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I:\Projekce DST\02_Archiv\N03 P58 22_PPCH_Křešice_Třeboutice_2xPPCH\PD Křešice\DSP\EDIT\240620_čistopis\Rozpočet\"/>
    </mc:Choice>
  </mc:AlternateContent>
  <bookViews>
    <workbookView xWindow="0" yWindow="0" windowWidth="0" windowHeight="0"/>
  </bookViews>
  <sheets>
    <sheet name="Rekapitulace stavby" sheetId="1" r:id="rId1"/>
    <sheet name="SO 401 - Technologie SSZ" sheetId="2" r:id="rId2"/>
    <sheet name="SO 101 - Stavební úpravy" sheetId="3" r:id="rId3"/>
    <sheet name="VRN - Vedlejší rozpočtové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401 - Technologie SSZ'!$C$87:$K$394</definedName>
    <definedName name="_xlnm.Print_Area" localSheetId="1">'SO 401 - Technologie SSZ'!$C$4:$J$39,'SO 401 - Technologie SSZ'!$C$45:$J$69,'SO 401 - Technologie SSZ'!$C$75:$K$394</definedName>
    <definedName name="_xlnm.Print_Titles" localSheetId="1">'SO 401 - Technologie SSZ'!$87:$87</definedName>
    <definedName name="_xlnm._FilterDatabase" localSheetId="2" hidden="1">'SO 101 - Stavební úpravy'!$C$83:$K$158</definedName>
    <definedName name="_xlnm.Print_Area" localSheetId="2">'SO 101 - Stavební úpravy'!$C$4:$J$39,'SO 101 - Stavební úpravy'!$C$45:$J$65,'SO 101 - Stavební úpravy'!$C$71:$K$158</definedName>
    <definedName name="_xlnm.Print_Titles" localSheetId="2">'SO 101 - Stavební úpravy'!$83:$83</definedName>
    <definedName name="_xlnm._FilterDatabase" localSheetId="3" hidden="1">'VRN - Vedlejší rozpočtové...'!$C$83:$K$124</definedName>
    <definedName name="_xlnm.Print_Area" localSheetId="3">'VRN - Vedlejší rozpočtové...'!$C$4:$J$39,'VRN - Vedlejší rozpočtové...'!$C$45:$J$65,'VRN - Vedlejší rozpočtové...'!$C$71:$K$124</definedName>
    <definedName name="_xlnm.Print_Titles" localSheetId="3">'VRN - Vedlejší rozpočtové...'!$83:$83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123"/>
  <c r="BH123"/>
  <c r="BG123"/>
  <c r="BF123"/>
  <c r="T123"/>
  <c r="T122"/>
  <c r="R123"/>
  <c r="R122"/>
  <c r="P123"/>
  <c r="P122"/>
  <c r="BI119"/>
  <c r="BH119"/>
  <c r="BG119"/>
  <c r="BF119"/>
  <c r="T119"/>
  <c r="R119"/>
  <c r="P119"/>
  <c r="BI116"/>
  <c r="BH116"/>
  <c r="BG116"/>
  <c r="BF116"/>
  <c r="T116"/>
  <c r="R116"/>
  <c r="P116"/>
  <c r="BI112"/>
  <c r="BH112"/>
  <c r="BG112"/>
  <c r="BF112"/>
  <c r="T112"/>
  <c r="R112"/>
  <c r="P112"/>
  <c r="BI109"/>
  <c r="BH109"/>
  <c r="BG109"/>
  <c r="BF109"/>
  <c r="T109"/>
  <c r="R109"/>
  <c r="P109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J80"/>
  <c r="F80"/>
  <c r="F78"/>
  <c r="E76"/>
  <c r="J54"/>
  <c r="F54"/>
  <c r="F52"/>
  <c r="E50"/>
  <c r="J24"/>
  <c r="E24"/>
  <c r="J81"/>
  <c r="J23"/>
  <c r="J18"/>
  <c r="E18"/>
  <c r="F81"/>
  <c r="J17"/>
  <c r="J12"/>
  <c r="J78"/>
  <c r="E7"/>
  <c r="E48"/>
  <c i="3" r="J37"/>
  <c r="J36"/>
  <c i="1" r="AY56"/>
  <c i="3" r="J35"/>
  <c i="1" r="AX56"/>
  <c i="3" r="BI156"/>
  <c r="BH156"/>
  <c r="BG156"/>
  <c r="BF156"/>
  <c r="T156"/>
  <c r="R156"/>
  <c r="P156"/>
  <c r="BI147"/>
  <c r="BH147"/>
  <c r="BG147"/>
  <c r="BF147"/>
  <c r="T147"/>
  <c r="R147"/>
  <c r="P147"/>
  <c r="BI140"/>
  <c r="BH140"/>
  <c r="BG140"/>
  <c r="BF140"/>
  <c r="T140"/>
  <c r="R140"/>
  <c r="P140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1"/>
  <c r="BH91"/>
  <c r="BG91"/>
  <c r="BF91"/>
  <c r="T91"/>
  <c r="R91"/>
  <c r="P91"/>
  <c r="BI87"/>
  <c r="BH87"/>
  <c r="BG87"/>
  <c r="BF87"/>
  <c r="T87"/>
  <c r="T86"/>
  <c r="R87"/>
  <c r="R86"/>
  <c r="P87"/>
  <c r="P86"/>
  <c r="J80"/>
  <c r="F80"/>
  <c r="F78"/>
  <c r="E76"/>
  <c r="J54"/>
  <c r="F54"/>
  <c r="F52"/>
  <c r="E50"/>
  <c r="J24"/>
  <c r="E24"/>
  <c r="J81"/>
  <c r="J23"/>
  <c r="J18"/>
  <c r="E18"/>
  <c r="F55"/>
  <c r="J17"/>
  <c r="J12"/>
  <c r="J52"/>
  <c r="E7"/>
  <c r="E48"/>
  <c i="2" r="J37"/>
  <c r="J36"/>
  <c i="1" r="AY55"/>
  <c i="2" r="J35"/>
  <c i="1" r="AX55"/>
  <c i="2" r="BI391"/>
  <c r="BH391"/>
  <c r="BG391"/>
  <c r="BF391"/>
  <c r="T391"/>
  <c r="R391"/>
  <c r="P391"/>
  <c r="BI380"/>
  <c r="BH380"/>
  <c r="BG380"/>
  <c r="BF380"/>
  <c r="T380"/>
  <c r="R380"/>
  <c r="P380"/>
  <c r="BI371"/>
  <c r="BH371"/>
  <c r="BG371"/>
  <c r="BF371"/>
  <c r="T371"/>
  <c r="R371"/>
  <c r="P371"/>
  <c r="BI362"/>
  <c r="BH362"/>
  <c r="BG362"/>
  <c r="BF362"/>
  <c r="T362"/>
  <c r="R362"/>
  <c r="P362"/>
  <c r="BI353"/>
  <c r="BH353"/>
  <c r="BG353"/>
  <c r="BF353"/>
  <c r="T353"/>
  <c r="R353"/>
  <c r="P353"/>
  <c r="BI350"/>
  <c r="BH350"/>
  <c r="BG350"/>
  <c r="BF350"/>
  <c r="T350"/>
  <c r="R350"/>
  <c r="P350"/>
  <c r="BI347"/>
  <c r="BH347"/>
  <c r="BG347"/>
  <c r="BF347"/>
  <c r="T347"/>
  <c r="R347"/>
  <c r="P347"/>
  <c r="BI344"/>
  <c r="BH344"/>
  <c r="BG344"/>
  <c r="BF344"/>
  <c r="T344"/>
  <c r="R344"/>
  <c r="P344"/>
  <c r="BI341"/>
  <c r="BH341"/>
  <c r="BG341"/>
  <c r="BF341"/>
  <c r="T341"/>
  <c r="R341"/>
  <c r="P341"/>
  <c r="BI338"/>
  <c r="BH338"/>
  <c r="BG338"/>
  <c r="BF338"/>
  <c r="T338"/>
  <c r="R338"/>
  <c r="P338"/>
  <c r="BI335"/>
  <c r="BH335"/>
  <c r="BG335"/>
  <c r="BF335"/>
  <c r="T335"/>
  <c r="R335"/>
  <c r="P335"/>
  <c r="BI332"/>
  <c r="BH332"/>
  <c r="BG332"/>
  <c r="BF332"/>
  <c r="T332"/>
  <c r="R332"/>
  <c r="P332"/>
  <c r="BI329"/>
  <c r="BH329"/>
  <c r="BG329"/>
  <c r="BF329"/>
  <c r="T329"/>
  <c r="R329"/>
  <c r="P329"/>
  <c r="BI326"/>
  <c r="BH326"/>
  <c r="BG326"/>
  <c r="BF326"/>
  <c r="T326"/>
  <c r="R326"/>
  <c r="P326"/>
  <c r="BI321"/>
  <c r="BH321"/>
  <c r="BG321"/>
  <c r="BF321"/>
  <c r="T321"/>
  <c r="R321"/>
  <c r="P321"/>
  <c r="BI318"/>
  <c r="BH318"/>
  <c r="BG318"/>
  <c r="BF318"/>
  <c r="T318"/>
  <c r="R318"/>
  <c r="P318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7"/>
  <c r="BH307"/>
  <c r="BG307"/>
  <c r="BF307"/>
  <c r="T307"/>
  <c r="R307"/>
  <c r="P307"/>
  <c r="BI304"/>
  <c r="BH304"/>
  <c r="BG304"/>
  <c r="BF304"/>
  <c r="T304"/>
  <c r="R304"/>
  <c r="P304"/>
  <c r="BI301"/>
  <c r="BH301"/>
  <c r="BG301"/>
  <c r="BF301"/>
  <c r="T301"/>
  <c r="R301"/>
  <c r="P301"/>
  <c r="BI299"/>
  <c r="BH299"/>
  <c r="BG299"/>
  <c r="BF299"/>
  <c r="T299"/>
  <c r="R299"/>
  <c r="P299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5"/>
  <c r="BH285"/>
  <c r="BG285"/>
  <c r="BF285"/>
  <c r="T285"/>
  <c r="R285"/>
  <c r="P285"/>
  <c r="BI282"/>
  <c r="BH282"/>
  <c r="BG282"/>
  <c r="BF282"/>
  <c r="T282"/>
  <c r="R282"/>
  <c r="P282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2"/>
  <c r="BH272"/>
  <c r="BG272"/>
  <c r="BF272"/>
  <c r="T272"/>
  <c r="R272"/>
  <c r="P272"/>
  <c r="BI269"/>
  <c r="BH269"/>
  <c r="BG269"/>
  <c r="BF269"/>
  <c r="T269"/>
  <c r="R269"/>
  <c r="P269"/>
  <c r="BI266"/>
  <c r="BH266"/>
  <c r="BG266"/>
  <c r="BF266"/>
  <c r="T266"/>
  <c r="R266"/>
  <c r="P266"/>
  <c r="BI264"/>
  <c r="BH264"/>
  <c r="BG264"/>
  <c r="BF264"/>
  <c r="T264"/>
  <c r="R264"/>
  <c r="P264"/>
  <c r="BI261"/>
  <c r="BH261"/>
  <c r="BG261"/>
  <c r="BF261"/>
  <c r="T261"/>
  <c r="R261"/>
  <c r="P261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3"/>
  <c r="BH223"/>
  <c r="BG223"/>
  <c r="BF223"/>
  <c r="T223"/>
  <c r="R223"/>
  <c r="P223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J84"/>
  <c r="F84"/>
  <c r="F82"/>
  <c r="E80"/>
  <c r="J54"/>
  <c r="F54"/>
  <c r="F52"/>
  <c r="E50"/>
  <c r="J24"/>
  <c r="E24"/>
  <c r="J85"/>
  <c r="J23"/>
  <c r="J18"/>
  <c r="E18"/>
  <c r="F85"/>
  <c r="J17"/>
  <c r="J12"/>
  <c r="J82"/>
  <c r="E7"/>
  <c r="E78"/>
  <c i="1" r="L50"/>
  <c r="AM50"/>
  <c r="AM49"/>
  <c r="L49"/>
  <c r="AM47"/>
  <c r="L47"/>
  <c r="L45"/>
  <c r="L44"/>
  <c i="2" r="J193"/>
  <c r="J350"/>
  <c r="BK191"/>
  <c r="BK272"/>
  <c r="BK187"/>
  <c i="4" r="BK112"/>
  <c i="2" r="J259"/>
  <c i="3" r="J91"/>
  <c i="2" r="J139"/>
  <c i="4" r="BK105"/>
  <c i="2" r="BK218"/>
  <c r="BK259"/>
  <c r="J218"/>
  <c r="J125"/>
  <c r="BK202"/>
  <c r="F35"/>
  <c r="J147"/>
  <c r="BK264"/>
  <c r="J344"/>
  <c r="J205"/>
  <c i="4" r="BK102"/>
  <c r="BK119"/>
  <c i="1" r="AS54"/>
  <c i="2" r="J311"/>
  <c r="J144"/>
  <c r="BK350"/>
  <c r="J110"/>
  <c i="3" r="BK97"/>
  <c i="2" r="J296"/>
  <c r="BK261"/>
  <c i="3" r="BK118"/>
  <c i="2" r="BK169"/>
  <c r="J207"/>
  <c i="3" r="BK124"/>
  <c i="2" r="J127"/>
  <c r="J353"/>
  <c r="BK301"/>
  <c r="J341"/>
  <c r="J244"/>
  <c i="4" r="BK90"/>
  <c i="2" r="J200"/>
  <c i="3" r="J127"/>
  <c i="2" r="J189"/>
  <c r="BK293"/>
  <c r="J313"/>
  <c r="BK137"/>
  <c r="BK238"/>
  <c r="BK215"/>
  <c i="3" r="J100"/>
  <c i="2" r="BK134"/>
  <c r="J129"/>
  <c r="BK277"/>
  <c r="J171"/>
  <c i="4" r="J105"/>
  <c i="2" r="J202"/>
  <c r="BK242"/>
  <c r="J187"/>
  <c r="J191"/>
  <c i="4" r="J109"/>
  <c i="3" r="J87"/>
  <c i="2" r="BK184"/>
  <c r="BK213"/>
  <c r="BK266"/>
  <c i="3" r="BK133"/>
  <c i="2" r="J225"/>
  <c i="3" r="BK103"/>
  <c i="2" r="J220"/>
  <c r="J163"/>
  <c r="J238"/>
  <c i="4" r="J112"/>
  <c i="2" r="J176"/>
  <c r="BK287"/>
  <c r="BK315"/>
  <c i="3" r="BK140"/>
  <c r="BK91"/>
  <c i="2" r="J156"/>
  <c r="BK269"/>
  <c r="BK326"/>
  <c r="J179"/>
  <c i="3" r="J130"/>
  <c i="2" r="BK179"/>
  <c r="J97"/>
  <c r="J277"/>
  <c r="J318"/>
  <c r="BK332"/>
  <c r="J137"/>
  <c r="J233"/>
  <c r="J315"/>
  <c r="BK122"/>
  <c r="J253"/>
  <c i="4" r="J119"/>
  <c i="2" r="BK154"/>
  <c r="J285"/>
  <c r="BK335"/>
  <c r="BK174"/>
  <c r="J94"/>
  <c r="BK290"/>
  <c r="BK116"/>
  <c r="BK311"/>
  <c r="J230"/>
  <c r="BK147"/>
  <c i="4" r="BK116"/>
  <c i="2" r="BK205"/>
  <c i="4" r="J87"/>
  <c i="2" r="J104"/>
  <c r="J299"/>
  <c r="BK247"/>
  <c r="BK129"/>
  <c r="J338"/>
  <c r="J264"/>
  <c r="J195"/>
  <c r="BK91"/>
  <c i="4" r="BK93"/>
  <c i="2" r="BK228"/>
  <c r="BK127"/>
  <c i="3" r="J118"/>
  <c i="2" r="BK207"/>
  <c r="BK167"/>
  <c r="J332"/>
  <c r="J184"/>
  <c i="3" r="BK105"/>
  <c i="2" r="BK200"/>
  <c r="F34"/>
  <c i="3" r="BK130"/>
  <c i="2" r="BK225"/>
  <c r="J272"/>
  <c r="J209"/>
  <c r="J116"/>
  <c r="J287"/>
  <c r="BK193"/>
  <c r="BK341"/>
  <c r="J304"/>
  <c r="BK220"/>
  <c r="BK163"/>
  <c i="3" r="J103"/>
  <c i="2" r="J261"/>
  <c r="BK152"/>
  <c r="BK250"/>
  <c r="J240"/>
  <c r="BK344"/>
  <c r="BK159"/>
  <c r="J266"/>
  <c r="BK125"/>
  <c r="BK233"/>
  <c r="J132"/>
  <c i="3" r="J121"/>
  <c i="2" r="BK253"/>
  <c i="3" r="BK156"/>
  <c i="2" r="J215"/>
  <c r="J91"/>
  <c r="BK274"/>
  <c r="BK321"/>
  <c r="BK165"/>
  <c i="3" r="BK121"/>
  <c i="2" r="J34"/>
  <c r="BK391"/>
  <c i="3" r="BK100"/>
  <c i="2" r="BK181"/>
  <c r="J293"/>
  <c r="BK144"/>
  <c r="BK318"/>
  <c r="BK235"/>
  <c i="3" r="J133"/>
  <c i="2" r="BK195"/>
  <c i="3" r="BK87"/>
  <c i="2" r="BK285"/>
  <c r="BK304"/>
  <c r="BK119"/>
  <c r="BK97"/>
  <c r="BK176"/>
  <c i="4" r="J93"/>
  <c i="2" r="BK171"/>
  <c i="4" r="J96"/>
  <c i="2" r="BK107"/>
  <c r="BK132"/>
  <c r="BK223"/>
  <c i="4" r="BK96"/>
  <c i="2" r="J154"/>
  <c r="J269"/>
  <c r="BK347"/>
  <c r="BK110"/>
  <c r="BK256"/>
  <c i="3" r="J97"/>
  <c i="2" r="J122"/>
  <c r="BK296"/>
  <c r="J223"/>
  <c r="BK329"/>
  <c i="4" r="J90"/>
  <c i="2" r="J211"/>
  <c i="3" r="J140"/>
  <c i="2" r="J113"/>
  <c r="J100"/>
  <c r="BK209"/>
  <c r="BK139"/>
  <c r="J242"/>
  <c r="J142"/>
  <c r="J247"/>
  <c r="BK156"/>
  <c i="3" r="J124"/>
  <c i="4" r="BK99"/>
  <c i="3" r="J147"/>
  <c i="2" r="J256"/>
  <c r="J326"/>
  <c r="BK282"/>
  <c r="J181"/>
  <c r="BK307"/>
  <c r="BK142"/>
  <c i="3" r="J105"/>
  <c i="2" r="J274"/>
  <c r="J169"/>
  <c i="4" r="BK87"/>
  <c i="2" r="J362"/>
  <c r="J107"/>
  <c r="J119"/>
  <c r="BK244"/>
  <c r="J347"/>
  <c r="J213"/>
  <c r="BK104"/>
  <c i="4" r="BK123"/>
  <c i="2" r="J329"/>
  <c r="BK280"/>
  <c r="BK371"/>
  <c r="BK240"/>
  <c i="4" r="J102"/>
  <c i="2" r="F36"/>
  <c r="J280"/>
  <c r="BK299"/>
  <c i="3" r="J156"/>
  <c i="2" r="J391"/>
  <c r="BK338"/>
  <c r="J167"/>
  <c r="J371"/>
  <c r="J335"/>
  <c r="J197"/>
  <c r="J282"/>
  <c r="J174"/>
  <c r="BK313"/>
  <c r="BK211"/>
  <c i="4" r="J116"/>
  <c i="2" r="F37"/>
  <c r="J134"/>
  <c r="J159"/>
  <c r="J307"/>
  <c r="BK100"/>
  <c r="J165"/>
  <c r="J235"/>
  <c r="BK353"/>
  <c r="BK230"/>
  <c r="BK94"/>
  <c r="J250"/>
  <c i="3" r="BK147"/>
  <c i="2" r="J152"/>
  <c r="J301"/>
  <c i="3" r="BK127"/>
  <c i="2" r="BK380"/>
  <c i="4" r="J123"/>
  <c i="2" r="J290"/>
  <c r="J380"/>
  <c r="BK197"/>
  <c i="4" r="J99"/>
  <c i="2" r="BK113"/>
  <c i="4" r="BK109"/>
  <c i="2" r="BK362"/>
  <c r="J228"/>
  <c r="J321"/>
  <c r="BK189"/>
  <c l="1" r="P162"/>
  <c r="R90"/>
  <c r="P96"/>
  <c r="BK151"/>
  <c r="T151"/>
  <c r="P90"/>
  <c r="P89"/>
  <c r="R96"/>
  <c i="3" r="P117"/>
  <c r="P116"/>
  <c i="2" r="BK162"/>
  <c r="J162"/>
  <c r="J67"/>
  <c i="3" r="BK117"/>
  <c r="J117"/>
  <c r="J64"/>
  <c i="2" r="T90"/>
  <c r="T96"/>
  <c r="T310"/>
  <c i="3" r="T90"/>
  <c r="T85"/>
  <c i="2" r="BK103"/>
  <c r="J103"/>
  <c r="J64"/>
  <c r="BK310"/>
  <c r="J310"/>
  <c r="J68"/>
  <c i="3" r="R117"/>
  <c r="R116"/>
  <c i="4" r="T115"/>
  <c i="2" r="R162"/>
  <c r="R150"/>
  <c i="3" r="T117"/>
  <c r="T116"/>
  <c i="4" r="R115"/>
  <c i="2" r="R103"/>
  <c r="R102"/>
  <c r="R310"/>
  <c i="3" r="P90"/>
  <c r="P85"/>
  <c r="P84"/>
  <c i="1" r="AU56"/>
  <c i="4" r="P86"/>
  <c r="BK108"/>
  <c r="J108"/>
  <c r="J62"/>
  <c r="BK115"/>
  <c r="J115"/>
  <c r="J63"/>
  <c i="2" r="P103"/>
  <c r="P102"/>
  <c r="P310"/>
  <c i="4" r="T86"/>
  <c i="2" r="BK90"/>
  <c r="J90"/>
  <c r="J61"/>
  <c r="BK96"/>
  <c r="J96"/>
  <c r="J62"/>
  <c r="P151"/>
  <c i="3" r="BK90"/>
  <c i="4" r="T108"/>
  <c i="2" r="T103"/>
  <c r="T102"/>
  <c r="R151"/>
  <c i="4" r="BK86"/>
  <c r="R108"/>
  <c i="2" r="T162"/>
  <c r="T150"/>
  <c i="3" r="R90"/>
  <c r="R85"/>
  <c i="4" r="R86"/>
  <c r="R85"/>
  <c r="R84"/>
  <c r="P108"/>
  <c r="P115"/>
  <c i="3" r="BK86"/>
  <c r="J86"/>
  <c r="J61"/>
  <c i="4" r="BK122"/>
  <c r="J122"/>
  <c r="J64"/>
  <c i="3" r="J90"/>
  <c r="J62"/>
  <c i="4" r="BE90"/>
  <c r="F55"/>
  <c r="BE123"/>
  <c i="3" r="BK116"/>
  <c r="J116"/>
  <c r="J63"/>
  <c i="4" r="BE93"/>
  <c r="BE105"/>
  <c r="J52"/>
  <c r="J55"/>
  <c r="E74"/>
  <c r="BE87"/>
  <c r="BE96"/>
  <c r="BE116"/>
  <c r="BE99"/>
  <c r="BE102"/>
  <c r="BE112"/>
  <c r="BE109"/>
  <c r="BE119"/>
  <c i="2" r="BK89"/>
  <c r="J89"/>
  <c r="J60"/>
  <c i="3" r="BE156"/>
  <c r="BE121"/>
  <c i="2" r="J151"/>
  <c r="J66"/>
  <c i="3" r="E74"/>
  <c r="BE127"/>
  <c r="F81"/>
  <c r="BE97"/>
  <c r="J78"/>
  <c r="BE105"/>
  <c r="BE91"/>
  <c r="BE133"/>
  <c i="2" r="BK102"/>
  <c r="J102"/>
  <c r="J63"/>
  <c i="3" r="BE100"/>
  <c r="BE124"/>
  <c r="BE130"/>
  <c r="BE118"/>
  <c r="BE140"/>
  <c r="BE147"/>
  <c r="J55"/>
  <c r="BE87"/>
  <c r="BE103"/>
  <c i="2" r="F55"/>
  <c r="BE116"/>
  <c r="BE119"/>
  <c r="BE137"/>
  <c r="BE142"/>
  <c r="BE156"/>
  <c r="BE163"/>
  <c r="BE165"/>
  <c r="BE171"/>
  <c r="BE176"/>
  <c r="BE187"/>
  <c r="BE189"/>
  <c r="BE195"/>
  <c r="BE202"/>
  <c r="BE211"/>
  <c r="BE215"/>
  <c r="BE223"/>
  <c r="BE228"/>
  <c r="BE233"/>
  <c r="BE235"/>
  <c r="BE238"/>
  <c r="BE242"/>
  <c r="BE244"/>
  <c r="BE261"/>
  <c r="BE264"/>
  <c r="BE269"/>
  <c r="BE272"/>
  <c r="BE296"/>
  <c r="BE299"/>
  <c r="BE304"/>
  <c r="BE307"/>
  <c r="BE311"/>
  <c r="BE313"/>
  <c r="BE315"/>
  <c r="BE318"/>
  <c r="BE321"/>
  <c r="BE326"/>
  <c r="BE329"/>
  <c r="BE332"/>
  <c r="BE335"/>
  <c r="BE338"/>
  <c r="BE341"/>
  <c r="BE344"/>
  <c r="BE371"/>
  <c r="BE380"/>
  <c i="1" r="BA55"/>
  <c i="2" r="E48"/>
  <c r="J55"/>
  <c r="BE91"/>
  <c r="BE97"/>
  <c r="BE107"/>
  <c r="BE113"/>
  <c r="BE127"/>
  <c r="BE134"/>
  <c r="BE139"/>
  <c r="BE154"/>
  <c r="BE169"/>
  <c r="BE179"/>
  <c r="BE209"/>
  <c r="BE218"/>
  <c r="BE250"/>
  <c r="BE259"/>
  <c r="BE274"/>
  <c r="BE277"/>
  <c r="BE280"/>
  <c r="BE282"/>
  <c r="BE285"/>
  <c r="BE287"/>
  <c r="BE290"/>
  <c r="BE293"/>
  <c r="BE301"/>
  <c r="BE347"/>
  <c r="BE350"/>
  <c r="BE391"/>
  <c r="J52"/>
  <c r="BE100"/>
  <c r="BE104"/>
  <c r="BE110"/>
  <c r="BE122"/>
  <c r="BE125"/>
  <c i="1" r="AW55"/>
  <c i="2" r="BE94"/>
  <c r="BE129"/>
  <c r="BE132"/>
  <c r="BE144"/>
  <c r="BE147"/>
  <c r="BE152"/>
  <c r="BE159"/>
  <c r="BE167"/>
  <c r="BE174"/>
  <c r="BE181"/>
  <c r="BE184"/>
  <c r="BE191"/>
  <c r="BE193"/>
  <c r="BE197"/>
  <c r="BE200"/>
  <c r="BE205"/>
  <c r="BE207"/>
  <c r="BE213"/>
  <c r="BE220"/>
  <c r="BE225"/>
  <c r="BE230"/>
  <c r="BE240"/>
  <c r="BE247"/>
  <c r="BE253"/>
  <c r="BE256"/>
  <c r="BE266"/>
  <c r="BE353"/>
  <c i="1" r="BD55"/>
  <c r="BC55"/>
  <c i="2" r="BE362"/>
  <c i="1" r="BB55"/>
  <c i="3" r="F37"/>
  <c i="1" r="BD56"/>
  <c i="3" r="F36"/>
  <c i="1" r="BC56"/>
  <c i="4" r="F34"/>
  <c i="1" r="BA57"/>
  <c i="4" r="F35"/>
  <c i="1" r="BB57"/>
  <c i="4" r="F36"/>
  <c i="1" r="BC57"/>
  <c i="3" r="F34"/>
  <c i="1" r="BA56"/>
  <c i="4" r="F37"/>
  <c i="1" r="BD57"/>
  <c i="4" r="J34"/>
  <c i="1" r="AW57"/>
  <c i="3" r="J34"/>
  <c i="1" r="AW56"/>
  <c i="3" r="F35"/>
  <c i="1" r="BB56"/>
  <c i="3" l="1" r="R84"/>
  <c i="4" r="P85"/>
  <c r="P84"/>
  <c i="1" r="AU57"/>
  <c i="3" r="T84"/>
  <c i="4" r="BK85"/>
  <c r="J85"/>
  <c r="J60"/>
  <c i="2" r="BK150"/>
  <c r="J150"/>
  <c r="J65"/>
  <c i="3" r="BK85"/>
  <c r="J85"/>
  <c r="J60"/>
  <c i="4" r="T85"/>
  <c r="T84"/>
  <c i="2" r="T89"/>
  <c r="T88"/>
  <c r="R89"/>
  <c r="R88"/>
  <c r="P150"/>
  <c r="P88"/>
  <c i="1" r="AU55"/>
  <c i="4" r="J86"/>
  <c r="J61"/>
  <c i="3" r="BK84"/>
  <c r="J84"/>
  <c r="J59"/>
  <c i="2" r="BK88"/>
  <c r="J88"/>
  <c r="J59"/>
  <c r="F33"/>
  <c i="1" r="AZ55"/>
  <c i="3" r="J33"/>
  <c i="1" r="AV56"/>
  <c r="AT56"/>
  <c i="2" r="J33"/>
  <c i="1" r="AV55"/>
  <c r="AT55"/>
  <c i="3" r="F33"/>
  <c i="1" r="AZ56"/>
  <c r="BC54"/>
  <c r="W32"/>
  <c r="BD54"/>
  <c r="W33"/>
  <c i="4" r="J33"/>
  <c i="1" r="AV57"/>
  <c r="AT57"/>
  <c i="4" r="F33"/>
  <c i="1" r="AZ57"/>
  <c r="BB54"/>
  <c r="W31"/>
  <c r="BA54"/>
  <c r="W30"/>
  <c i="4" l="1" r="BK84"/>
  <c r="J84"/>
  <c i="1" r="AU54"/>
  <c i="4" r="J30"/>
  <c i="1" r="AG57"/>
  <c i="2" r="J30"/>
  <c i="1" r="AG55"/>
  <c r="AX54"/>
  <c r="AY54"/>
  <c r="AZ54"/>
  <c r="W29"/>
  <c r="AW54"/>
  <c r="AK30"/>
  <c i="3" r="J30"/>
  <c i="1" r="AG56"/>
  <c r="AN56"/>
  <c i="4" l="1" r="J39"/>
  <c r="J59"/>
  <c i="3" r="J39"/>
  <c i="2" r="J39"/>
  <c i="1" r="AN55"/>
  <c r="AN57"/>
  <c r="AV54"/>
  <c r="AK29"/>
  <c r="AG54"/>
  <c r="AK26"/>
  <c l="1"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<sst xmlns="http://schemas.openxmlformats.org/spreadsheetml/2006/main">
  <si>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</si>
  <si>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</si>
  <si>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</si>
  <si>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</si>
  <si>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</si>
  <si>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{073b0d8e-dfb7-4600-87d8-9f82439208d4}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</si>
  <si>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</si>
  <si>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</si>
  <si>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</si>
  <si>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</si>
  <si>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</si>
  <si>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</si>
  <si>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</si>
  <si>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</si>
  <si>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241021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</si>
  <si>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</si>
  <si>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</si>
  <si>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SSZ PPCH v obci Křešice</t>
  </si>
  <si>
    <t>KSO:</t>
  </si>
  <si>
    <t/>
  </si>
  <si>
    <t>CC-CZ:</t>
  </si>
  <si>
    <t>Místo:</t>
  </si>
  <si>
    <t>Křešice</t>
  </si>
  <si>
    <t>Datum:</t>
  </si>
  <si>
    <t>7. 10. 2025</t>
  </si>
  <si>
    <t>Zadavatel:</t>
  </si>
  <si>
    <t>IČ:</t>
  </si>
  <si>
    <t>00263851</t>
  </si>
  <si>
    <t>Obec Křešice</t>
  </si>
  <si>
    <t>DIČ:</t>
  </si>
  <si>
    <t>Účastník:</t>
  </si>
  <si>
    <t>Vyplň údaj</t>
  </si>
  <si>
    <t>Projektant:</t>
  </si>
  <si>
    <t>48029483</t>
  </si>
  <si>
    <t>AŽD Praha s.r.o.</t>
  </si>
  <si>
    <t>CZ48029483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</si>
  <si>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</si>
  <si>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</si>
  <si>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</si>
  <si>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</si>
  <si>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</si>
  <si>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</si>
  <si>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</si>
  <si>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</si>
  <si>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</si>
  <si>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</si>
  <si>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</si>
  <si>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</si>
  <si>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</si>
  <si>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</si>
  <si>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</si>
  <si>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</si>
  <si>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</si>
  <si>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</si>
  <si>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</si>
  <si>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</si>
  <si>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</si>
  <si>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</si>
  <si>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</si>
  <si>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</si>
  <si>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</si>
  <si>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</si>
  <si>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</si>
  <si>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</si>
  <si>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</si>
  <si>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</si>
  <si>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</si>
  <si>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</si>
  <si>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</si>
  <si>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</si>
  <si>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</si>
  <si>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</si>
  <si>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</si>
  <si>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</si>
  <si>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</si>
  <si>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</si>
  <si>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</si>
  <si>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</si>
  <si>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</si>
  <si>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</si>
  <si>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401</t>
  </si>
  <si>
    <t>Technologie SSZ</t>
  </si>
  <si>
    <t>STA</t>
  </si>
  <si>
    <t>1</t>
  </si>
  <si>
    <t>{8443a81b-cb65-43aa-9bba-c1b798e73be6}</t>
  </si>
  <si>
    <t>2</t>
  </si>
  <si>
    <t>SO 101</t>
  </si>
  <si>
    <t>Stavební úpravy</t>
  </si>
  <si>
    <t>{c9546c3b-e1e3-4cd6-a48a-a65211fd8cd5}</t>
  </si>
  <si>
    <t>VRN</t>
  </si>
  <si>
    <t>Vedlejší rozpočtové náklady</t>
  </si>
  <si>
    <t>{b30ecd15-9390-413a-9bed-5e9a2f1d93d9}</t>
  </si>
  <si>
    <t>KRYCÍ LIST SOUPISU PRACÍ</t>
  </si>
  <si>
    <t>Objekt:</t>
  </si>
  <si>
    <t>SO 401 - Technologie SSZ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</si>
  <si>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</si>
  <si>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</si>
  <si>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</si>
  <si>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</si>
  <si>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</si>
  <si>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</si>
  <si>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</si>
  <si>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</si>
  <si>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</si>
  <si>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</si>
  <si>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</si>
  <si>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22-M - Montáže technologických zařízení pro dopravní stavby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</si>
  <si>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</si>
  <si>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</si>
  <si>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</si>
  <si>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</si>
  <si>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</si>
  <si>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</si>
  <si>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</si>
  <si>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</si>
  <si>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</si>
  <si>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</si>
  <si>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</si>
  <si>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</si>
  <si>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</si>
  <si>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</si>
  <si>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</si>
  <si>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</si>
  <si>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</si>
  <si>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</si>
  <si>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</si>
  <si>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185803111</t>
  </si>
  <si>
    <t>Ošetření trávníku shrabáním v rovině a svahu do 1:5</t>
  </si>
  <si>
    <t>m2</t>
  </si>
  <si>
    <t>CS ÚRS 2025 01</t>
  </si>
  <si>
    <t>4</t>
  </si>
  <si>
    <t>-1075852890</t>
  </si>
  <si>
    <t>PP</t>
  </si>
  <si>
    <t>Ošetření trávníku jednorázové v rovině nebo na svahu do 1:5</t>
  </si>
  <si>
    <t>Online PSC</t>
  </si>
  <si>
    <t>https://podminky.urs.cz/item/CS_URS_2025_01/185803111</t>
  </si>
  <si>
    <t>M</t>
  </si>
  <si>
    <t>00572410</t>
  </si>
  <si>
    <t>osivo směs travní parková</t>
  </si>
  <si>
    <t>kg</t>
  </si>
  <si>
    <t>128</t>
  </si>
  <si>
    <t>-1249294017</t>
  </si>
  <si>
    <t>9</t>
  </si>
  <si>
    <t>Ostatní konstrukce a práce, bourání</t>
  </si>
  <si>
    <t>3</t>
  </si>
  <si>
    <t>914111112</t>
  </si>
  <si>
    <t>Montáž svislé dopravní značky do velikosti 1 m2 páskováním na sloup</t>
  </si>
  <si>
    <t>kus</t>
  </si>
  <si>
    <t>320330018</t>
  </si>
  <si>
    <t>Montáž svislé dopravní značky základní velikosti do 1 m2 páskováním na sloupy</t>
  </si>
  <si>
    <t>https://podminky.urs.cz/item/CS_URS_2025_01/914111112</t>
  </si>
  <si>
    <t>40445622</t>
  </si>
  <si>
    <t>informativní značky provozní IP1-IP3, IP4b-IP7, IP10a, b 750x750mm</t>
  </si>
  <si>
    <t>8</t>
  </si>
  <si>
    <t>-1808100693</t>
  </si>
  <si>
    <t>PSV</t>
  </si>
  <si>
    <t>Práce a dodávky PSV</t>
  </si>
  <si>
    <t>741</t>
  </si>
  <si>
    <t>Elektroinstalace - silnoproud</t>
  </si>
  <si>
    <t>5</t>
  </si>
  <si>
    <t>741122122</t>
  </si>
  <si>
    <t>Montáž kabel Cu plný kulatý žíla 3x1,5 až 6 mm2 zatažený v trubkách (např. CYKY)</t>
  </si>
  <si>
    <t>m</t>
  </si>
  <si>
    <t>64</t>
  </si>
  <si>
    <t>-240176000</t>
  </si>
  <si>
    <t>Montáž kabelů měděných bez ukončení uložených v trubkách zatažených plných kulatých nebo bezhalogenových (např. CYKY) počtu a průřezu žil 3x1,5 až 6 mm2</t>
  </si>
  <si>
    <t>https://podminky.urs.cz/item/CS_URS_2025_01/741122122</t>
  </si>
  <si>
    <t>6</t>
  </si>
  <si>
    <t>34111030</t>
  </si>
  <si>
    <t>kabel instalační jádro Cu plné izolace PVC plášť PVC 450/750V (CYKY) 3x1,5mm2</t>
  </si>
  <si>
    <t>-1371812458</t>
  </si>
  <si>
    <t>VV</t>
  </si>
  <si>
    <t>32*1,15 'Přepočtené koeficientem množství</t>
  </si>
  <si>
    <t>7</t>
  </si>
  <si>
    <t>741122133</t>
  </si>
  <si>
    <t>Montáž kabel Cu plný kulatý žíla 4x10 mm2 zatažený v trubkách (např. CYKY)</t>
  </si>
  <si>
    <t>16</t>
  </si>
  <si>
    <t>1008946806</t>
  </si>
  <si>
    <t>Montáž kabelů měděných bez ukončení uložených v trubkách zatažených plných kulatých nebo bezhalogenových (např. CYKY) počtu a průřezu žil 4x10 mm2</t>
  </si>
  <si>
    <t>https://podminky.urs.cz/item/CS_URS_2025_01/741122133</t>
  </si>
  <si>
    <t>34111076</t>
  </si>
  <si>
    <t>kabel instalační jádro Cu plné izolace PVC plášť PVC 450/750V (CYKY) 4x10mm2</t>
  </si>
  <si>
    <t>32</t>
  </si>
  <si>
    <t>-16629033</t>
  </si>
  <si>
    <t>24*1,15 'Přepočtené koeficientem množství</t>
  </si>
  <si>
    <t>741122153</t>
  </si>
  <si>
    <t>Montáž kabel Cu plný kulatý žíla 24x1,5 mm2 zatažený v trubkách (např. CYKY)</t>
  </si>
  <si>
    <t>-1394048875</t>
  </si>
  <si>
    <t>Montáž kabelů měděných bez ukončení uložených v trubkách zatažených plných kulatých nebo bezhalogenových (např. CYKY) počtu a průřezu žil 24x1,5 mm2</t>
  </si>
  <si>
    <t>https://podminky.urs.cz/item/CS_URS_2025_01/741122153</t>
  </si>
  <si>
    <t>10</t>
  </si>
  <si>
    <t>34111165</t>
  </si>
  <si>
    <t>kabel instalační jádro Cu plné izolace PVC plášť PVC 450/750V (CYKY) 24x1,5mm2</t>
  </si>
  <si>
    <t>-1059431416</t>
  </si>
  <si>
    <t>16*1,15 'Přepočtené koeficientem množství</t>
  </si>
  <si>
    <t>11</t>
  </si>
  <si>
    <t>741122155</t>
  </si>
  <si>
    <t>Montáž kabel Cu plný kulatý žíla 37x1,5 mm2 zatažený v trubkách (např. CYKY)</t>
  </si>
  <si>
    <t>2096658256</t>
  </si>
  <si>
    <t>Montáž kabelů měděných bez ukončení uložených v trubkách zatažených plných kulatých nebo bezhalogenových (např. CYKY) počtu a průřezu žil 37x1,5 mm2</t>
  </si>
  <si>
    <t>https://podminky.urs.cz/item/CS_URS_2025_01/741122155</t>
  </si>
  <si>
    <t>RMAT0002</t>
  </si>
  <si>
    <t>kabel CYKY 37x1,5 mm2</t>
  </si>
  <si>
    <t>-1371773790</t>
  </si>
  <si>
    <t>13</t>
  </si>
  <si>
    <t>741375833R</t>
  </si>
  <si>
    <t>Demontáž svítidla průmyslového výbojkového venkovního na stožáru přes 3 m se zachováním funkčnosti</t>
  </si>
  <si>
    <t>1586177358</t>
  </si>
  <si>
    <t>Demontáž svítidel se zachováním funkčnosti průmyslových venkovních na stožáru přes 3 m</t>
  </si>
  <si>
    <t>14</t>
  </si>
  <si>
    <t>741410021</t>
  </si>
  <si>
    <t>Montáž pásku uzemňovacího průřezu do 120 mm2 v městské zástavbě v zemi</t>
  </si>
  <si>
    <t>257757391</t>
  </si>
  <si>
    <t>Montáž uzemňovacího vedení s upevněním, propojením a připojením pomocí svorek v zemi s izolací spojů pásku průřezu do 120 mm2 v městské zástavbě</t>
  </si>
  <si>
    <t>https://podminky.urs.cz/item/CS_URS_2025_01/741410021</t>
  </si>
  <si>
    <t>15</t>
  </si>
  <si>
    <t>35442062</t>
  </si>
  <si>
    <t>pás zemnící 30x4mm FeZn</t>
  </si>
  <si>
    <t>1168113721</t>
  </si>
  <si>
    <t>741410041</t>
  </si>
  <si>
    <t>Montáž drátu nebo lana uzemňovacího průměru do 10 mm v městské zástavbě v zemi</t>
  </si>
  <si>
    <t>2077346519</t>
  </si>
  <si>
    <t>Montáž uzemňovacího vedení s upevněním, propojením a připojením pomocí svorek v zemi s izolací spojů drátu nebo lana Ø do 10 mm v městské zástavbě</t>
  </si>
  <si>
    <t>https://podminky.urs.cz/item/CS_URS_2025_01/741410041</t>
  </si>
  <si>
    <t>17</t>
  </si>
  <si>
    <t>35441073</t>
  </si>
  <si>
    <t>drát D 10mm FeZn</t>
  </si>
  <si>
    <t>-323251679</t>
  </si>
  <si>
    <t>18</t>
  </si>
  <si>
    <t>741420022</t>
  </si>
  <si>
    <t>Montáž svorka hromosvodná se 3 a více šrouby</t>
  </si>
  <si>
    <t>1516881559</t>
  </si>
  <si>
    <t>Montáž hromosvodného vedení svorek se 3 a více šrouby</t>
  </si>
  <si>
    <t>https://podminky.urs.cz/item/CS_URS_2025_01/741420022</t>
  </si>
  <si>
    <t>19</t>
  </si>
  <si>
    <t>RMAT0001</t>
  </si>
  <si>
    <t>svorka</t>
  </si>
  <si>
    <t>-1759400993</t>
  </si>
  <si>
    <t>20</t>
  </si>
  <si>
    <t>741810003</t>
  </si>
  <si>
    <t>Celková prohlídka elektrického rozvodu a zařízení přes 0,5 do 1 milionu Kč</t>
  </si>
  <si>
    <t>645884708</t>
  </si>
  <si>
    <t>Zkoušky a prohlídky elektrických rozvodů a zařízení celková prohlídka a vyhotovení revizní zprávy pro objem montážních prací přes 500 do 1000 tis. Kč</t>
  </si>
  <si>
    <t>https://podminky.urs.cz/item/CS_URS_2025_01/741810003</t>
  </si>
  <si>
    <t>741810011</t>
  </si>
  <si>
    <t>Příplatek k celkové prohlídce za každých dalších 500 000,- Kč</t>
  </si>
  <si>
    <t>-1400568656</t>
  </si>
  <si>
    <t>Zkoušky a prohlídky elektrických rozvodů a zařízení celková prohlídka a vyhotovení revizní zprávy pro objem montážních prací Příplatek k ceně 0003 za každých dalších i započatých 500 tis. Kč přes 1000 tis. Kč</t>
  </si>
  <si>
    <t>https://podminky.urs.cz/item/CS_URS_2025_01/741810011</t>
  </si>
  <si>
    <t>Práce a dodávky M</t>
  </si>
  <si>
    <t>21-M</t>
  </si>
  <si>
    <t>Elektromontáže</t>
  </si>
  <si>
    <t>22</t>
  </si>
  <si>
    <t>210192611R</t>
  </si>
  <si>
    <t>Montáž přípojkové a elektoměrové skříně</t>
  </si>
  <si>
    <t>-1146434929</t>
  </si>
  <si>
    <t>23</t>
  </si>
  <si>
    <t>35711672</t>
  </si>
  <si>
    <t>skříň rozváděče elektroměrového pro přímé měření celoplastové provedení pro 1x jednosazbový třífázový elektroměr přístroje na elektroměrové desce s plombovatelným krytem jističů (ER112/PKP7P)</t>
  </si>
  <si>
    <t>2142390314</t>
  </si>
  <si>
    <t>24</t>
  </si>
  <si>
    <t>210203901</t>
  </si>
  <si>
    <t>Montáž svítidel LED se zapojením vodičů průmyslových nebo venkovních na výložník nebo dřík</t>
  </si>
  <si>
    <t>-2057128242</t>
  </si>
  <si>
    <t>https://podminky.urs.cz/item/CS_URS_2025_01/210203901</t>
  </si>
  <si>
    <t>25</t>
  </si>
  <si>
    <t>210204011R</t>
  </si>
  <si>
    <t>Demontáž stožárů osvětlení samostatně stojících ocelových, délky do 12 m, včetně bourání betonového základu</t>
  </si>
  <si>
    <t>1784790031</t>
  </si>
  <si>
    <t>P</t>
  </si>
  <si>
    <t>Poznámka k položce:_x000d_
Demontáž stožárů osvětlení samostatně stojících ocelových, délky do 12 m, včetně bourání betonového základu</t>
  </si>
  <si>
    <t>22-M</t>
  </si>
  <si>
    <t>Montáže technologických zařízení pro dopravní stavby</t>
  </si>
  <si>
    <t>26</t>
  </si>
  <si>
    <t>RMAT0022</t>
  </si>
  <si>
    <t>Držák kamery videodetekce</t>
  </si>
  <si>
    <t>256</t>
  </si>
  <si>
    <t>925497678</t>
  </si>
  <si>
    <t>27</t>
  </si>
  <si>
    <t>RMAT0023</t>
  </si>
  <si>
    <t>kabel CMSM 3x1,5</t>
  </si>
  <si>
    <t>861745046</t>
  </si>
  <si>
    <t>28</t>
  </si>
  <si>
    <t>RMAT0024</t>
  </si>
  <si>
    <t>kabel CMSM 5x1,5</t>
  </si>
  <si>
    <t>-788615439</t>
  </si>
  <si>
    <t>29</t>
  </si>
  <si>
    <t>RMAT0025</t>
  </si>
  <si>
    <t>Drobný montážní materiál</t>
  </si>
  <si>
    <t>kpl</t>
  </si>
  <si>
    <t>590828993</t>
  </si>
  <si>
    <t>30</t>
  </si>
  <si>
    <t>220060771</t>
  </si>
  <si>
    <t>Montáž kabelu závlačného ručně zatahovaného do rour kabelovodů s jádrem 1 mm TCE/KE, KFE, KEZE, 1 až 7 P</t>
  </si>
  <si>
    <t>1820533380</t>
  </si>
  <si>
    <t>Montáž kabelu sdělovacího párového volně uloženého včetně přistavení kabelového bubnu ke kabelové komoře nebo telekomunikačnímu kanálku, pročištění otvoru v tvárnicové, žlabové nebo trubkové trase a zatažení kabelu, odříznutí kabelu, uzavření konců a uzavření kabelu ručně zatahovaného TCEKE, TCEKFE, TCEKFY, TCEKEZE -Y, TCEKPFLEY, TCEKPFLEZE -Y s jádrem 1,00 mm 1 až 7 P</t>
  </si>
  <si>
    <t>https://podminky.urs.cz/item/CS_URS_2025_01/220060771</t>
  </si>
  <si>
    <t>31</t>
  </si>
  <si>
    <t>RMAT0003</t>
  </si>
  <si>
    <t>kabel TCEKFY 2Px1</t>
  </si>
  <si>
    <t>144342551</t>
  </si>
  <si>
    <t>220080892</t>
  </si>
  <si>
    <t>Montáž spojky [GELSNAP] pro celoplastové kabely bez pancíře do 14 žil</t>
  </si>
  <si>
    <t>2091749497</t>
  </si>
  <si>
    <t>Montáž spojky pro kabely celoplastové bez pancíře do 14 žil</t>
  </si>
  <si>
    <t>https://podminky.urs.cz/item/CS_URS_2025_01/220080892</t>
  </si>
  <si>
    <t>33</t>
  </si>
  <si>
    <t>RMAT0026</t>
  </si>
  <si>
    <t xml:space="preserve">Kabelová spojka </t>
  </si>
  <si>
    <t>508672015</t>
  </si>
  <si>
    <t>34</t>
  </si>
  <si>
    <t>220110152</t>
  </si>
  <si>
    <t>Ukončení celoplastového kabelu bez pancíře v závěru nebo rozvaděči se zářezovými svorkovnicemi do 20 žil</t>
  </si>
  <si>
    <t>879621092</t>
  </si>
  <si>
    <t>Ukončení kabelu v závěru nebo v rozvaděči celoplastového bez pancíře se zářezovými svorkovnicemi do 20 žil</t>
  </si>
  <si>
    <t>https://podminky.urs.cz/item/CS_URS_2025_01/220110152</t>
  </si>
  <si>
    <t>35</t>
  </si>
  <si>
    <t>220110346</t>
  </si>
  <si>
    <t>Montáž štítku kabelového průběžného</t>
  </si>
  <si>
    <t>-1914219351</t>
  </si>
  <si>
    <t>Montáž kabelového štítku včetně vyražení znaku na štítek, připevnění na kabel, ovinutí štítku páskou pro označení konce kabelu</t>
  </si>
  <si>
    <t>https://podminky.urs.cz/item/CS_URS_2025_01/220110346</t>
  </si>
  <si>
    <t>36</t>
  </si>
  <si>
    <t>RMAT0018</t>
  </si>
  <si>
    <t>štítek pro označení kabelu</t>
  </si>
  <si>
    <t>-1310513757</t>
  </si>
  <si>
    <t>37</t>
  </si>
  <si>
    <t>220320003R</t>
  </si>
  <si>
    <t>Montáž přijímače BPN-1</t>
  </si>
  <si>
    <t>-1327702897</t>
  </si>
  <si>
    <t>38</t>
  </si>
  <si>
    <t>RMAT0019</t>
  </si>
  <si>
    <t>přijímač BPN</t>
  </si>
  <si>
    <t>-1223580488</t>
  </si>
  <si>
    <t>39</t>
  </si>
  <si>
    <t>220880105R</t>
  </si>
  <si>
    <t xml:space="preserve">Montáž  jednotky JAZS-1</t>
  </si>
  <si>
    <t>-750271522</t>
  </si>
  <si>
    <t>Montáž jednotky JAZS-1</t>
  </si>
  <si>
    <t>40</t>
  </si>
  <si>
    <t>RMAT0020</t>
  </si>
  <si>
    <t>jednotka JAZS-1</t>
  </si>
  <si>
    <t>-2095886102</t>
  </si>
  <si>
    <t>41</t>
  </si>
  <si>
    <t>220960003</t>
  </si>
  <si>
    <t>Montáž stožáru nebo sloupku výložníkového zapušťěného</t>
  </si>
  <si>
    <t>-299801881</t>
  </si>
  <si>
    <t>Montáž stožáru nebo sloupku včetně postavení stožáru, usazení nebo zabetonování základu, zatažení kabelu do stožáru, připojení kabelu, připojení uzemnění vyložníkového zapuštěného</t>
  </si>
  <si>
    <t>https://podminky.urs.cz/item/CS_URS_2025_01/220960003</t>
  </si>
  <si>
    <t>42</t>
  </si>
  <si>
    <t>RMAT0005</t>
  </si>
  <si>
    <t>Stožár výložníkový 6,3 m</t>
  </si>
  <si>
    <t>-1997551781</t>
  </si>
  <si>
    <t>43</t>
  </si>
  <si>
    <t>220960005</t>
  </si>
  <si>
    <t>Montáž výložníku na stožár</t>
  </si>
  <si>
    <t>-158559451</t>
  </si>
  <si>
    <t>https://podminky.urs.cz/item/CS_URS_2025_01/220960005</t>
  </si>
  <si>
    <t>44</t>
  </si>
  <si>
    <t>RMAT0006</t>
  </si>
  <si>
    <t>Výložník 2,5 m - atypické prodení pro technologii SSZ</t>
  </si>
  <si>
    <t>1139995131</t>
  </si>
  <si>
    <t>45</t>
  </si>
  <si>
    <t>RMAT0007</t>
  </si>
  <si>
    <t>Výložník 3,5 m - atypické prodení pro technologii SSZ</t>
  </si>
  <si>
    <t>-458947540</t>
  </si>
  <si>
    <t>46</t>
  </si>
  <si>
    <t>RMAT0030</t>
  </si>
  <si>
    <t xml:space="preserve">Výložník atypckého provedení pro přisvětlení </t>
  </si>
  <si>
    <t>-904704346</t>
  </si>
  <si>
    <t>47</t>
  </si>
  <si>
    <t>RMAT0080</t>
  </si>
  <si>
    <t>Montáž středového dílu pro spojení výložníků</t>
  </si>
  <si>
    <t>86061884</t>
  </si>
  <si>
    <t>48</t>
  </si>
  <si>
    <t>RMAT0008</t>
  </si>
  <si>
    <t>Atypický středový díl pro spojení výložníků</t>
  </si>
  <si>
    <t>502833708</t>
  </si>
  <si>
    <t>49</t>
  </si>
  <si>
    <t>220960021</t>
  </si>
  <si>
    <t>Montáž svorkovnice stožárové</t>
  </si>
  <si>
    <t>1384542919</t>
  </si>
  <si>
    <t>Montáž stožárové svorkovnice s připevněním</t>
  </si>
  <si>
    <t>https://podminky.urs.cz/item/CS_URS_2025_01/220960021</t>
  </si>
  <si>
    <t>50</t>
  </si>
  <si>
    <t>RMAT0009</t>
  </si>
  <si>
    <t>stožárová svorkovnice WAGO</t>
  </si>
  <si>
    <t>-348318401</t>
  </si>
  <si>
    <t>51</t>
  </si>
  <si>
    <t>220960031</t>
  </si>
  <si>
    <t>Montáž sestaveného návěstidla jednokomorového na stožár</t>
  </si>
  <si>
    <t>491172077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</si>
  <si>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jednokomorového na stožár</t>
  </si>
  <si>
    <t>https://podminky.urs.cz/item/CS_URS_2025_01/220960031</t>
  </si>
  <si>
    <t>52</t>
  </si>
  <si>
    <t>RMAT0010</t>
  </si>
  <si>
    <t>Návěstidlo 1x200 mm chodec blikač</t>
  </si>
  <si>
    <t>1771210794</t>
  </si>
  <si>
    <t>53</t>
  </si>
  <si>
    <t>220960036</t>
  </si>
  <si>
    <t>Montáž sestaveného návěstidla dvoukomorového na stožár</t>
  </si>
  <si>
    <t>303292615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</si>
  <si>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dvoukomorového na stožár</t>
  </si>
  <si>
    <t>https://podminky.urs.cz/item/CS_URS_2025_01/220960036</t>
  </si>
  <si>
    <t>54</t>
  </si>
  <si>
    <t>RMAT0011</t>
  </si>
  <si>
    <t>Návěstidlo 2x200 mm chodecké</t>
  </si>
  <si>
    <t>-1991342065</t>
  </si>
  <si>
    <t>55</t>
  </si>
  <si>
    <t>220960041</t>
  </si>
  <si>
    <t>Montáž sestaveného návěstidla tříkomorového na stožár</t>
  </si>
  <si>
    <t>-1865261049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</si>
  <si>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tříkomorového na stožár</t>
  </si>
  <si>
    <t>https://podminky.urs.cz/item/CS_URS_2025_01/220960041</t>
  </si>
  <si>
    <t>56</t>
  </si>
  <si>
    <t>RMAT0012</t>
  </si>
  <si>
    <t>Návěstidlo 3x200 mm vozidlové</t>
  </si>
  <si>
    <t>2023440887</t>
  </si>
  <si>
    <t>57</t>
  </si>
  <si>
    <t>220960042</t>
  </si>
  <si>
    <t>Montáž sestaveného návěstidla tříkomorového na výložník</t>
  </si>
  <si>
    <t>311114237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</si>
  <si>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tříkomorového na výložník</t>
  </si>
  <si>
    <t>https://podminky.urs.cz/item/CS_URS_2025_01/220960042</t>
  </si>
  <si>
    <t>58</t>
  </si>
  <si>
    <t>RMAT0013</t>
  </si>
  <si>
    <t>Návěstidlo 3x300 mm vozidlové</t>
  </si>
  <si>
    <t>-1442350801</t>
  </si>
  <si>
    <t>59</t>
  </si>
  <si>
    <t>220960071R</t>
  </si>
  <si>
    <t>Montáž návěstidla pro tramvaj na stožár</t>
  </si>
  <si>
    <t>-145044878</t>
  </si>
  <si>
    <t>Montáž stožárových dvířek</t>
  </si>
  <si>
    <t>60</t>
  </si>
  <si>
    <t>RMAT0021</t>
  </si>
  <si>
    <t>Stožárová dvířka</t>
  </si>
  <si>
    <t>-172086163</t>
  </si>
  <si>
    <t>61</t>
  </si>
  <si>
    <t>220960091</t>
  </si>
  <si>
    <t>Smontování návěstidla jednokomorového pro montáž na stožár</t>
  </si>
  <si>
    <t>1458778050</t>
  </si>
  <si>
    <t>Smontování dopravního návěstidla včetně sestavení návěstidla s elektrickým propojením, montáže upevňovací konzoly pro upevnění na stožár nebo montáže nosiče pro upevnění na výložník jednokomorového pro montáž na stožár</t>
  </si>
  <si>
    <t>https://podminky.urs.cz/item/CS_URS_2025_01/220960091</t>
  </si>
  <si>
    <t>62</t>
  </si>
  <si>
    <t>220960096</t>
  </si>
  <si>
    <t>Smontování návěstidla dvoukomorového pro montáž na stožár</t>
  </si>
  <si>
    <t>-1997357336</t>
  </si>
  <si>
    <t>Smontování dopravního návěstidla včetně sestavení návěstidla s elektrickým propojením, montáže upevňovací konzoly pro upevnění na stožár nebo montáže nosiče pro upevnění na výložník dvoukomorového pro montáž na stožár</t>
  </si>
  <si>
    <t>https://podminky.urs.cz/item/CS_URS_2025_01/220960096</t>
  </si>
  <si>
    <t>63</t>
  </si>
  <si>
    <t>220960101</t>
  </si>
  <si>
    <t>Smontování návěstidla tříkomorového pro montáž na stožár</t>
  </si>
  <si>
    <t>1685311562</t>
  </si>
  <si>
    <t>Smontování dopravního návěstidla včetně sestavení návěstidla s elektrickým propojením, montáže upevňovací konzoly pro upevnění na stožár nebo montáže nosiče pro upevnění na výložník tříkomorového pro montáž na stožár</t>
  </si>
  <si>
    <t>https://podminky.urs.cz/item/CS_URS_2025_01/220960101</t>
  </si>
  <si>
    <t>220960102</t>
  </si>
  <si>
    <t>Smontování návěstidla tříkomorového pro montáž na výložník</t>
  </si>
  <si>
    <t>-1657208934</t>
  </si>
  <si>
    <t>Smontování dopravního návěstidla včetně sestavení návěstidla s elektrickým propojením, montáže upevňovací konzoly pro upevnění na stožár nebo montáže nosiče pro upevnění na výložník tříkomorového pro montáž na výložník</t>
  </si>
  <si>
    <t>https://podminky.urs.cz/item/CS_URS_2025_01/220960102</t>
  </si>
  <si>
    <t>65</t>
  </si>
  <si>
    <t>220960113</t>
  </si>
  <si>
    <t>Montáž signalizačního zařízení pro nevidomé na návěstidlo</t>
  </si>
  <si>
    <t>-1811871752</t>
  </si>
  <si>
    <t>https://podminky.urs.cz/item/CS_URS_2025_01/220960113</t>
  </si>
  <si>
    <t>66</t>
  </si>
  <si>
    <t>RMAT0014</t>
  </si>
  <si>
    <t>akust.náv.pro nevidomé SZN-1</t>
  </si>
  <si>
    <t>-1426745470</t>
  </si>
  <si>
    <t>67</t>
  </si>
  <si>
    <t>220960120</t>
  </si>
  <si>
    <t>Montáž dopravního videodetektoru na výložník</t>
  </si>
  <si>
    <t>-1041171398</t>
  </si>
  <si>
    <t>Montáž dopravního detektoru včetně rozměření a označení místa pro vyvrtání otvorů, vyvrtání otvorů, vyříznutí závitů, montáže skříňky se zapojením, nastavení a vyzkoušení, připojení uzemnění videodetektoru na výložník</t>
  </si>
  <si>
    <t>https://podminky.urs.cz/item/CS_URS_2025_01/220960120</t>
  </si>
  <si>
    <t>68</t>
  </si>
  <si>
    <t>RMAT0015</t>
  </si>
  <si>
    <t>Kamera videodetekce</t>
  </si>
  <si>
    <t>-1781596082</t>
  </si>
  <si>
    <t>69</t>
  </si>
  <si>
    <t>220960125</t>
  </si>
  <si>
    <t>Nastavení dopravního videodetektoru na výložníku</t>
  </si>
  <si>
    <t>-1573671494</t>
  </si>
  <si>
    <t>Nastavení dopravního detektoru videodetektoru na výložníku</t>
  </si>
  <si>
    <t>https://podminky.urs.cz/item/CS_URS_2025_01/220960125</t>
  </si>
  <si>
    <t>70</t>
  </si>
  <si>
    <t>220960126</t>
  </si>
  <si>
    <t>Montáž tlačítka pro chodce na stožár</t>
  </si>
  <si>
    <t>438837743</t>
  </si>
  <si>
    <t>Montáž doplňků na stožár včetně vyměření místa pro upevnění, vyvrtání děr pro upevnění a protažení kabelu, montáže tlačítka nebo spínače, zapojení na svorkovnici ve stožáru tlačítka pro chodce</t>
  </si>
  <si>
    <t>https://podminky.urs.cz/item/CS_URS_2025_01/220960126</t>
  </si>
  <si>
    <t>71</t>
  </si>
  <si>
    <t>RMAT0016</t>
  </si>
  <si>
    <t>Chodecké tlačítko</t>
  </si>
  <si>
    <t>-785492180</t>
  </si>
  <si>
    <t>72</t>
  </si>
  <si>
    <t>220960134</t>
  </si>
  <si>
    <t>Zapojení stožárové svorkovnice do 34 žil</t>
  </si>
  <si>
    <t>-1780123217</t>
  </si>
  <si>
    <t>https://podminky.urs.cz/item/CS_URS_2025_01/220960134</t>
  </si>
  <si>
    <t>73</t>
  </si>
  <si>
    <t>220960171</t>
  </si>
  <si>
    <t>Montáž skříňky ručního řízení ( RR ) na skříň řadiče</t>
  </si>
  <si>
    <t>1672281923</t>
  </si>
  <si>
    <t>Montáž skříňky ručního řízení včetně naměření, označení a vyvrtání otvorů pro připevnění skříňky a kabelu, vyříznutí závitů, montáže skříňky a protažení kabelu, zapojení kabelu na svorkovnici, zhotovení kabelové formy, vyzkoušení funkce na skříň řadiče</t>
  </si>
  <si>
    <t>https://podminky.urs.cz/item/CS_URS_2025_01/220960171</t>
  </si>
  <si>
    <t>74</t>
  </si>
  <si>
    <t>RMAT0017</t>
  </si>
  <si>
    <t>Skříň ručního řízení</t>
  </si>
  <si>
    <t>1547648626</t>
  </si>
  <si>
    <t>75</t>
  </si>
  <si>
    <t>220960181</t>
  </si>
  <si>
    <t>Montáž řadiče do šesti světelných skupin</t>
  </si>
  <si>
    <t>1764305378</t>
  </si>
  <si>
    <t>Montáž řadiče včetně usazení, zatažení kabelů do řadiče, připojení uzemnění do šesti světelných skupin</t>
  </si>
  <si>
    <t>https://podminky.urs.cz/item/CS_URS_2025_01/220960181</t>
  </si>
  <si>
    <t>76</t>
  </si>
  <si>
    <t>RMAT0004</t>
  </si>
  <si>
    <t>řadič SSZ dle specifikace PD vč. jednotky videodetekce</t>
  </si>
  <si>
    <t>1128257907</t>
  </si>
  <si>
    <t>77</t>
  </si>
  <si>
    <t>220960191</t>
  </si>
  <si>
    <t>Regulace a aktivace jedné signální skupiny s použitím montážní plošiny</t>
  </si>
  <si>
    <t>-767213333</t>
  </si>
  <si>
    <t>https://podminky.urs.cz/item/CS_URS_2025_01/220960191</t>
  </si>
  <si>
    <t>78</t>
  </si>
  <si>
    <t>220960196</t>
  </si>
  <si>
    <t>Regulace a aktivace každé další signální skupiny s použitím montážní plošiny</t>
  </si>
  <si>
    <t>-455151631</t>
  </si>
  <si>
    <t>https://podminky.urs.cz/item/CS_URS_2025_01/220960196</t>
  </si>
  <si>
    <t>79</t>
  </si>
  <si>
    <t>220960197</t>
  </si>
  <si>
    <t>Regulace a aktivace každé další signální skupiny bez použití montážní plošiny</t>
  </si>
  <si>
    <t>599971115</t>
  </si>
  <si>
    <t>https://podminky.urs.cz/item/CS_URS_2025_01/220960197</t>
  </si>
  <si>
    <t>80</t>
  </si>
  <si>
    <t>220960221</t>
  </si>
  <si>
    <t>Programování řadiče MR do deseti světelných skupin</t>
  </si>
  <si>
    <t>957372247</t>
  </si>
  <si>
    <t>https://podminky.urs.cz/item/CS_URS_2025_01/220960221</t>
  </si>
  <si>
    <t>81</t>
  </si>
  <si>
    <t>220960301R</t>
  </si>
  <si>
    <t>Příprava ke komplexnímu vyzkoušení křižovatky s MR řadičem</t>
  </si>
  <si>
    <t>-503209646</t>
  </si>
  <si>
    <t>Příprava ke komplexnímu vyzkoušení křižovatky s mikroprocesorovým řadičem MR</t>
  </si>
  <si>
    <t>82</t>
  </si>
  <si>
    <t>220960311</t>
  </si>
  <si>
    <t>Komplexní vyzkoušení křižovatky s MR řadičem před uvedením zařízení do provozu do pěti signálních skupin</t>
  </si>
  <si>
    <t>1691149023</t>
  </si>
  <si>
    <t>Komplexní vyzkoušení křižovatky s mikroprocesorovým řadičem MR před uvedením zařízení do provozu do pěti signálních skupin</t>
  </si>
  <si>
    <t>https://podminky.urs.cz/item/CS_URS_2025_01/220960311</t>
  </si>
  <si>
    <t>83</t>
  </si>
  <si>
    <t>220960421</t>
  </si>
  <si>
    <t>Přepnutí SSZ na blikající žlutou a zajištění v řadiči MR</t>
  </si>
  <si>
    <t>1450501583</t>
  </si>
  <si>
    <t>Přepnutí silničního signalizačního zařízení na blikající žlutou včetně přepnutí na blikající žlutou v řadiči,vyjmutí a odebrání pojistky 60 V, částečné vytažení desky odporů z konektorů, přezkoušení proti uvedení do činnosti a zajištění v řadiči MR</t>
  </si>
  <si>
    <t>https://podminky.urs.cz/item/CS_URS_2025_01/220960421</t>
  </si>
  <si>
    <t>84</t>
  </si>
  <si>
    <t>220960422</t>
  </si>
  <si>
    <t>Uvedení SSZ do provozu po přepnutí na blikající žlutou</t>
  </si>
  <si>
    <t>-684829315</t>
  </si>
  <si>
    <t>Uvedení silničního signalizačního zařízení do provozu po přepnutí na blikající žlutou</t>
  </si>
  <si>
    <t>https://podminky.urs.cz/item/CS_URS_2025_01/220960422</t>
  </si>
  <si>
    <t>46-M</t>
  </si>
  <si>
    <t>Zemní práce při extr.mont.pracích</t>
  </si>
  <si>
    <t>85</t>
  </si>
  <si>
    <t>34571371</t>
  </si>
  <si>
    <t>trubka elektroinstalační ohebná dvouplášťová korugovaná HDPE+LDPE UV stab (chránička) D 41/50mm</t>
  </si>
  <si>
    <t>1592173834</t>
  </si>
  <si>
    <t>86</t>
  </si>
  <si>
    <t>34571375</t>
  </si>
  <si>
    <t>trubka elektroinstalační ohebná dvouplášťová korugovaná HDPE+LDPE UV stab (chránička) D 94/110mm</t>
  </si>
  <si>
    <t>951444787</t>
  </si>
  <si>
    <t>87</t>
  </si>
  <si>
    <t>460010025</t>
  </si>
  <si>
    <t>Vytyčení trasy inženýrských sítí v zastavěném prostoru</t>
  </si>
  <si>
    <t>km</t>
  </si>
  <si>
    <t>2053002787</t>
  </si>
  <si>
    <t>https://podminky.urs.cz/item/CS_URS_2025_01/460010025</t>
  </si>
  <si>
    <t>88</t>
  </si>
  <si>
    <t>460091113</t>
  </si>
  <si>
    <t>Odkop zeminy při elektromontážích ručně v hornině tř II skupiny 4</t>
  </si>
  <si>
    <t>m3</t>
  </si>
  <si>
    <t>390880802</t>
  </si>
  <si>
    <t>Odkop zeminy ručně s přemístěním výkopku do vzdálenosti 3 m od okraje jámy nebo s naložením na dopravní prostředek v hornině třídy těžitelnosti II skupiny 4</t>
  </si>
  <si>
    <t>https://podminky.urs.cz/item/CS_URS_2025_01/460091113</t>
  </si>
  <si>
    <t>89</t>
  </si>
  <si>
    <t>460131114</t>
  </si>
  <si>
    <t>Hloubení nezapažených jam při elektromontážích ručně v hornině tř II skupiny 4</t>
  </si>
  <si>
    <t>-1988149581</t>
  </si>
  <si>
    <t>Hloubení jam ručně včetně urovnání dna s přemístěním výkopku do vzdálenosti 3 m od okraje jámy nebo s naložením na dopravní prostředek v hornině třídy těžitelnosti II skupiny 4</t>
  </si>
  <si>
    <t>https://podminky.urs.cz/item/CS_URS_2025_01/460131114</t>
  </si>
  <si>
    <t xml:space="preserve">pro řadič </t>
  </si>
  <si>
    <t>1,5*0,8*0,6</t>
  </si>
  <si>
    <t>90</t>
  </si>
  <si>
    <t>460161153</t>
  </si>
  <si>
    <t>Hloubení kabelových rýh ručně š 35 cm hl 60 cm v hornině tř II skupiny 4</t>
  </si>
  <si>
    <t>-1359801325</t>
  </si>
  <si>
    <t>Hloubení kabelových rýh ručně včetně urovnání dna s přemístěním výkopku do vzdálenosti 3 m od okraje jámy nebo s naložením na dopravní prostředek šířky 35 cm hloubky 60 cm v hornině třídy těžitelnosti II skupiny 4</t>
  </si>
  <si>
    <t>https://podminky.urs.cz/item/CS_URS_2025_01/460161153</t>
  </si>
  <si>
    <t>91</t>
  </si>
  <si>
    <t>460431143</t>
  </si>
  <si>
    <t>Zásyp kabelových rýh ručně se zhutněním š 35 cm hl 40 cm z horniny tř II skupiny 4</t>
  </si>
  <si>
    <t>954522357</t>
  </si>
  <si>
    <t>Zásyp kabelových rýh ručně s přemístění sypaniny ze vzdálenosti do 10 m, s uložením výkopku ve vrstvách včetně zhutnění a úpravy povrchu šířky 35 cm hloubky 40 cm z horniny třídy těžitelnosti II skupiny 4</t>
  </si>
  <si>
    <t>https://podminky.urs.cz/item/CS_URS_2025_01/460431143</t>
  </si>
  <si>
    <t>92</t>
  </si>
  <si>
    <t>460551111</t>
  </si>
  <si>
    <t>Rozprostření a urovnání ornice při elektromotážích ručně tl vrstvy do 20 cm</t>
  </si>
  <si>
    <t>-1829183530</t>
  </si>
  <si>
    <t>Rozprostření a urovnání ornice ručně včetně přemístění hromad nebo dočasných skládek na místo spotřeby ze vzdálenosti do 3 m při souvislé ploše, tl. vrstvy do 20 cm</t>
  </si>
  <si>
    <t>https://podminky.urs.cz/item/CS_URS_2025_01/460551111</t>
  </si>
  <si>
    <t>93</t>
  </si>
  <si>
    <t>460661511</t>
  </si>
  <si>
    <t>Kabelové lože z písku pro kabely nn kryté plastovou fólií š lože do 25 cm</t>
  </si>
  <si>
    <t>2035721295</t>
  </si>
  <si>
    <t>Kabelové lože z písku včetně podsypu, zhutnění a urovnání povrchu pro kabely nn zakryté plastovou fólií, šířky do 25 cm</t>
  </si>
  <si>
    <t>https://podminky.urs.cz/item/CS_URS_2025_01/460661511</t>
  </si>
  <si>
    <t>94</t>
  </si>
  <si>
    <t>460742111</t>
  </si>
  <si>
    <t>Osazení kabelových prostupů z trub plastových do rýhy bez obsypu průměru do 10 cm</t>
  </si>
  <si>
    <t>-324408598</t>
  </si>
  <si>
    <t>Osazení kabelových prostupů včetně utěsnění a spárování z trub plastových do rýhy, bez výkopových prací bez obsypu, vnitřního průměru do 10 cm</t>
  </si>
  <si>
    <t>https://podminky.urs.cz/item/CS_URS_2025_01/460742111</t>
  </si>
  <si>
    <t>95</t>
  </si>
  <si>
    <t>460742112</t>
  </si>
  <si>
    <t>Osazení kabelových prostupů z trub plastových do rýhy bez obsypu průměru přes 10 do 15 cm</t>
  </si>
  <si>
    <t>-69543385</t>
  </si>
  <si>
    <t>Osazení kabelových prostupů včetně utěsnění a spárování z trub plastových do rýhy, bez výkopových prací bez obsypu, vnitřního průměru přes 10 do 15 cm</t>
  </si>
  <si>
    <t>https://podminky.urs.cz/item/CS_URS_2025_01/460742112</t>
  </si>
  <si>
    <t>96</t>
  </si>
  <si>
    <t>460921222</t>
  </si>
  <si>
    <t>Kladení dlažby po překopech při elektromontážích dlaždice betonové zámkové do lože z kameniva těženého</t>
  </si>
  <si>
    <t>-339716120</t>
  </si>
  <si>
    <t>Vyspravení krytu po překopech kladení dlažby pro pokládání kabelů, včetně rozprostření, urovnání a zhutnění podkladu a provedení lože z kameniva těženého z dlaždic betonových tvarovaných nebo zámkových</t>
  </si>
  <si>
    <t>https://podminky.urs.cz/item/CS_URS_2025_01/460921222</t>
  </si>
  <si>
    <t>97</t>
  </si>
  <si>
    <t>468021221</t>
  </si>
  <si>
    <t>Rozebrání dlažeb při elektromontážích ručně z dlaždic zámkových do písku spáry nezalité</t>
  </si>
  <si>
    <t>-2137704516</t>
  </si>
  <si>
    <t>Vytrhání dlažby včetně ručního rozebrání, vytřídění, odhozu na hromady nebo naložení na dopravní prostředek a očistění kostek nebo dlaždic z pískového podkladu z dlaždic zámkových, spáry nezalité</t>
  </si>
  <si>
    <t>https://podminky.urs.cz/item/CS_URS_2025_01/468021221</t>
  </si>
  <si>
    <t>98</t>
  </si>
  <si>
    <t>460641113</t>
  </si>
  <si>
    <t>Základové konstrukce při elektromontážích z monolitického betonu tř. C 16/20</t>
  </si>
  <si>
    <t>-829893369</t>
  </si>
  <si>
    <t>Základové konstrukce základ bez bednění do rostlé zeminy z monolitického betonu tř. C 16/20</t>
  </si>
  <si>
    <t>https://podminky.urs.cz/item/CS_URS_2025_01/460641113</t>
  </si>
  <si>
    <t>99</t>
  </si>
  <si>
    <t>171251201</t>
  </si>
  <si>
    <t>Uložení sypaniny na skládky nebo meziskládky</t>
  </si>
  <si>
    <t>CS ÚRS 2025 02</t>
  </si>
  <si>
    <t>-1268142589</t>
  </si>
  <si>
    <t>Uložení sypaniny na skládky nebo meziskládky bez hutnění s upravením uložené sypaniny do předepsaného tvaru</t>
  </si>
  <si>
    <t>https://podminky.urs.cz/item/CS_URS_2025_02/171251201</t>
  </si>
  <si>
    <t xml:space="preserve">z výkopů pro řadič </t>
  </si>
  <si>
    <t xml:space="preserve">z výkopů pro kabely </t>
  </si>
  <si>
    <t>(20*0,35*0,6)*0,1</t>
  </si>
  <si>
    <t>2,870</t>
  </si>
  <si>
    <t>Součet</t>
  </si>
  <si>
    <t>100</t>
  </si>
  <si>
    <t>460371111</t>
  </si>
  <si>
    <t>Naložení výkopku při elektromontážích ručně z hornin třídy I skupiny 1 až 3</t>
  </si>
  <si>
    <t>262980285</t>
  </si>
  <si>
    <t>Naložení výkopku ručně z hornin třídy těžitelnosti I skupiny 1 až 3</t>
  </si>
  <si>
    <t>https://podminky.urs.cz/item/CS_URS_2025_02/460371111</t>
  </si>
  <si>
    <t>101</t>
  </si>
  <si>
    <t>460341113</t>
  </si>
  <si>
    <t>Vodorovné přemístění horniny jakékoliv třídy dopravními prostředky při elektromontážích přes 500 do 1000 m</t>
  </si>
  <si>
    <t>2113457616</t>
  </si>
  <si>
    <t>Vodorovné přemístění (odvoz) horniny dopravními prostředky včetně složení, bez naložení a rozprostření jakékoliv třídy, na vzdálenost přes 500 do 1000 m</t>
  </si>
  <si>
    <t>https://podminky.urs.cz/item/CS_URS_2025_02/460341113</t>
  </si>
  <si>
    <t>102</t>
  </si>
  <si>
    <t>460341121</t>
  </si>
  <si>
    <t>Příplatek k vodorovnému přemístění horniny dopravními prostředky při elektromontážích za každých dalších i započatých 1000 m</t>
  </si>
  <si>
    <t>1039068673</t>
  </si>
  <si>
    <t>Vodorovné přemístění (odvoz) horniny dopravními prostředky včetně složení, bez naložení a rozprostření jakékoliv třídy, na vzdálenost Příplatek k ceně -1113 za každých dalších i započatých 1000 m</t>
  </si>
  <si>
    <t>https://podminky.urs.cz/item/CS_URS_2025_02/460341121</t>
  </si>
  <si>
    <t>4,010*19</t>
  </si>
  <si>
    <t>103</t>
  </si>
  <si>
    <t>460361111</t>
  </si>
  <si>
    <t>Poplatek za uložení zeminy na skládce (skládkovné) kód odpadu 17 05 04</t>
  </si>
  <si>
    <t>t</t>
  </si>
  <si>
    <t>-1531014909</t>
  </si>
  <si>
    <t>Poplatek (skládkovné) za uložení zeminy na skládce zatříděné do Katalogu odpadů pod kódem 17 05 04</t>
  </si>
  <si>
    <t>4,010*1,7</t>
  </si>
  <si>
    <t>SO 101 - Stavební úpravy</t>
  </si>
  <si>
    <t>113202111</t>
  </si>
  <si>
    <t>Vytrhání obrub krajníků obrubníků stojatých</t>
  </si>
  <si>
    <t>-1530590725</t>
  </si>
  <si>
    <t>Vytrhání obrub s vybouráním lože, s přemístěním hmot na skládku na vzdálenost do 3 m nebo s naložením na dopravní prostředek z krajníků nebo obrubníků stojatých</t>
  </si>
  <si>
    <t>https://podminky.urs.cz/item/CS_URS_2025_01/113202111</t>
  </si>
  <si>
    <t>915321111</t>
  </si>
  <si>
    <t>Předformátované vodorovné dopravní značení přechod pro chodce</t>
  </si>
  <si>
    <t>-1989208020</t>
  </si>
  <si>
    <t>Vodorovné značení předformovaným termoplastem přechod pro chodce z pásů šířky 0,5 m</t>
  </si>
  <si>
    <t>https://podminky.urs.cz/item/CS_URS_2025_01/915321111</t>
  </si>
  <si>
    <t>(0,5*4)*7</t>
  </si>
  <si>
    <t>-0,55</t>
  </si>
  <si>
    <t>915321115</t>
  </si>
  <si>
    <t>Předformátované vodorovné dopravní značení vodící pás pro slabozraké</t>
  </si>
  <si>
    <t>-1051101227</t>
  </si>
  <si>
    <t>Vodorovné značení předformovaným termoplastem vodící pás pro slabozraké z 6 proužků</t>
  </si>
  <si>
    <t>https://podminky.urs.cz/item/CS_URS_2025_01/915321115</t>
  </si>
  <si>
    <t>915331111</t>
  </si>
  <si>
    <t>Předformátované vodorovné dopravní značení čára šířky 12 cm</t>
  </si>
  <si>
    <t>2017828724</t>
  </si>
  <si>
    <t>Vodorovné značení předformovaným termoplastem čáry šířky 120 mm</t>
  </si>
  <si>
    <t>https://podminky.urs.cz/item/CS_URS_2025_01/915331111</t>
  </si>
  <si>
    <t>915331112 R</t>
  </si>
  <si>
    <t>Předformátované vodorovné dopravní značení čára šířky 25 cm</t>
  </si>
  <si>
    <t>-1120823135</t>
  </si>
  <si>
    <t>Vodorovné značení předformovaným termoplastem čáry šířky 500 mm</t>
  </si>
  <si>
    <t>915621111</t>
  </si>
  <si>
    <t>Předznačení vodorovného plošného značení</t>
  </si>
  <si>
    <t>-2094946766</t>
  </si>
  <si>
    <t>Předznačení pro vodorovné značení stříkané barvou nebo prováděné z nátěrových hmot plošné šipky, symboly, nápisy</t>
  </si>
  <si>
    <t>https://podminky.urs.cz/item/CS_URS_2025_02/915621111</t>
  </si>
  <si>
    <t>přechod pro chodce</t>
  </si>
  <si>
    <t>13,450</t>
  </si>
  <si>
    <t>vodící pásy přechodu</t>
  </si>
  <si>
    <t>(0,03*7)*6</t>
  </si>
  <si>
    <t>stop čára V5</t>
  </si>
  <si>
    <t>3*0,5</t>
  </si>
  <si>
    <t>3,1*0,5</t>
  </si>
  <si>
    <t>460892221</t>
  </si>
  <si>
    <t>Osazení betonového obrubníku chodníkového stojatého do betonu při elektromontážích</t>
  </si>
  <si>
    <t>1214515645</t>
  </si>
  <si>
    <t>Osazení obrubníku se zřízením lože, s vyplněním a zatřením spár betonového chodníkového stojatého, do lože z betonu prostého</t>
  </si>
  <si>
    <t>https://podminky.urs.cz/item/CS_URS_2025_01/460892221</t>
  </si>
  <si>
    <t>59217017</t>
  </si>
  <si>
    <t>obrubník betonový chodníkový 1000x100x250mm</t>
  </si>
  <si>
    <t>-1243982992</t>
  </si>
  <si>
    <t>11*1,02 'Přepočtené koeficientem množství</t>
  </si>
  <si>
    <t>1538208145</t>
  </si>
  <si>
    <t>dlaždice betonová tvarovaná</t>
  </si>
  <si>
    <t>970061367</t>
  </si>
  <si>
    <t>10*1,02 'Přepočtené koeficientem množství</t>
  </si>
  <si>
    <t>1195999218</t>
  </si>
  <si>
    <t>997221612</t>
  </si>
  <si>
    <t>Nakládání vybouraných hmot na dopravní prostředky pro vodorovnou dopravu</t>
  </si>
  <si>
    <t>-1217696302</t>
  </si>
  <si>
    <t>Nakládání na dopravní prostředky pro vodorovnou dopravu vybouraných hmot</t>
  </si>
  <si>
    <t>https://podminky.urs.cz/item/CS_URS_2025_02/997221612</t>
  </si>
  <si>
    <t>odvoz 10% , foeficient váhy 0,15, 0,06</t>
  </si>
  <si>
    <t>(25*0,1)*0,15</t>
  </si>
  <si>
    <t>(9*0,1)*0,06</t>
  </si>
  <si>
    <t>997221561</t>
  </si>
  <si>
    <t>Vodorovná doprava suti z kusových materiálů do 1 km</t>
  </si>
  <si>
    <t>144032385</t>
  </si>
  <si>
    <t>Vodorovná doprava suti bez naložení, ale se složením a s hrubým urovnáním z kusových materiálů, na vzdálenost do 1 km</t>
  </si>
  <si>
    <t>https://podminky.urs.cz/item/CS_URS_2025_02/997221561</t>
  </si>
  <si>
    <t>997221569</t>
  </si>
  <si>
    <t>Příplatek ZKD 1 km u vodorovné dopravy suti z kusových materiálů</t>
  </si>
  <si>
    <t>-1136137519</t>
  </si>
  <si>
    <t>Vodorovná doprava suti bez naložení, ale se složením a s hrubým urovnáním z kusových materiálů, na vzdálenost Příplatek k ceně za každý další započatý 1 km přes 1 km</t>
  </si>
  <si>
    <t>https://podminky.urs.cz/item/CS_URS_2025_02/997221569</t>
  </si>
  <si>
    <t>0,429*19</t>
  </si>
  <si>
    <t>997221615</t>
  </si>
  <si>
    <t>Poplatek za uložení na skládce (skládkovné) stavebního odpadu betonového kód odpadu 17 01 01</t>
  </si>
  <si>
    <t>1732710083</t>
  </si>
  <si>
    <t>Poplatek za uložení stavebního odpadu na skládce (skládkovné) z prostého betonu zatříděného do Katalogu odpadů pod kódem 17 01 01</t>
  </si>
  <si>
    <t>https://podminky.urs.cz/item/CS_URS_2025_02/997221615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</si>
  <si>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</si>
  <si>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</si>
  <si>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</si>
  <si>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</si>
  <si>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VRN8 - Další náklady</t>
  </si>
  <si>
    <t>VRN1</t>
  </si>
  <si>
    <t>Průzkumné, zeměměřičské a projektové práce</t>
  </si>
  <si>
    <t>012214000</t>
  </si>
  <si>
    <t>Zřízení bodu základní vytyčovací sítě stavby (ZVS)</t>
  </si>
  <si>
    <t>1024</t>
  </si>
  <si>
    <t>360475928</t>
  </si>
  <si>
    <t>https://podminky.urs.cz/item/CS_URS_2025_01/012214000</t>
  </si>
  <si>
    <t>012310400</t>
  </si>
  <si>
    <t>Kontrolní měření geometrických parametrů stavby</t>
  </si>
  <si>
    <t>1527618059</t>
  </si>
  <si>
    <t>https://podminky.urs.cz/item/CS_URS_2025_01/012310400</t>
  </si>
  <si>
    <t>012444000</t>
  </si>
  <si>
    <t>Geodetické měření skutečného provedení stavby</t>
  </si>
  <si>
    <t>449609403</t>
  </si>
  <si>
    <t>https://podminky.urs.cz/item/CS_URS_2025_01/012444000</t>
  </si>
  <si>
    <t>013244000</t>
  </si>
  <si>
    <t>Dokumentace pro provádění stavby</t>
  </si>
  <si>
    <t>1415124917</t>
  </si>
  <si>
    <t>https://podminky.urs.cz/item/CS_URS_2025_01/013244000</t>
  </si>
  <si>
    <t>013254000</t>
  </si>
  <si>
    <t>Dokumentace skutečného provedení stavby</t>
  </si>
  <si>
    <t>-2008428553</t>
  </si>
  <si>
    <t>https://podminky.urs.cz/item/CS_URS_2025_01/013254000</t>
  </si>
  <si>
    <t>013274000</t>
  </si>
  <si>
    <t>Pasportizace objektu před započetím prací</t>
  </si>
  <si>
    <t>1964279055</t>
  </si>
  <si>
    <t>https://podminky.urs.cz/item/CS_URS_2025_01/013274000</t>
  </si>
  <si>
    <t>013284000</t>
  </si>
  <si>
    <t>Pasportizace objektu po provedení prací</t>
  </si>
  <si>
    <t>93197634</t>
  </si>
  <si>
    <t>https://podminky.urs.cz/item/CS_URS_2025_01/013284000</t>
  </si>
  <si>
    <t>VRN3</t>
  </si>
  <si>
    <t>Zařízení staveniště</t>
  </si>
  <si>
    <t>032002000</t>
  </si>
  <si>
    <t>Vybavení staveniště</t>
  </si>
  <si>
    <t>-121785686</t>
  </si>
  <si>
    <t>https://podminky.urs.cz/item/CS_URS_2025_01/032002000</t>
  </si>
  <si>
    <t>034303000</t>
  </si>
  <si>
    <t>Dopravní značení na staveništi</t>
  </si>
  <si>
    <t>-194554867</t>
  </si>
  <si>
    <t>https://podminky.urs.cz/item/CS_URS_2025_01/034303000</t>
  </si>
  <si>
    <t>VRN4</t>
  </si>
  <si>
    <t>Inženýrská činnost</t>
  </si>
  <si>
    <t>041903000</t>
  </si>
  <si>
    <t>Dozor jiné osoby</t>
  </si>
  <si>
    <t>-644960617</t>
  </si>
  <si>
    <t>https://podminky.urs.cz/item/CS_URS_2025_01/041903000</t>
  </si>
  <si>
    <t>049002000</t>
  </si>
  <si>
    <t>Inženýrská činnost ostatní</t>
  </si>
  <si>
    <t>2031364312</t>
  </si>
  <si>
    <t>https://podminky.urs.cz/item/CS_URS_2025_01/049002000</t>
  </si>
  <si>
    <t>VRN8</t>
  </si>
  <si>
    <t>Další náklady</t>
  </si>
  <si>
    <t>081002000R</t>
  </si>
  <si>
    <t>Doprava zaměstnanců</t>
  </si>
  <si>
    <t>2046219791</t>
  </si>
  <si>
    <t>Mimostavenišťní doprava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</si>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</sst>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40" fillId="0" borderId="0" xfId="0" applyFont="1" applyAlignment="1" applyProtection="1">
      <alignment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85803111" TargetMode="External" /><Relationship Id="rId2" Type="http://schemas.openxmlformats.org/officeDocument/2006/relationships/hyperlink" Target="https://podminky.urs.cz/item/CS_URS_2025_01/914111112" TargetMode="External" /><Relationship Id="rId3" Type="http://schemas.openxmlformats.org/officeDocument/2006/relationships/hyperlink" Target="https://podminky.urs.cz/item/CS_URS_2025_01/741122122" TargetMode="External" /><Relationship Id="rId4" Type="http://schemas.openxmlformats.org/officeDocument/2006/relationships/hyperlink" Target="https://podminky.urs.cz/item/CS_URS_2025_01/741122133" TargetMode="External" /><Relationship Id="rId5" Type="http://schemas.openxmlformats.org/officeDocument/2006/relationships/hyperlink" Target="https://podminky.urs.cz/item/CS_URS_2025_01/741122153" TargetMode="External" /><Relationship Id="rId6" Type="http://schemas.openxmlformats.org/officeDocument/2006/relationships/hyperlink" Target="https://podminky.urs.cz/item/CS_URS_2025_01/741122155" TargetMode="External" /><Relationship Id="rId7" Type="http://schemas.openxmlformats.org/officeDocument/2006/relationships/hyperlink" Target="https://podminky.urs.cz/item/CS_URS_2025_01/741410021" TargetMode="External" /><Relationship Id="rId8" Type="http://schemas.openxmlformats.org/officeDocument/2006/relationships/hyperlink" Target="https://podminky.urs.cz/item/CS_URS_2025_01/741410041" TargetMode="External" /><Relationship Id="rId9" Type="http://schemas.openxmlformats.org/officeDocument/2006/relationships/hyperlink" Target="https://podminky.urs.cz/item/CS_URS_2025_01/741420022" TargetMode="External" /><Relationship Id="rId10" Type="http://schemas.openxmlformats.org/officeDocument/2006/relationships/hyperlink" Target="https://podminky.urs.cz/item/CS_URS_2025_01/741810003" TargetMode="External" /><Relationship Id="rId11" Type="http://schemas.openxmlformats.org/officeDocument/2006/relationships/hyperlink" Target="https://podminky.urs.cz/item/CS_URS_2025_01/741810011" TargetMode="External" /><Relationship Id="rId12" Type="http://schemas.openxmlformats.org/officeDocument/2006/relationships/hyperlink" Target="https://podminky.urs.cz/item/CS_URS_2025_01/210203901" TargetMode="External" /><Relationship Id="rId13" Type="http://schemas.openxmlformats.org/officeDocument/2006/relationships/hyperlink" Target="https://podminky.urs.cz/item/CS_URS_2025_01/220060771" TargetMode="External" /><Relationship Id="rId14" Type="http://schemas.openxmlformats.org/officeDocument/2006/relationships/hyperlink" Target="https://podminky.urs.cz/item/CS_URS_2025_01/220080892" TargetMode="External" /><Relationship Id="rId15" Type="http://schemas.openxmlformats.org/officeDocument/2006/relationships/hyperlink" Target="https://podminky.urs.cz/item/CS_URS_2025_01/220110152" TargetMode="External" /><Relationship Id="rId16" Type="http://schemas.openxmlformats.org/officeDocument/2006/relationships/hyperlink" Target="https://podminky.urs.cz/item/CS_URS_2025_01/220110346" TargetMode="External" /><Relationship Id="rId17" Type="http://schemas.openxmlformats.org/officeDocument/2006/relationships/hyperlink" Target="https://podminky.urs.cz/item/CS_URS_2025_01/220960003" TargetMode="External" /><Relationship Id="rId18" Type="http://schemas.openxmlformats.org/officeDocument/2006/relationships/hyperlink" Target="https://podminky.urs.cz/item/CS_URS_2025_01/220960005" TargetMode="External" /><Relationship Id="rId19" Type="http://schemas.openxmlformats.org/officeDocument/2006/relationships/hyperlink" Target="https://podminky.urs.cz/item/CS_URS_2025_01/220960021" TargetMode="External" /><Relationship Id="rId20" Type="http://schemas.openxmlformats.org/officeDocument/2006/relationships/hyperlink" Target="https://podminky.urs.cz/item/CS_URS_2025_01/220960031" TargetMode="External" /><Relationship Id="rId21" Type="http://schemas.openxmlformats.org/officeDocument/2006/relationships/hyperlink" Target="https://podminky.urs.cz/item/CS_URS_2025_01/220960036" TargetMode="External" /><Relationship Id="rId22" Type="http://schemas.openxmlformats.org/officeDocument/2006/relationships/hyperlink" Target="https://podminky.urs.cz/item/CS_URS_2025_01/220960041" TargetMode="External" /><Relationship Id="rId23" Type="http://schemas.openxmlformats.org/officeDocument/2006/relationships/hyperlink" Target="https://podminky.urs.cz/item/CS_URS_2025_01/220960042" TargetMode="External" /><Relationship Id="rId24" Type="http://schemas.openxmlformats.org/officeDocument/2006/relationships/hyperlink" Target="https://podminky.urs.cz/item/CS_URS_2025_01/220960091" TargetMode="External" /><Relationship Id="rId25" Type="http://schemas.openxmlformats.org/officeDocument/2006/relationships/hyperlink" Target="https://podminky.urs.cz/item/CS_URS_2025_01/220960096" TargetMode="External" /><Relationship Id="rId26" Type="http://schemas.openxmlformats.org/officeDocument/2006/relationships/hyperlink" Target="https://podminky.urs.cz/item/CS_URS_2025_01/220960101" TargetMode="External" /><Relationship Id="rId27" Type="http://schemas.openxmlformats.org/officeDocument/2006/relationships/hyperlink" Target="https://podminky.urs.cz/item/CS_URS_2025_01/220960102" TargetMode="External" /><Relationship Id="rId28" Type="http://schemas.openxmlformats.org/officeDocument/2006/relationships/hyperlink" Target="https://podminky.urs.cz/item/CS_URS_2025_01/220960113" TargetMode="External" /><Relationship Id="rId29" Type="http://schemas.openxmlformats.org/officeDocument/2006/relationships/hyperlink" Target="https://podminky.urs.cz/item/CS_URS_2025_01/220960120" TargetMode="External" /><Relationship Id="rId30" Type="http://schemas.openxmlformats.org/officeDocument/2006/relationships/hyperlink" Target="https://podminky.urs.cz/item/CS_URS_2025_01/220960125" TargetMode="External" /><Relationship Id="rId31" Type="http://schemas.openxmlformats.org/officeDocument/2006/relationships/hyperlink" Target="https://podminky.urs.cz/item/CS_URS_2025_01/220960126" TargetMode="External" /><Relationship Id="rId32" Type="http://schemas.openxmlformats.org/officeDocument/2006/relationships/hyperlink" Target="https://podminky.urs.cz/item/CS_URS_2025_01/220960134" TargetMode="External" /><Relationship Id="rId33" Type="http://schemas.openxmlformats.org/officeDocument/2006/relationships/hyperlink" Target="https://podminky.urs.cz/item/CS_URS_2025_01/220960171" TargetMode="External" /><Relationship Id="rId34" Type="http://schemas.openxmlformats.org/officeDocument/2006/relationships/hyperlink" Target="https://podminky.urs.cz/item/CS_URS_2025_01/220960181" TargetMode="External" /><Relationship Id="rId35" Type="http://schemas.openxmlformats.org/officeDocument/2006/relationships/hyperlink" Target="https://podminky.urs.cz/item/CS_URS_2025_01/220960191" TargetMode="External" /><Relationship Id="rId36" Type="http://schemas.openxmlformats.org/officeDocument/2006/relationships/hyperlink" Target="https://podminky.urs.cz/item/CS_URS_2025_01/220960196" TargetMode="External" /><Relationship Id="rId37" Type="http://schemas.openxmlformats.org/officeDocument/2006/relationships/hyperlink" Target="https://podminky.urs.cz/item/CS_URS_2025_01/220960197" TargetMode="External" /><Relationship Id="rId38" Type="http://schemas.openxmlformats.org/officeDocument/2006/relationships/hyperlink" Target="https://podminky.urs.cz/item/CS_URS_2025_01/220960221" TargetMode="External" /><Relationship Id="rId39" Type="http://schemas.openxmlformats.org/officeDocument/2006/relationships/hyperlink" Target="https://podminky.urs.cz/item/CS_URS_2025_01/220960311" TargetMode="External" /><Relationship Id="rId40" Type="http://schemas.openxmlformats.org/officeDocument/2006/relationships/hyperlink" Target="https://podminky.urs.cz/item/CS_URS_2025_01/220960421" TargetMode="External" /><Relationship Id="rId41" Type="http://schemas.openxmlformats.org/officeDocument/2006/relationships/hyperlink" Target="https://podminky.urs.cz/item/CS_URS_2025_01/220960422" TargetMode="External" /><Relationship Id="rId42" Type="http://schemas.openxmlformats.org/officeDocument/2006/relationships/hyperlink" Target="https://podminky.urs.cz/item/CS_URS_2025_01/460010025" TargetMode="External" /><Relationship Id="rId43" Type="http://schemas.openxmlformats.org/officeDocument/2006/relationships/hyperlink" Target="https://podminky.urs.cz/item/CS_URS_2025_01/460091113" TargetMode="External" /><Relationship Id="rId44" Type="http://schemas.openxmlformats.org/officeDocument/2006/relationships/hyperlink" Target="https://podminky.urs.cz/item/CS_URS_2025_01/460131114" TargetMode="External" /><Relationship Id="rId45" Type="http://schemas.openxmlformats.org/officeDocument/2006/relationships/hyperlink" Target="https://podminky.urs.cz/item/CS_URS_2025_01/460161153" TargetMode="External" /><Relationship Id="rId46" Type="http://schemas.openxmlformats.org/officeDocument/2006/relationships/hyperlink" Target="https://podminky.urs.cz/item/CS_URS_2025_01/460431143" TargetMode="External" /><Relationship Id="rId47" Type="http://schemas.openxmlformats.org/officeDocument/2006/relationships/hyperlink" Target="https://podminky.urs.cz/item/CS_URS_2025_01/460551111" TargetMode="External" /><Relationship Id="rId48" Type="http://schemas.openxmlformats.org/officeDocument/2006/relationships/hyperlink" Target="https://podminky.urs.cz/item/CS_URS_2025_01/460661511" TargetMode="External" /><Relationship Id="rId49" Type="http://schemas.openxmlformats.org/officeDocument/2006/relationships/hyperlink" Target="https://podminky.urs.cz/item/CS_URS_2025_01/460742111" TargetMode="External" /><Relationship Id="rId50" Type="http://schemas.openxmlformats.org/officeDocument/2006/relationships/hyperlink" Target="https://podminky.urs.cz/item/CS_URS_2025_01/460742112" TargetMode="External" /><Relationship Id="rId51" Type="http://schemas.openxmlformats.org/officeDocument/2006/relationships/hyperlink" Target="https://podminky.urs.cz/item/CS_URS_2025_01/460921222" TargetMode="External" /><Relationship Id="rId52" Type="http://schemas.openxmlformats.org/officeDocument/2006/relationships/hyperlink" Target="https://podminky.urs.cz/item/CS_URS_2025_01/468021221" TargetMode="External" /><Relationship Id="rId53" Type="http://schemas.openxmlformats.org/officeDocument/2006/relationships/hyperlink" Target="https://podminky.urs.cz/item/CS_URS_2025_01/460641113" TargetMode="External" /><Relationship Id="rId54" Type="http://schemas.openxmlformats.org/officeDocument/2006/relationships/hyperlink" Target="https://podminky.urs.cz/item/CS_URS_2025_02/171251201" TargetMode="External" /><Relationship Id="rId55" Type="http://schemas.openxmlformats.org/officeDocument/2006/relationships/hyperlink" Target="https://podminky.urs.cz/item/CS_URS_2025_02/460371111" TargetMode="External" /><Relationship Id="rId56" Type="http://schemas.openxmlformats.org/officeDocument/2006/relationships/hyperlink" Target="https://podminky.urs.cz/item/CS_URS_2025_02/460341113" TargetMode="External" /><Relationship Id="rId57" Type="http://schemas.openxmlformats.org/officeDocument/2006/relationships/hyperlink" Target="https://podminky.urs.cz/item/CS_URS_2025_02/460341121" TargetMode="External" /><Relationship Id="rId5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202111" TargetMode="External" /><Relationship Id="rId2" Type="http://schemas.openxmlformats.org/officeDocument/2006/relationships/hyperlink" Target="https://podminky.urs.cz/item/CS_URS_2025_01/915321111" TargetMode="External" /><Relationship Id="rId3" Type="http://schemas.openxmlformats.org/officeDocument/2006/relationships/hyperlink" Target="https://podminky.urs.cz/item/CS_URS_2025_01/915321115" TargetMode="External" /><Relationship Id="rId4" Type="http://schemas.openxmlformats.org/officeDocument/2006/relationships/hyperlink" Target="https://podminky.urs.cz/item/CS_URS_2025_01/915331111" TargetMode="External" /><Relationship Id="rId5" Type="http://schemas.openxmlformats.org/officeDocument/2006/relationships/hyperlink" Target="https://podminky.urs.cz/item/CS_URS_2025_02/915621111" TargetMode="External" /><Relationship Id="rId6" Type="http://schemas.openxmlformats.org/officeDocument/2006/relationships/hyperlink" Target="https://podminky.urs.cz/item/CS_URS_2025_01/460892221" TargetMode="External" /><Relationship Id="rId7" Type="http://schemas.openxmlformats.org/officeDocument/2006/relationships/hyperlink" Target="https://podminky.urs.cz/item/CS_URS_2025_01/460921222" TargetMode="External" /><Relationship Id="rId8" Type="http://schemas.openxmlformats.org/officeDocument/2006/relationships/hyperlink" Target="https://podminky.urs.cz/item/CS_URS_2025_01/468021221" TargetMode="External" /><Relationship Id="rId9" Type="http://schemas.openxmlformats.org/officeDocument/2006/relationships/hyperlink" Target="https://podminky.urs.cz/item/CS_URS_2025_02/997221612" TargetMode="External" /><Relationship Id="rId10" Type="http://schemas.openxmlformats.org/officeDocument/2006/relationships/hyperlink" Target="https://podminky.urs.cz/item/CS_URS_2025_02/997221561" TargetMode="External" /><Relationship Id="rId11" Type="http://schemas.openxmlformats.org/officeDocument/2006/relationships/hyperlink" Target="https://podminky.urs.cz/item/CS_URS_2025_02/997221569" TargetMode="External" /><Relationship Id="rId12" Type="http://schemas.openxmlformats.org/officeDocument/2006/relationships/hyperlink" Target="https://podminky.urs.cz/item/CS_URS_2025_02/997221615" TargetMode="External" /><Relationship Id="rId1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214000" TargetMode="External" /><Relationship Id="rId2" Type="http://schemas.openxmlformats.org/officeDocument/2006/relationships/hyperlink" Target="https://podminky.urs.cz/item/CS_URS_2025_01/012310400" TargetMode="External" /><Relationship Id="rId3" Type="http://schemas.openxmlformats.org/officeDocument/2006/relationships/hyperlink" Target="https://podminky.urs.cz/item/CS_URS_2025_01/012444000" TargetMode="External" /><Relationship Id="rId4" Type="http://schemas.openxmlformats.org/officeDocument/2006/relationships/hyperlink" Target="https://podminky.urs.cz/item/CS_URS_2025_01/013244000" TargetMode="External" /><Relationship Id="rId5" Type="http://schemas.openxmlformats.org/officeDocument/2006/relationships/hyperlink" Target="https://podminky.urs.cz/item/CS_URS_2025_01/013254000" TargetMode="External" /><Relationship Id="rId6" Type="http://schemas.openxmlformats.org/officeDocument/2006/relationships/hyperlink" Target="https://podminky.urs.cz/item/CS_URS_2025_01/013274000" TargetMode="External" /><Relationship Id="rId7" Type="http://schemas.openxmlformats.org/officeDocument/2006/relationships/hyperlink" Target="https://podminky.urs.cz/item/CS_URS_2025_01/013284000" TargetMode="External" /><Relationship Id="rId8" Type="http://schemas.openxmlformats.org/officeDocument/2006/relationships/hyperlink" Target="https://podminky.urs.cz/item/CS_URS_2025_01/032002000" TargetMode="External" /><Relationship Id="rId9" Type="http://schemas.openxmlformats.org/officeDocument/2006/relationships/hyperlink" Target="https://podminky.urs.cz/item/CS_URS_2025_01/034303000" TargetMode="External" /><Relationship Id="rId10" Type="http://schemas.openxmlformats.org/officeDocument/2006/relationships/hyperlink" Target="https://podminky.urs.cz/item/CS_URS_2025_01/041903000" TargetMode="External" /><Relationship Id="rId11" Type="http://schemas.openxmlformats.org/officeDocument/2006/relationships/hyperlink" Target="https://podminky.urs.cz/item/CS_URS_2025_01/049002000" TargetMode="External" /><Relationship Id="rId1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35</v>
      </c>
      <c r="AO17" s="24"/>
      <c r="AP17" s="24"/>
      <c r="AQ17" s="24"/>
      <c r="AR17" s="22"/>
      <c r="BE17" s="33"/>
      <c r="BS17" s="19" t="s">
        <v>36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38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36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41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42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43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44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45</v>
      </c>
      <c r="E29" s="49"/>
      <c r="F29" s="34" t="s">
        <v>46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47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48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49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50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51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52</v>
      </c>
      <c r="U35" s="56"/>
      <c r="V35" s="56"/>
      <c r="W35" s="56"/>
      <c r="X35" s="58" t="s">
        <v>53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54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241021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SSZ PPCH v obci Křešice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Křešice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7. 10. 2025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Obec Křešice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AŽD Praha s.r.o.</v>
      </c>
      <c r="AN49" s="66"/>
      <c r="AO49" s="66"/>
      <c r="AP49" s="66"/>
      <c r="AQ49" s="42"/>
      <c r="AR49" s="46"/>
      <c r="AS49" s="76" t="s">
        <v>55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37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56</v>
      </c>
      <c r="D52" s="89"/>
      <c r="E52" s="89"/>
      <c r="F52" s="89"/>
      <c r="G52" s="89"/>
      <c r="H52" s="90"/>
      <c r="I52" s="91" t="s">
        <v>57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58</v>
      </c>
      <c r="AH52" s="89"/>
      <c r="AI52" s="89"/>
      <c r="AJ52" s="89"/>
      <c r="AK52" s="89"/>
      <c r="AL52" s="89"/>
      <c r="AM52" s="89"/>
      <c r="AN52" s="91" t="s">
        <v>59</v>
      </c>
      <c r="AO52" s="89"/>
      <c r="AP52" s="89"/>
      <c r="AQ52" s="93" t="s">
        <v>60</v>
      </c>
      <c r="AR52" s="46"/>
      <c r="AS52" s="94" t="s">
        <v>61</v>
      </c>
      <c r="AT52" s="95" t="s">
        <v>62</v>
      </c>
      <c r="AU52" s="95" t="s">
        <v>63</v>
      </c>
      <c r="AV52" s="95" t="s">
        <v>64</v>
      </c>
      <c r="AW52" s="95" t="s">
        <v>65</v>
      </c>
      <c r="AX52" s="95" t="s">
        <v>66</v>
      </c>
      <c r="AY52" s="95" t="s">
        <v>67</v>
      </c>
      <c r="AZ52" s="95" t="s">
        <v>68</v>
      </c>
      <c r="BA52" s="95" t="s">
        <v>69</v>
      </c>
      <c r="BB52" s="95" t="s">
        <v>70</v>
      </c>
      <c r="BC52" s="95" t="s">
        <v>71</v>
      </c>
      <c r="BD52" s="96" t="s">
        <v>72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73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ROUND(SUM(AG55:AG57),2)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ROUND(SUM(AS55:AS57),2)</f>
        <v>0</v>
      </c>
      <c r="AT54" s="108">
        <f>ROUND(SUM(AV54:AW54),2)</f>
        <v>0</v>
      </c>
      <c r="AU54" s="109">
        <f>ROUND(SUM(AU55:AU57),5)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ROUND(SUM(AZ55:AZ57),2)</f>
        <v>0</v>
      </c>
      <c r="BA54" s="108">
        <f>ROUND(SUM(BA55:BA57),2)</f>
        <v>0</v>
      </c>
      <c r="BB54" s="108">
        <f>ROUND(SUM(BB55:BB57),2)</f>
        <v>0</v>
      </c>
      <c r="BC54" s="108">
        <f>ROUND(SUM(BC55:BC57),2)</f>
        <v>0</v>
      </c>
      <c r="BD54" s="110">
        <f>ROUND(SUM(BD55:BD57),2)</f>
        <v>0</v>
      </c>
      <c r="BE54" s="6"/>
      <c r="BS54" s="111" t="s">
        <v>74</v>
      </c>
      <c r="BT54" s="111" t="s">
        <v>75</v>
      </c>
      <c r="BU54" s="112" t="s">
        <v>76</v>
      </c>
      <c r="BV54" s="111" t="s">
        <v>77</v>
      </c>
      <c r="BW54" s="111" t="s">
        <v>5</v>
      </c>
      <c r="BX54" s="111" t="s">
        <v>78</v>
      </c>
      <c r="CL54" s="111" t="s">
        <v>19</v>
      </c>
    </row>
    <row r="55" s="7" customFormat="1" ht="16.5" customHeight="1">
      <c r="A55" s="113" t="s">
        <v>79</v>
      </c>
      <c r="B55" s="114"/>
      <c r="C55" s="115"/>
      <c r="D55" s="116" t="s">
        <v>80</v>
      </c>
      <c r="E55" s="116"/>
      <c r="F55" s="116"/>
      <c r="G55" s="116"/>
      <c r="H55" s="116"/>
      <c r="I55" s="117"/>
      <c r="J55" s="116" t="s">
        <v>81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401 - Technologie SSZ'!J30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82</v>
      </c>
      <c r="AR55" s="120"/>
      <c r="AS55" s="121">
        <v>0</v>
      </c>
      <c r="AT55" s="122">
        <f>ROUND(SUM(AV55:AW55),2)</f>
        <v>0</v>
      </c>
      <c r="AU55" s="123">
        <f>'SO 401 - Technologie SSZ'!P88</f>
        <v>0</v>
      </c>
      <c r="AV55" s="122">
        <f>'SO 401 - Technologie SSZ'!J33</f>
        <v>0</v>
      </c>
      <c r="AW55" s="122">
        <f>'SO 401 - Technologie SSZ'!J34</f>
        <v>0</v>
      </c>
      <c r="AX55" s="122">
        <f>'SO 401 - Technologie SSZ'!J35</f>
        <v>0</v>
      </c>
      <c r="AY55" s="122">
        <f>'SO 401 - Technologie SSZ'!J36</f>
        <v>0</v>
      </c>
      <c r="AZ55" s="122">
        <f>'SO 401 - Technologie SSZ'!F33</f>
        <v>0</v>
      </c>
      <c r="BA55" s="122">
        <f>'SO 401 - Technologie SSZ'!F34</f>
        <v>0</v>
      </c>
      <c r="BB55" s="122">
        <f>'SO 401 - Technologie SSZ'!F35</f>
        <v>0</v>
      </c>
      <c r="BC55" s="122">
        <f>'SO 401 - Technologie SSZ'!F36</f>
        <v>0</v>
      </c>
      <c r="BD55" s="124">
        <f>'SO 401 - Technologie SSZ'!F37</f>
        <v>0</v>
      </c>
      <c r="BE55" s="7"/>
      <c r="BT55" s="125" t="s">
        <v>83</v>
      </c>
      <c r="BV55" s="125" t="s">
        <v>77</v>
      </c>
      <c r="BW55" s="125" t="s">
        <v>84</v>
      </c>
      <c r="BX55" s="125" t="s">
        <v>5</v>
      </c>
      <c r="CL55" s="125" t="s">
        <v>19</v>
      </c>
      <c r="CM55" s="125" t="s">
        <v>85</v>
      </c>
    </row>
    <row r="56" s="7" customFormat="1" ht="16.5" customHeight="1">
      <c r="A56" s="113" t="s">
        <v>79</v>
      </c>
      <c r="B56" s="114"/>
      <c r="C56" s="115"/>
      <c r="D56" s="116" t="s">
        <v>86</v>
      </c>
      <c r="E56" s="116"/>
      <c r="F56" s="116"/>
      <c r="G56" s="116"/>
      <c r="H56" s="116"/>
      <c r="I56" s="117"/>
      <c r="J56" s="116" t="s">
        <v>87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101 - Stavební úpravy'!J30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82</v>
      </c>
      <c r="AR56" s="120"/>
      <c r="AS56" s="121">
        <v>0</v>
      </c>
      <c r="AT56" s="122">
        <f>ROUND(SUM(AV56:AW56),2)</f>
        <v>0</v>
      </c>
      <c r="AU56" s="123">
        <f>'SO 101 - Stavební úpravy'!P84</f>
        <v>0</v>
      </c>
      <c r="AV56" s="122">
        <f>'SO 101 - Stavební úpravy'!J33</f>
        <v>0</v>
      </c>
      <c r="AW56" s="122">
        <f>'SO 101 - Stavební úpravy'!J34</f>
        <v>0</v>
      </c>
      <c r="AX56" s="122">
        <f>'SO 101 - Stavební úpravy'!J35</f>
        <v>0</v>
      </c>
      <c r="AY56" s="122">
        <f>'SO 101 - Stavební úpravy'!J36</f>
        <v>0</v>
      </c>
      <c r="AZ56" s="122">
        <f>'SO 101 - Stavební úpravy'!F33</f>
        <v>0</v>
      </c>
      <c r="BA56" s="122">
        <f>'SO 101 - Stavební úpravy'!F34</f>
        <v>0</v>
      </c>
      <c r="BB56" s="122">
        <f>'SO 101 - Stavební úpravy'!F35</f>
        <v>0</v>
      </c>
      <c r="BC56" s="122">
        <f>'SO 101 - Stavební úpravy'!F36</f>
        <v>0</v>
      </c>
      <c r="BD56" s="124">
        <f>'SO 101 - Stavební úpravy'!F37</f>
        <v>0</v>
      </c>
      <c r="BE56" s="7"/>
      <c r="BT56" s="125" t="s">
        <v>83</v>
      </c>
      <c r="BV56" s="125" t="s">
        <v>77</v>
      </c>
      <c r="BW56" s="125" t="s">
        <v>88</v>
      </c>
      <c r="BX56" s="125" t="s">
        <v>5</v>
      </c>
      <c r="CL56" s="125" t="s">
        <v>19</v>
      </c>
      <c r="CM56" s="125" t="s">
        <v>85</v>
      </c>
    </row>
    <row r="57" s="7" customFormat="1" ht="16.5" customHeight="1">
      <c r="A57" s="113" t="s">
        <v>79</v>
      </c>
      <c r="B57" s="114"/>
      <c r="C57" s="115"/>
      <c r="D57" s="116" t="s">
        <v>89</v>
      </c>
      <c r="E57" s="116"/>
      <c r="F57" s="116"/>
      <c r="G57" s="116"/>
      <c r="H57" s="116"/>
      <c r="I57" s="117"/>
      <c r="J57" s="116" t="s">
        <v>90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'VRN - Vedlejší rozpočtové...'!J30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82</v>
      </c>
      <c r="AR57" s="120"/>
      <c r="AS57" s="126">
        <v>0</v>
      </c>
      <c r="AT57" s="127">
        <f>ROUND(SUM(AV57:AW57),2)</f>
        <v>0</v>
      </c>
      <c r="AU57" s="128">
        <f>'VRN - Vedlejší rozpočtové...'!P84</f>
        <v>0</v>
      </c>
      <c r="AV57" s="127">
        <f>'VRN - Vedlejší rozpočtové...'!J33</f>
        <v>0</v>
      </c>
      <c r="AW57" s="127">
        <f>'VRN - Vedlejší rozpočtové...'!J34</f>
        <v>0</v>
      </c>
      <c r="AX57" s="127">
        <f>'VRN - Vedlejší rozpočtové...'!J35</f>
        <v>0</v>
      </c>
      <c r="AY57" s="127">
        <f>'VRN - Vedlejší rozpočtové...'!J36</f>
        <v>0</v>
      </c>
      <c r="AZ57" s="127">
        <f>'VRN - Vedlejší rozpočtové...'!F33</f>
        <v>0</v>
      </c>
      <c r="BA57" s="127">
        <f>'VRN - Vedlejší rozpočtové...'!F34</f>
        <v>0</v>
      </c>
      <c r="BB57" s="127">
        <f>'VRN - Vedlejší rozpočtové...'!F35</f>
        <v>0</v>
      </c>
      <c r="BC57" s="127">
        <f>'VRN - Vedlejší rozpočtové...'!F36</f>
        <v>0</v>
      </c>
      <c r="BD57" s="129">
        <f>'VRN - Vedlejší rozpočtové...'!F37</f>
        <v>0</v>
      </c>
      <c r="BE57" s="7"/>
      <c r="BT57" s="125" t="s">
        <v>83</v>
      </c>
      <c r="BV57" s="125" t="s">
        <v>77</v>
      </c>
      <c r="BW57" s="125" t="s">
        <v>91</v>
      </c>
      <c r="BX57" s="125" t="s">
        <v>5</v>
      </c>
      <c r="CL57" s="125" t="s">
        <v>19</v>
      </c>
      <c r="CM57" s="125" t="s">
        <v>85</v>
      </c>
    </row>
    <row r="58" s="2" customFormat="1" ht="30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="2" customFormat="1" ht="6.96" customHeight="1">
      <c r="A59" s="40"/>
      <c r="B59" s="61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</sheetData>
  <sheetProtection sheet="1" formatColumns="0" formatRows="0" objects="1" scenarios="1" spinCount="100000" saltValue="8NCM1GBCsAhPmsch4trfqXTHNVHn8ovC5goqZQqzmb6n+OtpGRbo+sjkNB8vS4wloNVOH3dpoH5XewMxMchULQ==" hashValue="F+7qGTfJjiRlNeuwZkOwDL3UZlxSYrmxzggvEXoeB/1Cegx/PE8LtATCZc+gI0PsgUvfzD2Q46HSryez+fMmAA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 401 - Technologie SSZ'!C2" display="/"/>
    <hyperlink ref="A56" location="'SO 101 - Stavební úpravy'!C2" display="/"/>
    <hyperlink ref="A57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SSZ PPCH v obci Křešice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7. 10. 2025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29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0"/>
      <c r="B27" s="141"/>
      <c r="C27" s="140"/>
      <c r="D27" s="140"/>
      <c r="E27" s="142" t="s">
        <v>40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ROUND(J88,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ROUND((SUM(BE88:BE394)),  2)</f>
        <v>0</v>
      </c>
      <c r="G33" s="40"/>
      <c r="H33" s="40"/>
      <c r="I33" s="150">
        <v>0.20999999999999999</v>
      </c>
      <c r="J33" s="149">
        <f>ROUND(((SUM(BE88:BE394))*I33),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ROUND((SUM(BF88:BF394)),  2)</f>
        <v>0</v>
      </c>
      <c r="G34" s="40"/>
      <c r="H34" s="40"/>
      <c r="I34" s="150">
        <v>0.12</v>
      </c>
      <c r="J34" s="149">
        <f>ROUND(((SUM(BF88:BF394))*I34),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ROUND((SUM(BG88:BG394)),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ROUND((SUM(BH88:BH394)),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ROUND((SUM(BI88:BI394)),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SSZ PPCH v obci Křešice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401 - Technologie SSZ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Křešice</v>
      </c>
      <c r="G52" s="42"/>
      <c r="H52" s="42"/>
      <c r="I52" s="34" t="s">
        <v>23</v>
      </c>
      <c r="J52" s="74" t="str">
        <f>IF(J12="","",J12)</f>
        <v>7. 10. 2025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Křešice</v>
      </c>
      <c r="G54" s="42"/>
      <c r="H54" s="42"/>
      <c r="I54" s="34" t="s">
        <v>32</v>
      </c>
      <c r="J54" s="38" t="str">
        <f>E21</f>
        <v>AŽD Praha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J89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100</v>
      </c>
      <c r="E61" s="176"/>
      <c r="F61" s="176"/>
      <c r="G61" s="176"/>
      <c r="H61" s="176"/>
      <c r="I61" s="176"/>
      <c r="J61" s="177">
        <f>J90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101</v>
      </c>
      <c r="E62" s="176"/>
      <c r="F62" s="176"/>
      <c r="G62" s="176"/>
      <c r="H62" s="176"/>
      <c r="I62" s="176"/>
      <c r="J62" s="177">
        <f>J96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102</v>
      </c>
      <c r="E63" s="170"/>
      <c r="F63" s="170"/>
      <c r="G63" s="170"/>
      <c r="H63" s="170"/>
      <c r="I63" s="170"/>
      <c r="J63" s="171">
        <f>J102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103</v>
      </c>
      <c r="E64" s="176"/>
      <c r="F64" s="176"/>
      <c r="G64" s="176"/>
      <c r="H64" s="176"/>
      <c r="I64" s="176"/>
      <c r="J64" s="177">
        <f>J103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104</v>
      </c>
      <c r="E65" s="170"/>
      <c r="F65" s="170"/>
      <c r="G65" s="170"/>
      <c r="H65" s="170"/>
      <c r="I65" s="170"/>
      <c r="J65" s="171">
        <f>J150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105</v>
      </c>
      <c r="E66" s="176"/>
      <c r="F66" s="176"/>
      <c r="G66" s="176"/>
      <c r="H66" s="176"/>
      <c r="I66" s="176"/>
      <c r="J66" s="177">
        <f>J151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106</v>
      </c>
      <c r="E67" s="176"/>
      <c r="F67" s="176"/>
      <c r="G67" s="176"/>
      <c r="H67" s="176"/>
      <c r="I67" s="176"/>
      <c r="J67" s="177">
        <f>J162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107</v>
      </c>
      <c r="E68" s="176"/>
      <c r="F68" s="176"/>
      <c r="G68" s="176"/>
      <c r="H68" s="176"/>
      <c r="I68" s="176"/>
      <c r="J68" s="177">
        <f>J310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108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62" t="str">
        <f>E7</f>
        <v>SSZ PPCH v obci Křešice</v>
      </c>
      <c r="F78" s="34"/>
      <c r="G78" s="34"/>
      <c r="H78" s="34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93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SO 401 - Technologie SSZ</v>
      </c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>Křešice</v>
      </c>
      <c r="G82" s="42"/>
      <c r="H82" s="42"/>
      <c r="I82" s="34" t="s">
        <v>23</v>
      </c>
      <c r="J82" s="74" t="str">
        <f>IF(J12="","",J12)</f>
        <v>7. 10. 2025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25</v>
      </c>
      <c r="D84" s="42"/>
      <c r="E84" s="42"/>
      <c r="F84" s="29" t="str">
        <f>E15</f>
        <v>Obec Křešice</v>
      </c>
      <c r="G84" s="42"/>
      <c r="H84" s="42"/>
      <c r="I84" s="34" t="s">
        <v>32</v>
      </c>
      <c r="J84" s="38" t="str">
        <f>E21</f>
        <v>AŽD Praha s.r.o.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30</v>
      </c>
      <c r="D85" s="42"/>
      <c r="E85" s="42"/>
      <c r="F85" s="29" t="str">
        <f>IF(E18="","",E18)</f>
        <v>Vyplň údaj</v>
      </c>
      <c r="G85" s="42"/>
      <c r="H85" s="42"/>
      <c r="I85" s="34" t="s">
        <v>37</v>
      </c>
      <c r="J85" s="38" t="str">
        <f>E24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79"/>
      <c r="B87" s="180"/>
      <c r="C87" s="181" t="s">
        <v>109</v>
      </c>
      <c r="D87" s="182" t="s">
        <v>60</v>
      </c>
      <c r="E87" s="182" t="s">
        <v>56</v>
      </c>
      <c r="F87" s="182" t="s">
        <v>57</v>
      </c>
      <c r="G87" s="182" t="s">
        <v>110</v>
      </c>
      <c r="H87" s="182" t="s">
        <v>111</v>
      </c>
      <c r="I87" s="182" t="s">
        <v>112</v>
      </c>
      <c r="J87" s="182" t="s">
        <v>97</v>
      </c>
      <c r="K87" s="183" t="s">
        <v>113</v>
      </c>
      <c r="L87" s="184"/>
      <c r="M87" s="94" t="s">
        <v>19</v>
      </c>
      <c r="N87" s="95" t="s">
        <v>45</v>
      </c>
      <c r="O87" s="95" t="s">
        <v>114</v>
      </c>
      <c r="P87" s="95" t="s">
        <v>115</v>
      </c>
      <c r="Q87" s="95" t="s">
        <v>116</v>
      </c>
      <c r="R87" s="95" t="s">
        <v>117</v>
      </c>
      <c r="S87" s="95" t="s">
        <v>118</v>
      </c>
      <c r="T87" s="96" t="s">
        <v>119</v>
      </c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</row>
    <row r="88" s="2" customFormat="1" ht="22.8" customHeight="1">
      <c r="A88" s="40"/>
      <c r="B88" s="41"/>
      <c r="C88" s="101" t="s">
        <v>120</v>
      </c>
      <c r="D88" s="42"/>
      <c r="E88" s="42"/>
      <c r="F88" s="42"/>
      <c r="G88" s="42"/>
      <c r="H88" s="42"/>
      <c r="I88" s="42"/>
      <c r="J88" s="185">
        <f>BK88</f>
        <v>0</v>
      </c>
      <c r="K88" s="42"/>
      <c r="L88" s="46"/>
      <c r="M88" s="97"/>
      <c r="N88" s="186"/>
      <c r="O88" s="98"/>
      <c r="P88" s="187">
        <f>P89+P102+P150</f>
        <v>0</v>
      </c>
      <c r="Q88" s="98"/>
      <c r="R88" s="187">
        <f>R89+R102+R150</f>
        <v>5.1813120000000001</v>
      </c>
      <c r="S88" s="98"/>
      <c r="T88" s="188">
        <f>T89+T102+T150</f>
        <v>2.3599999999999999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74</v>
      </c>
      <c r="AU88" s="19" t="s">
        <v>98</v>
      </c>
      <c r="BK88" s="189">
        <f>BK89+BK102+BK150</f>
        <v>0</v>
      </c>
    </row>
    <row r="89" s="12" customFormat="1" ht="25.92" customHeight="1">
      <c r="A89" s="12"/>
      <c r="B89" s="190"/>
      <c r="C89" s="191"/>
      <c r="D89" s="192" t="s">
        <v>74</v>
      </c>
      <c r="E89" s="193" t="s">
        <v>121</v>
      </c>
      <c r="F89" s="193" t="s">
        <v>122</v>
      </c>
      <c r="G89" s="191"/>
      <c r="H89" s="191"/>
      <c r="I89" s="194"/>
      <c r="J89" s="195">
        <f>BK89</f>
        <v>0</v>
      </c>
      <c r="K89" s="191"/>
      <c r="L89" s="196"/>
      <c r="M89" s="197"/>
      <c r="N89" s="198"/>
      <c r="O89" s="198"/>
      <c r="P89" s="199">
        <f>P90+P96</f>
        <v>0</v>
      </c>
      <c r="Q89" s="198"/>
      <c r="R89" s="199">
        <f>R90+R96</f>
        <v>0.0083199999999999993</v>
      </c>
      <c r="S89" s="198"/>
      <c r="T89" s="200">
        <f>T90+T96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83</v>
      </c>
      <c r="AT89" s="202" t="s">
        <v>74</v>
      </c>
      <c r="AU89" s="202" t="s">
        <v>75</v>
      </c>
      <c r="AY89" s="201" t="s">
        <v>123</v>
      </c>
      <c r="BK89" s="203">
        <f>BK90+BK96</f>
        <v>0</v>
      </c>
    </row>
    <row r="90" s="12" customFormat="1" ht="22.8" customHeight="1">
      <c r="A90" s="12"/>
      <c r="B90" s="190"/>
      <c r="C90" s="191"/>
      <c r="D90" s="192" t="s">
        <v>74</v>
      </c>
      <c r="E90" s="204" t="s">
        <v>83</v>
      </c>
      <c r="F90" s="204" t="s">
        <v>124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SUM(P91:P95)</f>
        <v>0</v>
      </c>
      <c r="Q90" s="198"/>
      <c r="R90" s="199">
        <f>SUM(R91:R95)</f>
        <v>0.00029999999999999997</v>
      </c>
      <c r="S90" s="198"/>
      <c r="T90" s="200">
        <f>SUM(T91:T95)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83</v>
      </c>
      <c r="AT90" s="202" t="s">
        <v>74</v>
      </c>
      <c r="AU90" s="202" t="s">
        <v>83</v>
      </c>
      <c r="AY90" s="201" t="s">
        <v>123</v>
      </c>
      <c r="BK90" s="203">
        <f>SUM(BK91:BK95)</f>
        <v>0</v>
      </c>
    </row>
    <row r="91" s="2" customFormat="1" ht="21.75" customHeight="1">
      <c r="A91" s="40"/>
      <c r="B91" s="41"/>
      <c r="C91" s="206" t="s">
        <v>83</v>
      </c>
      <c r="D91" s="206" t="s">
        <v>125</v>
      </c>
      <c r="E91" s="207" t="s">
        <v>126</v>
      </c>
      <c r="F91" s="208" t="s">
        <v>127</v>
      </c>
      <c r="G91" s="209" t="s">
        <v>128</v>
      </c>
      <c r="H91" s="210">
        <v>6</v>
      </c>
      <c r="I91" s="211"/>
      <c r="J91" s="212">
        <f>ROUND(I91*H91,2)</f>
        <v>0</v>
      </c>
      <c r="K91" s="208" t="s">
        <v>129</v>
      </c>
      <c r="L91" s="46"/>
      <c r="M91" s="213" t="s">
        <v>19</v>
      </c>
      <c r="N91" s="214" t="s">
        <v>46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130</v>
      </c>
      <c r="AT91" s="217" t="s">
        <v>125</v>
      </c>
      <c r="AU91" s="217" t="s">
        <v>85</v>
      </c>
      <c r="AY91" s="19" t="s">
        <v>123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83</v>
      </c>
      <c r="BK91" s="218">
        <f>ROUND(I91*H91,2)</f>
        <v>0</v>
      </c>
      <c r="BL91" s="19" t="s">
        <v>130</v>
      </c>
      <c r="BM91" s="217" t="s">
        <v>131</v>
      </c>
    </row>
    <row r="92" s="2" customFormat="1">
      <c r="A92" s="40"/>
      <c r="B92" s="41"/>
      <c r="C92" s="42"/>
      <c r="D92" s="219" t="s">
        <v>132</v>
      </c>
      <c r="E92" s="42"/>
      <c r="F92" s="220" t="s">
        <v>133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132</v>
      </c>
      <c r="AU92" s="19" t="s">
        <v>85</v>
      </c>
    </row>
    <row r="93" s="2" customFormat="1">
      <c r="A93" s="40"/>
      <c r="B93" s="41"/>
      <c r="C93" s="42"/>
      <c r="D93" s="224" t="s">
        <v>134</v>
      </c>
      <c r="E93" s="42"/>
      <c r="F93" s="225" t="s">
        <v>135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134</v>
      </c>
      <c r="AU93" s="19" t="s">
        <v>85</v>
      </c>
    </row>
    <row r="94" s="2" customFormat="1" ht="16.5" customHeight="1">
      <c r="A94" s="40"/>
      <c r="B94" s="41"/>
      <c r="C94" s="226" t="s">
        <v>85</v>
      </c>
      <c r="D94" s="226" t="s">
        <v>136</v>
      </c>
      <c r="E94" s="227" t="s">
        <v>137</v>
      </c>
      <c r="F94" s="228" t="s">
        <v>138</v>
      </c>
      <c r="G94" s="229" t="s">
        <v>139</v>
      </c>
      <c r="H94" s="230">
        <v>0.29999999999999999</v>
      </c>
      <c r="I94" s="231"/>
      <c r="J94" s="232">
        <f>ROUND(I94*H94,2)</f>
        <v>0</v>
      </c>
      <c r="K94" s="228" t="s">
        <v>129</v>
      </c>
      <c r="L94" s="233"/>
      <c r="M94" s="234" t="s">
        <v>19</v>
      </c>
      <c r="N94" s="235" t="s">
        <v>46</v>
      </c>
      <c r="O94" s="86"/>
      <c r="P94" s="215">
        <f>O94*H94</f>
        <v>0</v>
      </c>
      <c r="Q94" s="215">
        <v>0.001</v>
      </c>
      <c r="R94" s="215">
        <f>Q94*H94</f>
        <v>0.00029999999999999997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140</v>
      </c>
      <c r="AT94" s="217" t="s">
        <v>136</v>
      </c>
      <c r="AU94" s="217" t="s">
        <v>85</v>
      </c>
      <c r="AY94" s="19" t="s">
        <v>123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83</v>
      </c>
      <c r="BK94" s="218">
        <f>ROUND(I94*H94,2)</f>
        <v>0</v>
      </c>
      <c r="BL94" s="19" t="s">
        <v>140</v>
      </c>
      <c r="BM94" s="217" t="s">
        <v>141</v>
      </c>
    </row>
    <row r="95" s="2" customFormat="1">
      <c r="A95" s="40"/>
      <c r="B95" s="41"/>
      <c r="C95" s="42"/>
      <c r="D95" s="219" t="s">
        <v>132</v>
      </c>
      <c r="E95" s="42"/>
      <c r="F95" s="220" t="s">
        <v>138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132</v>
      </c>
      <c r="AU95" s="19" t="s">
        <v>85</v>
      </c>
    </row>
    <row r="96" s="12" customFormat="1" ht="22.8" customHeight="1">
      <c r="A96" s="12"/>
      <c r="B96" s="190"/>
      <c r="C96" s="191"/>
      <c r="D96" s="192" t="s">
        <v>74</v>
      </c>
      <c r="E96" s="204" t="s">
        <v>142</v>
      </c>
      <c r="F96" s="204" t="s">
        <v>143</v>
      </c>
      <c r="G96" s="191"/>
      <c r="H96" s="191"/>
      <c r="I96" s="194"/>
      <c r="J96" s="205">
        <f>BK96</f>
        <v>0</v>
      </c>
      <c r="K96" s="191"/>
      <c r="L96" s="196"/>
      <c r="M96" s="197"/>
      <c r="N96" s="198"/>
      <c r="O96" s="198"/>
      <c r="P96" s="199">
        <f>SUM(P97:P101)</f>
        <v>0</v>
      </c>
      <c r="Q96" s="198"/>
      <c r="R96" s="199">
        <f>SUM(R97:R101)</f>
        <v>0.0080199999999999994</v>
      </c>
      <c r="S96" s="198"/>
      <c r="T96" s="200">
        <f>SUM(T97:T101)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83</v>
      </c>
      <c r="AT96" s="202" t="s">
        <v>74</v>
      </c>
      <c r="AU96" s="202" t="s">
        <v>83</v>
      </c>
      <c r="AY96" s="201" t="s">
        <v>123</v>
      </c>
      <c r="BK96" s="203">
        <f>SUM(BK97:BK101)</f>
        <v>0</v>
      </c>
    </row>
    <row r="97" s="2" customFormat="1" ht="24.15" customHeight="1">
      <c r="A97" s="40"/>
      <c r="B97" s="41"/>
      <c r="C97" s="206" t="s">
        <v>144</v>
      </c>
      <c r="D97" s="206" t="s">
        <v>125</v>
      </c>
      <c r="E97" s="207" t="s">
        <v>145</v>
      </c>
      <c r="F97" s="208" t="s">
        <v>146</v>
      </c>
      <c r="G97" s="209" t="s">
        <v>147</v>
      </c>
      <c r="H97" s="210">
        <v>2</v>
      </c>
      <c r="I97" s="211"/>
      <c r="J97" s="212">
        <f>ROUND(I97*H97,2)</f>
        <v>0</v>
      </c>
      <c r="K97" s="208" t="s">
        <v>129</v>
      </c>
      <c r="L97" s="46"/>
      <c r="M97" s="213" t="s">
        <v>19</v>
      </c>
      <c r="N97" s="214" t="s">
        <v>46</v>
      </c>
      <c r="O97" s="86"/>
      <c r="P97" s="215">
        <f>O97*H97</f>
        <v>0</v>
      </c>
      <c r="Q97" s="215">
        <v>1.0000000000000001E-05</v>
      </c>
      <c r="R97" s="215">
        <f>Q97*H97</f>
        <v>2.0000000000000002E-05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130</v>
      </c>
      <c r="AT97" s="217" t="s">
        <v>125</v>
      </c>
      <c r="AU97" s="217" t="s">
        <v>85</v>
      </c>
      <c r="AY97" s="19" t="s">
        <v>123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83</v>
      </c>
      <c r="BK97" s="218">
        <f>ROUND(I97*H97,2)</f>
        <v>0</v>
      </c>
      <c r="BL97" s="19" t="s">
        <v>130</v>
      </c>
      <c r="BM97" s="217" t="s">
        <v>148</v>
      </c>
    </row>
    <row r="98" s="2" customFormat="1">
      <c r="A98" s="40"/>
      <c r="B98" s="41"/>
      <c r="C98" s="42"/>
      <c r="D98" s="219" t="s">
        <v>132</v>
      </c>
      <c r="E98" s="42"/>
      <c r="F98" s="220" t="s">
        <v>149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132</v>
      </c>
      <c r="AU98" s="19" t="s">
        <v>85</v>
      </c>
    </row>
    <row r="99" s="2" customFormat="1">
      <c r="A99" s="40"/>
      <c r="B99" s="41"/>
      <c r="C99" s="42"/>
      <c r="D99" s="224" t="s">
        <v>134</v>
      </c>
      <c r="E99" s="42"/>
      <c r="F99" s="225" t="s">
        <v>150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134</v>
      </c>
      <c r="AU99" s="19" t="s">
        <v>85</v>
      </c>
    </row>
    <row r="100" s="2" customFormat="1" ht="24.15" customHeight="1">
      <c r="A100" s="40"/>
      <c r="B100" s="41"/>
      <c r="C100" s="226" t="s">
        <v>130</v>
      </c>
      <c r="D100" s="226" t="s">
        <v>136</v>
      </c>
      <c r="E100" s="227" t="s">
        <v>151</v>
      </c>
      <c r="F100" s="228" t="s">
        <v>152</v>
      </c>
      <c r="G100" s="229" t="s">
        <v>147</v>
      </c>
      <c r="H100" s="230">
        <v>2</v>
      </c>
      <c r="I100" s="231"/>
      <c r="J100" s="232">
        <f>ROUND(I100*H100,2)</f>
        <v>0</v>
      </c>
      <c r="K100" s="228" t="s">
        <v>129</v>
      </c>
      <c r="L100" s="233"/>
      <c r="M100" s="234" t="s">
        <v>19</v>
      </c>
      <c r="N100" s="235" t="s">
        <v>46</v>
      </c>
      <c r="O100" s="86"/>
      <c r="P100" s="215">
        <f>O100*H100</f>
        <v>0</v>
      </c>
      <c r="Q100" s="215">
        <v>0.0040000000000000001</v>
      </c>
      <c r="R100" s="215">
        <f>Q100*H100</f>
        <v>0.0080000000000000002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153</v>
      </c>
      <c r="AT100" s="217" t="s">
        <v>136</v>
      </c>
      <c r="AU100" s="217" t="s">
        <v>85</v>
      </c>
      <c r="AY100" s="19" t="s">
        <v>123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83</v>
      </c>
      <c r="BK100" s="218">
        <f>ROUND(I100*H100,2)</f>
        <v>0</v>
      </c>
      <c r="BL100" s="19" t="s">
        <v>130</v>
      </c>
      <c r="BM100" s="217" t="s">
        <v>154</v>
      </c>
    </row>
    <row r="101" s="2" customFormat="1">
      <c r="A101" s="40"/>
      <c r="B101" s="41"/>
      <c r="C101" s="42"/>
      <c r="D101" s="219" t="s">
        <v>132</v>
      </c>
      <c r="E101" s="42"/>
      <c r="F101" s="220" t="s">
        <v>152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132</v>
      </c>
      <c r="AU101" s="19" t="s">
        <v>85</v>
      </c>
    </row>
    <row r="102" s="12" customFormat="1" ht="25.92" customHeight="1">
      <c r="A102" s="12"/>
      <c r="B102" s="190"/>
      <c r="C102" s="191"/>
      <c r="D102" s="192" t="s">
        <v>74</v>
      </c>
      <c r="E102" s="193" t="s">
        <v>155</v>
      </c>
      <c r="F102" s="193" t="s">
        <v>156</v>
      </c>
      <c r="G102" s="191"/>
      <c r="H102" s="191"/>
      <c r="I102" s="194"/>
      <c r="J102" s="195">
        <f>BK102</f>
        <v>0</v>
      </c>
      <c r="K102" s="191"/>
      <c r="L102" s="196"/>
      <c r="M102" s="197"/>
      <c r="N102" s="198"/>
      <c r="O102" s="198"/>
      <c r="P102" s="199">
        <f>P103</f>
        <v>0</v>
      </c>
      <c r="Q102" s="198"/>
      <c r="R102" s="199">
        <f>R103</f>
        <v>0.055172000000000006</v>
      </c>
      <c r="S102" s="198"/>
      <c r="T102" s="200">
        <f>T103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1" t="s">
        <v>85</v>
      </c>
      <c r="AT102" s="202" t="s">
        <v>74</v>
      </c>
      <c r="AU102" s="202" t="s">
        <v>75</v>
      </c>
      <c r="AY102" s="201" t="s">
        <v>123</v>
      </c>
      <c r="BK102" s="203">
        <f>BK103</f>
        <v>0</v>
      </c>
    </row>
    <row r="103" s="12" customFormat="1" ht="22.8" customHeight="1">
      <c r="A103" s="12"/>
      <c r="B103" s="190"/>
      <c r="C103" s="191"/>
      <c r="D103" s="192" t="s">
        <v>74</v>
      </c>
      <c r="E103" s="204" t="s">
        <v>157</v>
      </c>
      <c r="F103" s="204" t="s">
        <v>158</v>
      </c>
      <c r="G103" s="191"/>
      <c r="H103" s="191"/>
      <c r="I103" s="194"/>
      <c r="J103" s="205">
        <f>BK103</f>
        <v>0</v>
      </c>
      <c r="K103" s="191"/>
      <c r="L103" s="196"/>
      <c r="M103" s="197"/>
      <c r="N103" s="198"/>
      <c r="O103" s="198"/>
      <c r="P103" s="199">
        <f>SUM(P104:P149)</f>
        <v>0</v>
      </c>
      <c r="Q103" s="198"/>
      <c r="R103" s="199">
        <f>SUM(R104:R149)</f>
        <v>0.055172000000000006</v>
      </c>
      <c r="S103" s="198"/>
      <c r="T103" s="200">
        <f>SUM(T104:T149)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85</v>
      </c>
      <c r="AT103" s="202" t="s">
        <v>74</v>
      </c>
      <c r="AU103" s="202" t="s">
        <v>83</v>
      </c>
      <c r="AY103" s="201" t="s">
        <v>123</v>
      </c>
      <c r="BK103" s="203">
        <f>SUM(BK104:BK149)</f>
        <v>0</v>
      </c>
    </row>
    <row r="104" s="2" customFormat="1" ht="24.15" customHeight="1">
      <c r="A104" s="40"/>
      <c r="B104" s="41"/>
      <c r="C104" s="206" t="s">
        <v>159</v>
      </c>
      <c r="D104" s="206" t="s">
        <v>125</v>
      </c>
      <c r="E104" s="207" t="s">
        <v>160</v>
      </c>
      <c r="F104" s="208" t="s">
        <v>161</v>
      </c>
      <c r="G104" s="209" t="s">
        <v>162</v>
      </c>
      <c r="H104" s="210">
        <v>32</v>
      </c>
      <c r="I104" s="211"/>
      <c r="J104" s="212">
        <f>ROUND(I104*H104,2)</f>
        <v>0</v>
      </c>
      <c r="K104" s="208" t="s">
        <v>129</v>
      </c>
      <c r="L104" s="46"/>
      <c r="M104" s="213" t="s">
        <v>19</v>
      </c>
      <c r="N104" s="214" t="s">
        <v>46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163</v>
      </c>
      <c r="AT104" s="217" t="s">
        <v>125</v>
      </c>
      <c r="AU104" s="217" t="s">
        <v>85</v>
      </c>
      <c r="AY104" s="19" t="s">
        <v>123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83</v>
      </c>
      <c r="BK104" s="218">
        <f>ROUND(I104*H104,2)</f>
        <v>0</v>
      </c>
      <c r="BL104" s="19" t="s">
        <v>163</v>
      </c>
      <c r="BM104" s="217" t="s">
        <v>164</v>
      </c>
    </row>
    <row r="105" s="2" customFormat="1">
      <c r="A105" s="40"/>
      <c r="B105" s="41"/>
      <c r="C105" s="42"/>
      <c r="D105" s="219" t="s">
        <v>132</v>
      </c>
      <c r="E105" s="42"/>
      <c r="F105" s="220" t="s">
        <v>165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132</v>
      </c>
      <c r="AU105" s="19" t="s">
        <v>85</v>
      </c>
    </row>
    <row r="106" s="2" customFormat="1">
      <c r="A106" s="40"/>
      <c r="B106" s="41"/>
      <c r="C106" s="42"/>
      <c r="D106" s="224" t="s">
        <v>134</v>
      </c>
      <c r="E106" s="42"/>
      <c r="F106" s="225" t="s">
        <v>166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134</v>
      </c>
      <c r="AU106" s="19" t="s">
        <v>85</v>
      </c>
    </row>
    <row r="107" s="2" customFormat="1" ht="24.15" customHeight="1">
      <c r="A107" s="40"/>
      <c r="B107" s="41"/>
      <c r="C107" s="226" t="s">
        <v>167</v>
      </c>
      <c r="D107" s="226" t="s">
        <v>136</v>
      </c>
      <c r="E107" s="227" t="s">
        <v>168</v>
      </c>
      <c r="F107" s="228" t="s">
        <v>169</v>
      </c>
      <c r="G107" s="229" t="s">
        <v>162</v>
      </c>
      <c r="H107" s="230">
        <v>36.799999999999997</v>
      </c>
      <c r="I107" s="231"/>
      <c r="J107" s="232">
        <f>ROUND(I107*H107,2)</f>
        <v>0</v>
      </c>
      <c r="K107" s="228" t="s">
        <v>129</v>
      </c>
      <c r="L107" s="233"/>
      <c r="M107" s="234" t="s">
        <v>19</v>
      </c>
      <c r="N107" s="235" t="s">
        <v>46</v>
      </c>
      <c r="O107" s="86"/>
      <c r="P107" s="215">
        <f>O107*H107</f>
        <v>0</v>
      </c>
      <c r="Q107" s="215">
        <v>0.00012</v>
      </c>
      <c r="R107" s="215">
        <f>Q107*H107</f>
        <v>0.0044159999999999998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140</v>
      </c>
      <c r="AT107" s="217" t="s">
        <v>136</v>
      </c>
      <c r="AU107" s="217" t="s">
        <v>85</v>
      </c>
      <c r="AY107" s="19" t="s">
        <v>123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83</v>
      </c>
      <c r="BK107" s="218">
        <f>ROUND(I107*H107,2)</f>
        <v>0</v>
      </c>
      <c r="BL107" s="19" t="s">
        <v>140</v>
      </c>
      <c r="BM107" s="217" t="s">
        <v>170</v>
      </c>
    </row>
    <row r="108" s="2" customFormat="1">
      <c r="A108" s="40"/>
      <c r="B108" s="41"/>
      <c r="C108" s="42"/>
      <c r="D108" s="219" t="s">
        <v>132</v>
      </c>
      <c r="E108" s="42"/>
      <c r="F108" s="220" t="s">
        <v>169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132</v>
      </c>
      <c r="AU108" s="19" t="s">
        <v>85</v>
      </c>
    </row>
    <row r="109" s="13" customFormat="1">
      <c r="A109" s="13"/>
      <c r="B109" s="236"/>
      <c r="C109" s="237"/>
      <c r="D109" s="219" t="s">
        <v>171</v>
      </c>
      <c r="E109" s="237"/>
      <c r="F109" s="238" t="s">
        <v>172</v>
      </c>
      <c r="G109" s="237"/>
      <c r="H109" s="239">
        <v>36.799999999999997</v>
      </c>
      <c r="I109" s="240"/>
      <c r="J109" s="237"/>
      <c r="K109" s="237"/>
      <c r="L109" s="241"/>
      <c r="M109" s="242"/>
      <c r="N109" s="243"/>
      <c r="O109" s="243"/>
      <c r="P109" s="243"/>
      <c r="Q109" s="243"/>
      <c r="R109" s="243"/>
      <c r="S109" s="243"/>
      <c r="T109" s="24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5" t="s">
        <v>171</v>
      </c>
      <c r="AU109" s="245" t="s">
        <v>85</v>
      </c>
      <c r="AV109" s="13" t="s">
        <v>85</v>
      </c>
      <c r="AW109" s="13" t="s">
        <v>4</v>
      </c>
      <c r="AX109" s="13" t="s">
        <v>83</v>
      </c>
      <c r="AY109" s="245" t="s">
        <v>123</v>
      </c>
    </row>
    <row r="110" s="2" customFormat="1" ht="24.15" customHeight="1">
      <c r="A110" s="40"/>
      <c r="B110" s="41"/>
      <c r="C110" s="206" t="s">
        <v>173</v>
      </c>
      <c r="D110" s="206" t="s">
        <v>125</v>
      </c>
      <c r="E110" s="207" t="s">
        <v>174</v>
      </c>
      <c r="F110" s="208" t="s">
        <v>175</v>
      </c>
      <c r="G110" s="209" t="s">
        <v>162</v>
      </c>
      <c r="H110" s="210">
        <v>24</v>
      </c>
      <c r="I110" s="211"/>
      <c r="J110" s="212">
        <f>ROUND(I110*H110,2)</f>
        <v>0</v>
      </c>
      <c r="K110" s="208" t="s">
        <v>129</v>
      </c>
      <c r="L110" s="46"/>
      <c r="M110" s="213" t="s">
        <v>19</v>
      </c>
      <c r="N110" s="214" t="s">
        <v>46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176</v>
      </c>
      <c r="AT110" s="217" t="s">
        <v>125</v>
      </c>
      <c r="AU110" s="217" t="s">
        <v>85</v>
      </c>
      <c r="AY110" s="19" t="s">
        <v>123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83</v>
      </c>
      <c r="BK110" s="218">
        <f>ROUND(I110*H110,2)</f>
        <v>0</v>
      </c>
      <c r="BL110" s="19" t="s">
        <v>176</v>
      </c>
      <c r="BM110" s="217" t="s">
        <v>177</v>
      </c>
    </row>
    <row r="111" s="2" customFormat="1">
      <c r="A111" s="40"/>
      <c r="B111" s="41"/>
      <c r="C111" s="42"/>
      <c r="D111" s="219" t="s">
        <v>132</v>
      </c>
      <c r="E111" s="42"/>
      <c r="F111" s="220" t="s">
        <v>178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132</v>
      </c>
      <c r="AU111" s="19" t="s">
        <v>85</v>
      </c>
    </row>
    <row r="112" s="2" customFormat="1">
      <c r="A112" s="40"/>
      <c r="B112" s="41"/>
      <c r="C112" s="42"/>
      <c r="D112" s="224" t="s">
        <v>134</v>
      </c>
      <c r="E112" s="42"/>
      <c r="F112" s="225" t="s">
        <v>179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134</v>
      </c>
      <c r="AU112" s="19" t="s">
        <v>85</v>
      </c>
    </row>
    <row r="113" s="2" customFormat="1" ht="24.15" customHeight="1">
      <c r="A113" s="40"/>
      <c r="B113" s="41"/>
      <c r="C113" s="226" t="s">
        <v>153</v>
      </c>
      <c r="D113" s="226" t="s">
        <v>136</v>
      </c>
      <c r="E113" s="227" t="s">
        <v>180</v>
      </c>
      <c r="F113" s="228" t="s">
        <v>181</v>
      </c>
      <c r="G113" s="229" t="s">
        <v>162</v>
      </c>
      <c r="H113" s="230">
        <v>27.600000000000001</v>
      </c>
      <c r="I113" s="231"/>
      <c r="J113" s="232">
        <f>ROUND(I113*H113,2)</f>
        <v>0</v>
      </c>
      <c r="K113" s="228" t="s">
        <v>129</v>
      </c>
      <c r="L113" s="233"/>
      <c r="M113" s="234" t="s">
        <v>19</v>
      </c>
      <c r="N113" s="235" t="s">
        <v>46</v>
      </c>
      <c r="O113" s="86"/>
      <c r="P113" s="215">
        <f>O113*H113</f>
        <v>0</v>
      </c>
      <c r="Q113" s="215">
        <v>0.00064000000000000005</v>
      </c>
      <c r="R113" s="215">
        <f>Q113*H113</f>
        <v>0.017664000000000003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182</v>
      </c>
      <c r="AT113" s="217" t="s">
        <v>136</v>
      </c>
      <c r="AU113" s="217" t="s">
        <v>85</v>
      </c>
      <c r="AY113" s="19" t="s">
        <v>123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83</v>
      </c>
      <c r="BK113" s="218">
        <f>ROUND(I113*H113,2)</f>
        <v>0</v>
      </c>
      <c r="BL113" s="19" t="s">
        <v>176</v>
      </c>
      <c r="BM113" s="217" t="s">
        <v>183</v>
      </c>
    </row>
    <row r="114" s="2" customFormat="1">
      <c r="A114" s="40"/>
      <c r="B114" s="41"/>
      <c r="C114" s="42"/>
      <c r="D114" s="219" t="s">
        <v>132</v>
      </c>
      <c r="E114" s="42"/>
      <c r="F114" s="220" t="s">
        <v>181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132</v>
      </c>
      <c r="AU114" s="19" t="s">
        <v>85</v>
      </c>
    </row>
    <row r="115" s="13" customFormat="1">
      <c r="A115" s="13"/>
      <c r="B115" s="236"/>
      <c r="C115" s="237"/>
      <c r="D115" s="219" t="s">
        <v>171</v>
      </c>
      <c r="E115" s="237"/>
      <c r="F115" s="238" t="s">
        <v>184</v>
      </c>
      <c r="G115" s="237"/>
      <c r="H115" s="239">
        <v>27.600000000000001</v>
      </c>
      <c r="I115" s="240"/>
      <c r="J115" s="237"/>
      <c r="K115" s="237"/>
      <c r="L115" s="241"/>
      <c r="M115" s="242"/>
      <c r="N115" s="243"/>
      <c r="O115" s="243"/>
      <c r="P115" s="243"/>
      <c r="Q115" s="243"/>
      <c r="R115" s="243"/>
      <c r="S115" s="243"/>
      <c r="T115" s="24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5" t="s">
        <v>171</v>
      </c>
      <c r="AU115" s="245" t="s">
        <v>85</v>
      </c>
      <c r="AV115" s="13" t="s">
        <v>85</v>
      </c>
      <c r="AW115" s="13" t="s">
        <v>4</v>
      </c>
      <c r="AX115" s="13" t="s">
        <v>83</v>
      </c>
      <c r="AY115" s="245" t="s">
        <v>123</v>
      </c>
    </row>
    <row r="116" s="2" customFormat="1" ht="24.15" customHeight="1">
      <c r="A116" s="40"/>
      <c r="B116" s="41"/>
      <c r="C116" s="206" t="s">
        <v>142</v>
      </c>
      <c r="D116" s="206" t="s">
        <v>125</v>
      </c>
      <c r="E116" s="207" t="s">
        <v>185</v>
      </c>
      <c r="F116" s="208" t="s">
        <v>186</v>
      </c>
      <c r="G116" s="209" t="s">
        <v>162</v>
      </c>
      <c r="H116" s="210">
        <v>16</v>
      </c>
      <c r="I116" s="211"/>
      <c r="J116" s="212">
        <f>ROUND(I116*H116,2)</f>
        <v>0</v>
      </c>
      <c r="K116" s="208" t="s">
        <v>129</v>
      </c>
      <c r="L116" s="46"/>
      <c r="M116" s="213" t="s">
        <v>19</v>
      </c>
      <c r="N116" s="214" t="s">
        <v>46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176</v>
      </c>
      <c r="AT116" s="217" t="s">
        <v>125</v>
      </c>
      <c r="AU116" s="217" t="s">
        <v>85</v>
      </c>
      <c r="AY116" s="19" t="s">
        <v>123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83</v>
      </c>
      <c r="BK116" s="218">
        <f>ROUND(I116*H116,2)</f>
        <v>0</v>
      </c>
      <c r="BL116" s="19" t="s">
        <v>176</v>
      </c>
      <c r="BM116" s="217" t="s">
        <v>187</v>
      </c>
    </row>
    <row r="117" s="2" customFormat="1">
      <c r="A117" s="40"/>
      <c r="B117" s="41"/>
      <c r="C117" s="42"/>
      <c r="D117" s="219" t="s">
        <v>132</v>
      </c>
      <c r="E117" s="42"/>
      <c r="F117" s="220" t="s">
        <v>188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132</v>
      </c>
      <c r="AU117" s="19" t="s">
        <v>85</v>
      </c>
    </row>
    <row r="118" s="2" customFormat="1">
      <c r="A118" s="40"/>
      <c r="B118" s="41"/>
      <c r="C118" s="42"/>
      <c r="D118" s="224" t="s">
        <v>134</v>
      </c>
      <c r="E118" s="42"/>
      <c r="F118" s="225" t="s">
        <v>189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134</v>
      </c>
      <c r="AU118" s="19" t="s">
        <v>85</v>
      </c>
    </row>
    <row r="119" s="2" customFormat="1" ht="24.15" customHeight="1">
      <c r="A119" s="40"/>
      <c r="B119" s="41"/>
      <c r="C119" s="226" t="s">
        <v>190</v>
      </c>
      <c r="D119" s="226" t="s">
        <v>136</v>
      </c>
      <c r="E119" s="227" t="s">
        <v>191</v>
      </c>
      <c r="F119" s="228" t="s">
        <v>192</v>
      </c>
      <c r="G119" s="229" t="s">
        <v>162</v>
      </c>
      <c r="H119" s="230">
        <v>18.399999999999999</v>
      </c>
      <c r="I119" s="231"/>
      <c r="J119" s="232">
        <f>ROUND(I119*H119,2)</f>
        <v>0</v>
      </c>
      <c r="K119" s="228" t="s">
        <v>129</v>
      </c>
      <c r="L119" s="233"/>
      <c r="M119" s="234" t="s">
        <v>19</v>
      </c>
      <c r="N119" s="235" t="s">
        <v>46</v>
      </c>
      <c r="O119" s="86"/>
      <c r="P119" s="215">
        <f>O119*H119</f>
        <v>0</v>
      </c>
      <c r="Q119" s="215">
        <v>0.00063000000000000003</v>
      </c>
      <c r="R119" s="215">
        <f>Q119*H119</f>
        <v>0.011592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182</v>
      </c>
      <c r="AT119" s="217" t="s">
        <v>136</v>
      </c>
      <c r="AU119" s="217" t="s">
        <v>85</v>
      </c>
      <c r="AY119" s="19" t="s">
        <v>123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83</v>
      </c>
      <c r="BK119" s="218">
        <f>ROUND(I119*H119,2)</f>
        <v>0</v>
      </c>
      <c r="BL119" s="19" t="s">
        <v>176</v>
      </c>
      <c r="BM119" s="217" t="s">
        <v>193</v>
      </c>
    </row>
    <row r="120" s="2" customFormat="1">
      <c r="A120" s="40"/>
      <c r="B120" s="41"/>
      <c r="C120" s="42"/>
      <c r="D120" s="219" t="s">
        <v>132</v>
      </c>
      <c r="E120" s="42"/>
      <c r="F120" s="220" t="s">
        <v>192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132</v>
      </c>
      <c r="AU120" s="19" t="s">
        <v>85</v>
      </c>
    </row>
    <row r="121" s="13" customFormat="1">
      <c r="A121" s="13"/>
      <c r="B121" s="236"/>
      <c r="C121" s="237"/>
      <c r="D121" s="219" t="s">
        <v>171</v>
      </c>
      <c r="E121" s="237"/>
      <c r="F121" s="238" t="s">
        <v>194</v>
      </c>
      <c r="G121" s="237"/>
      <c r="H121" s="239">
        <v>18.399999999999999</v>
      </c>
      <c r="I121" s="240"/>
      <c r="J121" s="237"/>
      <c r="K121" s="237"/>
      <c r="L121" s="241"/>
      <c r="M121" s="242"/>
      <c r="N121" s="243"/>
      <c r="O121" s="243"/>
      <c r="P121" s="243"/>
      <c r="Q121" s="243"/>
      <c r="R121" s="243"/>
      <c r="S121" s="243"/>
      <c r="T121" s="24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5" t="s">
        <v>171</v>
      </c>
      <c r="AU121" s="245" t="s">
        <v>85</v>
      </c>
      <c r="AV121" s="13" t="s">
        <v>85</v>
      </c>
      <c r="AW121" s="13" t="s">
        <v>4</v>
      </c>
      <c r="AX121" s="13" t="s">
        <v>83</v>
      </c>
      <c r="AY121" s="245" t="s">
        <v>123</v>
      </c>
    </row>
    <row r="122" s="2" customFormat="1" ht="24.15" customHeight="1">
      <c r="A122" s="40"/>
      <c r="B122" s="41"/>
      <c r="C122" s="206" t="s">
        <v>195</v>
      </c>
      <c r="D122" s="206" t="s">
        <v>125</v>
      </c>
      <c r="E122" s="207" t="s">
        <v>196</v>
      </c>
      <c r="F122" s="208" t="s">
        <v>197</v>
      </c>
      <c r="G122" s="209" t="s">
        <v>162</v>
      </c>
      <c r="H122" s="210">
        <v>8</v>
      </c>
      <c r="I122" s="211"/>
      <c r="J122" s="212">
        <f>ROUND(I122*H122,2)</f>
        <v>0</v>
      </c>
      <c r="K122" s="208" t="s">
        <v>129</v>
      </c>
      <c r="L122" s="46"/>
      <c r="M122" s="213" t="s">
        <v>19</v>
      </c>
      <c r="N122" s="214" t="s">
        <v>46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176</v>
      </c>
      <c r="AT122" s="217" t="s">
        <v>125</v>
      </c>
      <c r="AU122" s="217" t="s">
        <v>85</v>
      </c>
      <c r="AY122" s="19" t="s">
        <v>123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83</v>
      </c>
      <c r="BK122" s="218">
        <f>ROUND(I122*H122,2)</f>
        <v>0</v>
      </c>
      <c r="BL122" s="19" t="s">
        <v>176</v>
      </c>
      <c r="BM122" s="217" t="s">
        <v>198</v>
      </c>
    </row>
    <row r="123" s="2" customFormat="1">
      <c r="A123" s="40"/>
      <c r="B123" s="41"/>
      <c r="C123" s="42"/>
      <c r="D123" s="219" t="s">
        <v>132</v>
      </c>
      <c r="E123" s="42"/>
      <c r="F123" s="220" t="s">
        <v>199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132</v>
      </c>
      <c r="AU123" s="19" t="s">
        <v>85</v>
      </c>
    </row>
    <row r="124" s="2" customFormat="1">
      <c r="A124" s="40"/>
      <c r="B124" s="41"/>
      <c r="C124" s="42"/>
      <c r="D124" s="224" t="s">
        <v>134</v>
      </c>
      <c r="E124" s="42"/>
      <c r="F124" s="225" t="s">
        <v>200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134</v>
      </c>
      <c r="AU124" s="19" t="s">
        <v>85</v>
      </c>
    </row>
    <row r="125" s="2" customFormat="1" ht="16.5" customHeight="1">
      <c r="A125" s="40"/>
      <c r="B125" s="41"/>
      <c r="C125" s="226" t="s">
        <v>8</v>
      </c>
      <c r="D125" s="226" t="s">
        <v>136</v>
      </c>
      <c r="E125" s="227" t="s">
        <v>201</v>
      </c>
      <c r="F125" s="228" t="s">
        <v>202</v>
      </c>
      <c r="G125" s="229" t="s">
        <v>162</v>
      </c>
      <c r="H125" s="230">
        <v>8</v>
      </c>
      <c r="I125" s="231"/>
      <c r="J125" s="232">
        <f>ROUND(I125*H125,2)</f>
        <v>0</v>
      </c>
      <c r="K125" s="228" t="s">
        <v>19</v>
      </c>
      <c r="L125" s="233"/>
      <c r="M125" s="234" t="s">
        <v>19</v>
      </c>
      <c r="N125" s="235" t="s">
        <v>46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182</v>
      </c>
      <c r="AT125" s="217" t="s">
        <v>136</v>
      </c>
      <c r="AU125" s="217" t="s">
        <v>85</v>
      </c>
      <c r="AY125" s="19" t="s">
        <v>123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83</v>
      </c>
      <c r="BK125" s="218">
        <f>ROUND(I125*H125,2)</f>
        <v>0</v>
      </c>
      <c r="BL125" s="19" t="s">
        <v>176</v>
      </c>
      <c r="BM125" s="217" t="s">
        <v>203</v>
      </c>
    </row>
    <row r="126" s="2" customFormat="1">
      <c r="A126" s="40"/>
      <c r="B126" s="41"/>
      <c r="C126" s="42"/>
      <c r="D126" s="219" t="s">
        <v>132</v>
      </c>
      <c r="E126" s="42"/>
      <c r="F126" s="220" t="s">
        <v>202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132</v>
      </c>
      <c r="AU126" s="19" t="s">
        <v>85</v>
      </c>
    </row>
    <row r="127" s="2" customFormat="1" ht="37.8" customHeight="1">
      <c r="A127" s="40"/>
      <c r="B127" s="41"/>
      <c r="C127" s="206" t="s">
        <v>204</v>
      </c>
      <c r="D127" s="206" t="s">
        <v>125</v>
      </c>
      <c r="E127" s="207" t="s">
        <v>205</v>
      </c>
      <c r="F127" s="208" t="s">
        <v>206</v>
      </c>
      <c r="G127" s="209" t="s">
        <v>147</v>
      </c>
      <c r="H127" s="210">
        <v>2</v>
      </c>
      <c r="I127" s="211"/>
      <c r="J127" s="212">
        <f>ROUND(I127*H127,2)</f>
        <v>0</v>
      </c>
      <c r="K127" s="208" t="s">
        <v>19</v>
      </c>
      <c r="L127" s="46"/>
      <c r="M127" s="213" t="s">
        <v>19</v>
      </c>
      <c r="N127" s="214" t="s">
        <v>46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176</v>
      </c>
      <c r="AT127" s="217" t="s">
        <v>125</v>
      </c>
      <c r="AU127" s="217" t="s">
        <v>85</v>
      </c>
      <c r="AY127" s="19" t="s">
        <v>123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83</v>
      </c>
      <c r="BK127" s="218">
        <f>ROUND(I127*H127,2)</f>
        <v>0</v>
      </c>
      <c r="BL127" s="19" t="s">
        <v>176</v>
      </c>
      <c r="BM127" s="217" t="s">
        <v>207</v>
      </c>
    </row>
    <row r="128" s="2" customFormat="1">
      <c r="A128" s="40"/>
      <c r="B128" s="41"/>
      <c r="C128" s="42"/>
      <c r="D128" s="219" t="s">
        <v>132</v>
      </c>
      <c r="E128" s="42"/>
      <c r="F128" s="220" t="s">
        <v>208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132</v>
      </c>
      <c r="AU128" s="19" t="s">
        <v>85</v>
      </c>
    </row>
    <row r="129" s="2" customFormat="1" ht="24.15" customHeight="1">
      <c r="A129" s="40"/>
      <c r="B129" s="41"/>
      <c r="C129" s="206" t="s">
        <v>209</v>
      </c>
      <c r="D129" s="206" t="s">
        <v>125</v>
      </c>
      <c r="E129" s="207" t="s">
        <v>210</v>
      </c>
      <c r="F129" s="208" t="s">
        <v>211</v>
      </c>
      <c r="G129" s="209" t="s">
        <v>162</v>
      </c>
      <c r="H129" s="210">
        <v>5</v>
      </c>
      <c r="I129" s="211"/>
      <c r="J129" s="212">
        <f>ROUND(I129*H129,2)</f>
        <v>0</v>
      </c>
      <c r="K129" s="208" t="s">
        <v>129</v>
      </c>
      <c r="L129" s="46"/>
      <c r="M129" s="213" t="s">
        <v>19</v>
      </c>
      <c r="N129" s="214" t="s">
        <v>46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176</v>
      </c>
      <c r="AT129" s="217" t="s">
        <v>125</v>
      </c>
      <c r="AU129" s="217" t="s">
        <v>85</v>
      </c>
      <c r="AY129" s="19" t="s">
        <v>123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83</v>
      </c>
      <c r="BK129" s="218">
        <f>ROUND(I129*H129,2)</f>
        <v>0</v>
      </c>
      <c r="BL129" s="19" t="s">
        <v>176</v>
      </c>
      <c r="BM129" s="217" t="s">
        <v>212</v>
      </c>
    </row>
    <row r="130" s="2" customFormat="1">
      <c r="A130" s="40"/>
      <c r="B130" s="41"/>
      <c r="C130" s="42"/>
      <c r="D130" s="219" t="s">
        <v>132</v>
      </c>
      <c r="E130" s="42"/>
      <c r="F130" s="220" t="s">
        <v>213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132</v>
      </c>
      <c r="AU130" s="19" t="s">
        <v>85</v>
      </c>
    </row>
    <row r="131" s="2" customFormat="1">
      <c r="A131" s="40"/>
      <c r="B131" s="41"/>
      <c r="C131" s="42"/>
      <c r="D131" s="224" t="s">
        <v>134</v>
      </c>
      <c r="E131" s="42"/>
      <c r="F131" s="225" t="s">
        <v>214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134</v>
      </c>
      <c r="AU131" s="19" t="s">
        <v>85</v>
      </c>
    </row>
    <row r="132" s="2" customFormat="1" ht="16.5" customHeight="1">
      <c r="A132" s="40"/>
      <c r="B132" s="41"/>
      <c r="C132" s="226" t="s">
        <v>215</v>
      </c>
      <c r="D132" s="226" t="s">
        <v>136</v>
      </c>
      <c r="E132" s="227" t="s">
        <v>216</v>
      </c>
      <c r="F132" s="228" t="s">
        <v>217</v>
      </c>
      <c r="G132" s="229" t="s">
        <v>139</v>
      </c>
      <c r="H132" s="230">
        <v>5</v>
      </c>
      <c r="I132" s="231"/>
      <c r="J132" s="232">
        <f>ROUND(I132*H132,2)</f>
        <v>0</v>
      </c>
      <c r="K132" s="228" t="s">
        <v>129</v>
      </c>
      <c r="L132" s="233"/>
      <c r="M132" s="234" t="s">
        <v>19</v>
      </c>
      <c r="N132" s="235" t="s">
        <v>46</v>
      </c>
      <c r="O132" s="86"/>
      <c r="P132" s="215">
        <f>O132*H132</f>
        <v>0</v>
      </c>
      <c r="Q132" s="215">
        <v>0.001</v>
      </c>
      <c r="R132" s="215">
        <f>Q132*H132</f>
        <v>0.0050000000000000001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182</v>
      </c>
      <c r="AT132" s="217" t="s">
        <v>136</v>
      </c>
      <c r="AU132" s="217" t="s">
        <v>85</v>
      </c>
      <c r="AY132" s="19" t="s">
        <v>123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83</v>
      </c>
      <c r="BK132" s="218">
        <f>ROUND(I132*H132,2)</f>
        <v>0</v>
      </c>
      <c r="BL132" s="19" t="s">
        <v>176</v>
      </c>
      <c r="BM132" s="217" t="s">
        <v>218</v>
      </c>
    </row>
    <row r="133" s="2" customFormat="1">
      <c r="A133" s="40"/>
      <c r="B133" s="41"/>
      <c r="C133" s="42"/>
      <c r="D133" s="219" t="s">
        <v>132</v>
      </c>
      <c r="E133" s="42"/>
      <c r="F133" s="220" t="s">
        <v>217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132</v>
      </c>
      <c r="AU133" s="19" t="s">
        <v>85</v>
      </c>
    </row>
    <row r="134" s="2" customFormat="1" ht="24.15" customHeight="1">
      <c r="A134" s="40"/>
      <c r="B134" s="41"/>
      <c r="C134" s="206" t="s">
        <v>176</v>
      </c>
      <c r="D134" s="206" t="s">
        <v>125</v>
      </c>
      <c r="E134" s="207" t="s">
        <v>219</v>
      </c>
      <c r="F134" s="208" t="s">
        <v>220</v>
      </c>
      <c r="G134" s="209" t="s">
        <v>162</v>
      </c>
      <c r="H134" s="210">
        <v>25</v>
      </c>
      <c r="I134" s="211"/>
      <c r="J134" s="212">
        <f>ROUND(I134*H134,2)</f>
        <v>0</v>
      </c>
      <c r="K134" s="208" t="s">
        <v>129</v>
      </c>
      <c r="L134" s="46"/>
      <c r="M134" s="213" t="s">
        <v>19</v>
      </c>
      <c r="N134" s="214" t="s">
        <v>46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176</v>
      </c>
      <c r="AT134" s="217" t="s">
        <v>125</v>
      </c>
      <c r="AU134" s="217" t="s">
        <v>85</v>
      </c>
      <c r="AY134" s="19" t="s">
        <v>123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83</v>
      </c>
      <c r="BK134" s="218">
        <f>ROUND(I134*H134,2)</f>
        <v>0</v>
      </c>
      <c r="BL134" s="19" t="s">
        <v>176</v>
      </c>
      <c r="BM134" s="217" t="s">
        <v>221</v>
      </c>
    </row>
    <row r="135" s="2" customFormat="1">
      <c r="A135" s="40"/>
      <c r="B135" s="41"/>
      <c r="C135" s="42"/>
      <c r="D135" s="219" t="s">
        <v>132</v>
      </c>
      <c r="E135" s="42"/>
      <c r="F135" s="220" t="s">
        <v>222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132</v>
      </c>
      <c r="AU135" s="19" t="s">
        <v>85</v>
      </c>
    </row>
    <row r="136" s="2" customFormat="1">
      <c r="A136" s="40"/>
      <c r="B136" s="41"/>
      <c r="C136" s="42"/>
      <c r="D136" s="224" t="s">
        <v>134</v>
      </c>
      <c r="E136" s="42"/>
      <c r="F136" s="225" t="s">
        <v>223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134</v>
      </c>
      <c r="AU136" s="19" t="s">
        <v>85</v>
      </c>
    </row>
    <row r="137" s="2" customFormat="1" ht="16.5" customHeight="1">
      <c r="A137" s="40"/>
      <c r="B137" s="41"/>
      <c r="C137" s="226" t="s">
        <v>224</v>
      </c>
      <c r="D137" s="226" t="s">
        <v>136</v>
      </c>
      <c r="E137" s="227" t="s">
        <v>225</v>
      </c>
      <c r="F137" s="228" t="s">
        <v>226</v>
      </c>
      <c r="G137" s="229" t="s">
        <v>139</v>
      </c>
      <c r="H137" s="230">
        <v>16.5</v>
      </c>
      <c r="I137" s="231"/>
      <c r="J137" s="232">
        <f>ROUND(I137*H137,2)</f>
        <v>0</v>
      </c>
      <c r="K137" s="228" t="s">
        <v>129</v>
      </c>
      <c r="L137" s="233"/>
      <c r="M137" s="234" t="s">
        <v>19</v>
      </c>
      <c r="N137" s="235" t="s">
        <v>46</v>
      </c>
      <c r="O137" s="86"/>
      <c r="P137" s="215">
        <f>O137*H137</f>
        <v>0</v>
      </c>
      <c r="Q137" s="215">
        <v>0.001</v>
      </c>
      <c r="R137" s="215">
        <f>Q137*H137</f>
        <v>0.016500000000000001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182</v>
      </c>
      <c r="AT137" s="217" t="s">
        <v>136</v>
      </c>
      <c r="AU137" s="217" t="s">
        <v>85</v>
      </c>
      <c r="AY137" s="19" t="s">
        <v>123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83</v>
      </c>
      <c r="BK137" s="218">
        <f>ROUND(I137*H137,2)</f>
        <v>0</v>
      </c>
      <c r="BL137" s="19" t="s">
        <v>176</v>
      </c>
      <c r="BM137" s="217" t="s">
        <v>227</v>
      </c>
    </row>
    <row r="138" s="2" customFormat="1">
      <c r="A138" s="40"/>
      <c r="B138" s="41"/>
      <c r="C138" s="42"/>
      <c r="D138" s="219" t="s">
        <v>132</v>
      </c>
      <c r="E138" s="42"/>
      <c r="F138" s="220" t="s">
        <v>226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132</v>
      </c>
      <c r="AU138" s="19" t="s">
        <v>85</v>
      </c>
    </row>
    <row r="139" s="2" customFormat="1" ht="16.5" customHeight="1">
      <c r="A139" s="40"/>
      <c r="B139" s="41"/>
      <c r="C139" s="206" t="s">
        <v>228</v>
      </c>
      <c r="D139" s="206" t="s">
        <v>125</v>
      </c>
      <c r="E139" s="207" t="s">
        <v>229</v>
      </c>
      <c r="F139" s="208" t="s">
        <v>230</v>
      </c>
      <c r="G139" s="209" t="s">
        <v>147</v>
      </c>
      <c r="H139" s="210">
        <v>10</v>
      </c>
      <c r="I139" s="211"/>
      <c r="J139" s="212">
        <f>ROUND(I139*H139,2)</f>
        <v>0</v>
      </c>
      <c r="K139" s="208" t="s">
        <v>129</v>
      </c>
      <c r="L139" s="46"/>
      <c r="M139" s="213" t="s">
        <v>19</v>
      </c>
      <c r="N139" s="214" t="s">
        <v>46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176</v>
      </c>
      <c r="AT139" s="217" t="s">
        <v>125</v>
      </c>
      <c r="AU139" s="217" t="s">
        <v>85</v>
      </c>
      <c r="AY139" s="19" t="s">
        <v>123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83</v>
      </c>
      <c r="BK139" s="218">
        <f>ROUND(I139*H139,2)</f>
        <v>0</v>
      </c>
      <c r="BL139" s="19" t="s">
        <v>176</v>
      </c>
      <c r="BM139" s="217" t="s">
        <v>231</v>
      </c>
    </row>
    <row r="140" s="2" customFormat="1">
      <c r="A140" s="40"/>
      <c r="B140" s="41"/>
      <c r="C140" s="42"/>
      <c r="D140" s="219" t="s">
        <v>132</v>
      </c>
      <c r="E140" s="42"/>
      <c r="F140" s="220" t="s">
        <v>232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132</v>
      </c>
      <c r="AU140" s="19" t="s">
        <v>85</v>
      </c>
    </row>
    <row r="141" s="2" customFormat="1">
      <c r="A141" s="40"/>
      <c r="B141" s="41"/>
      <c r="C141" s="42"/>
      <c r="D141" s="224" t="s">
        <v>134</v>
      </c>
      <c r="E141" s="42"/>
      <c r="F141" s="225" t="s">
        <v>233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134</v>
      </c>
      <c r="AU141" s="19" t="s">
        <v>85</v>
      </c>
    </row>
    <row r="142" s="2" customFormat="1" ht="16.5" customHeight="1">
      <c r="A142" s="40"/>
      <c r="B142" s="41"/>
      <c r="C142" s="226" t="s">
        <v>234</v>
      </c>
      <c r="D142" s="226" t="s">
        <v>136</v>
      </c>
      <c r="E142" s="227" t="s">
        <v>235</v>
      </c>
      <c r="F142" s="228" t="s">
        <v>236</v>
      </c>
      <c r="G142" s="229" t="s">
        <v>147</v>
      </c>
      <c r="H142" s="230">
        <v>10</v>
      </c>
      <c r="I142" s="231"/>
      <c r="J142" s="232">
        <f>ROUND(I142*H142,2)</f>
        <v>0</v>
      </c>
      <c r="K142" s="228" t="s">
        <v>19</v>
      </c>
      <c r="L142" s="233"/>
      <c r="M142" s="234" t="s">
        <v>19</v>
      </c>
      <c r="N142" s="235" t="s">
        <v>46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182</v>
      </c>
      <c r="AT142" s="217" t="s">
        <v>136</v>
      </c>
      <c r="AU142" s="217" t="s">
        <v>85</v>
      </c>
      <c r="AY142" s="19" t="s">
        <v>123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83</v>
      </c>
      <c r="BK142" s="218">
        <f>ROUND(I142*H142,2)</f>
        <v>0</v>
      </c>
      <c r="BL142" s="19" t="s">
        <v>176</v>
      </c>
      <c r="BM142" s="217" t="s">
        <v>237</v>
      </c>
    </row>
    <row r="143" s="2" customFormat="1">
      <c r="A143" s="40"/>
      <c r="B143" s="41"/>
      <c r="C143" s="42"/>
      <c r="D143" s="219" t="s">
        <v>132</v>
      </c>
      <c r="E143" s="42"/>
      <c r="F143" s="220" t="s">
        <v>236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132</v>
      </c>
      <c r="AU143" s="19" t="s">
        <v>85</v>
      </c>
    </row>
    <row r="144" s="2" customFormat="1" ht="24.15" customHeight="1">
      <c r="A144" s="40"/>
      <c r="B144" s="41"/>
      <c r="C144" s="206" t="s">
        <v>238</v>
      </c>
      <c r="D144" s="206" t="s">
        <v>125</v>
      </c>
      <c r="E144" s="207" t="s">
        <v>239</v>
      </c>
      <c r="F144" s="208" t="s">
        <v>240</v>
      </c>
      <c r="G144" s="209" t="s">
        <v>147</v>
      </c>
      <c r="H144" s="210">
        <v>1</v>
      </c>
      <c r="I144" s="211"/>
      <c r="J144" s="212">
        <f>ROUND(I144*H144,2)</f>
        <v>0</v>
      </c>
      <c r="K144" s="208" t="s">
        <v>129</v>
      </c>
      <c r="L144" s="46"/>
      <c r="M144" s="213" t="s">
        <v>19</v>
      </c>
      <c r="N144" s="214" t="s">
        <v>46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176</v>
      </c>
      <c r="AT144" s="217" t="s">
        <v>125</v>
      </c>
      <c r="AU144" s="217" t="s">
        <v>85</v>
      </c>
      <c r="AY144" s="19" t="s">
        <v>123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83</v>
      </c>
      <c r="BK144" s="218">
        <f>ROUND(I144*H144,2)</f>
        <v>0</v>
      </c>
      <c r="BL144" s="19" t="s">
        <v>176</v>
      </c>
      <c r="BM144" s="217" t="s">
        <v>241</v>
      </c>
    </row>
    <row r="145" s="2" customFormat="1">
      <c r="A145" s="40"/>
      <c r="B145" s="41"/>
      <c r="C145" s="42"/>
      <c r="D145" s="219" t="s">
        <v>132</v>
      </c>
      <c r="E145" s="42"/>
      <c r="F145" s="220" t="s">
        <v>242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132</v>
      </c>
      <c r="AU145" s="19" t="s">
        <v>85</v>
      </c>
    </row>
    <row r="146" s="2" customFormat="1">
      <c r="A146" s="40"/>
      <c r="B146" s="41"/>
      <c r="C146" s="42"/>
      <c r="D146" s="224" t="s">
        <v>134</v>
      </c>
      <c r="E146" s="42"/>
      <c r="F146" s="225" t="s">
        <v>243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134</v>
      </c>
      <c r="AU146" s="19" t="s">
        <v>85</v>
      </c>
    </row>
    <row r="147" s="2" customFormat="1" ht="24.15" customHeight="1">
      <c r="A147" s="40"/>
      <c r="B147" s="41"/>
      <c r="C147" s="206" t="s">
        <v>7</v>
      </c>
      <c r="D147" s="206" t="s">
        <v>125</v>
      </c>
      <c r="E147" s="207" t="s">
        <v>244</v>
      </c>
      <c r="F147" s="208" t="s">
        <v>245</v>
      </c>
      <c r="G147" s="209" t="s">
        <v>147</v>
      </c>
      <c r="H147" s="210">
        <v>1</v>
      </c>
      <c r="I147" s="211"/>
      <c r="J147" s="212">
        <f>ROUND(I147*H147,2)</f>
        <v>0</v>
      </c>
      <c r="K147" s="208" t="s">
        <v>129</v>
      </c>
      <c r="L147" s="46"/>
      <c r="M147" s="213" t="s">
        <v>19</v>
      </c>
      <c r="N147" s="214" t="s">
        <v>46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176</v>
      </c>
      <c r="AT147" s="217" t="s">
        <v>125</v>
      </c>
      <c r="AU147" s="217" t="s">
        <v>85</v>
      </c>
      <c r="AY147" s="19" t="s">
        <v>123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83</v>
      </c>
      <c r="BK147" s="218">
        <f>ROUND(I147*H147,2)</f>
        <v>0</v>
      </c>
      <c r="BL147" s="19" t="s">
        <v>176</v>
      </c>
      <c r="BM147" s="217" t="s">
        <v>246</v>
      </c>
    </row>
    <row r="148" s="2" customFormat="1">
      <c r="A148" s="40"/>
      <c r="B148" s="41"/>
      <c r="C148" s="42"/>
      <c r="D148" s="219" t="s">
        <v>132</v>
      </c>
      <c r="E148" s="42"/>
      <c r="F148" s="220" t="s">
        <v>247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132</v>
      </c>
      <c r="AU148" s="19" t="s">
        <v>85</v>
      </c>
    </row>
    <row r="149" s="2" customFormat="1">
      <c r="A149" s="40"/>
      <c r="B149" s="41"/>
      <c r="C149" s="42"/>
      <c r="D149" s="224" t="s">
        <v>134</v>
      </c>
      <c r="E149" s="42"/>
      <c r="F149" s="225" t="s">
        <v>248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134</v>
      </c>
      <c r="AU149" s="19" t="s">
        <v>85</v>
      </c>
    </row>
    <row r="150" s="12" customFormat="1" ht="25.92" customHeight="1">
      <c r="A150" s="12"/>
      <c r="B150" s="190"/>
      <c r="C150" s="191"/>
      <c r="D150" s="192" t="s">
        <v>74</v>
      </c>
      <c r="E150" s="193" t="s">
        <v>136</v>
      </c>
      <c r="F150" s="193" t="s">
        <v>249</v>
      </c>
      <c r="G150" s="191"/>
      <c r="H150" s="191"/>
      <c r="I150" s="194"/>
      <c r="J150" s="195">
        <f>BK150</f>
        <v>0</v>
      </c>
      <c r="K150" s="191"/>
      <c r="L150" s="196"/>
      <c r="M150" s="197"/>
      <c r="N150" s="198"/>
      <c r="O150" s="198"/>
      <c r="P150" s="199">
        <f>P151+P162+P310</f>
        <v>0</v>
      </c>
      <c r="Q150" s="198"/>
      <c r="R150" s="199">
        <f>R151+R162+R310</f>
        <v>5.11782</v>
      </c>
      <c r="S150" s="198"/>
      <c r="T150" s="200">
        <f>T151+T162+T310</f>
        <v>2.3599999999999999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1" t="s">
        <v>144</v>
      </c>
      <c r="AT150" s="202" t="s">
        <v>74</v>
      </c>
      <c r="AU150" s="202" t="s">
        <v>75</v>
      </c>
      <c r="AY150" s="201" t="s">
        <v>123</v>
      </c>
      <c r="BK150" s="203">
        <f>BK151+BK162+BK310</f>
        <v>0</v>
      </c>
    </row>
    <row r="151" s="12" customFormat="1" ht="22.8" customHeight="1">
      <c r="A151" s="12"/>
      <c r="B151" s="190"/>
      <c r="C151" s="191"/>
      <c r="D151" s="192" t="s">
        <v>74</v>
      </c>
      <c r="E151" s="204" t="s">
        <v>250</v>
      </c>
      <c r="F151" s="204" t="s">
        <v>251</v>
      </c>
      <c r="G151" s="191"/>
      <c r="H151" s="191"/>
      <c r="I151" s="194"/>
      <c r="J151" s="205">
        <f>BK151</f>
        <v>0</v>
      </c>
      <c r="K151" s="191"/>
      <c r="L151" s="196"/>
      <c r="M151" s="197"/>
      <c r="N151" s="198"/>
      <c r="O151" s="198"/>
      <c r="P151" s="199">
        <f>SUM(P152:P161)</f>
        <v>0</v>
      </c>
      <c r="Q151" s="198"/>
      <c r="R151" s="199">
        <f>SUM(R152:R161)</f>
        <v>0.021999999999999999</v>
      </c>
      <c r="S151" s="198"/>
      <c r="T151" s="200">
        <f>SUM(T152:T161)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1" t="s">
        <v>144</v>
      </c>
      <c r="AT151" s="202" t="s">
        <v>74</v>
      </c>
      <c r="AU151" s="202" t="s">
        <v>83</v>
      </c>
      <c r="AY151" s="201" t="s">
        <v>123</v>
      </c>
      <c r="BK151" s="203">
        <f>SUM(BK152:BK161)</f>
        <v>0</v>
      </c>
    </row>
    <row r="152" s="2" customFormat="1" ht="16.5" customHeight="1">
      <c r="A152" s="40"/>
      <c r="B152" s="41"/>
      <c r="C152" s="206" t="s">
        <v>252</v>
      </c>
      <c r="D152" s="206" t="s">
        <v>125</v>
      </c>
      <c r="E152" s="207" t="s">
        <v>253</v>
      </c>
      <c r="F152" s="208" t="s">
        <v>254</v>
      </c>
      <c r="G152" s="209" t="s">
        <v>147</v>
      </c>
      <c r="H152" s="210">
        <v>1</v>
      </c>
      <c r="I152" s="211"/>
      <c r="J152" s="212">
        <f>ROUND(I152*H152,2)</f>
        <v>0</v>
      </c>
      <c r="K152" s="208" t="s">
        <v>19</v>
      </c>
      <c r="L152" s="46"/>
      <c r="M152" s="213" t="s">
        <v>19</v>
      </c>
      <c r="N152" s="214" t="s">
        <v>46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163</v>
      </c>
      <c r="AT152" s="217" t="s">
        <v>125</v>
      </c>
      <c r="AU152" s="217" t="s">
        <v>85</v>
      </c>
      <c r="AY152" s="19" t="s">
        <v>123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83</v>
      </c>
      <c r="BK152" s="218">
        <f>ROUND(I152*H152,2)</f>
        <v>0</v>
      </c>
      <c r="BL152" s="19" t="s">
        <v>163</v>
      </c>
      <c r="BM152" s="217" t="s">
        <v>255</v>
      </c>
    </row>
    <row r="153" s="2" customFormat="1">
      <c r="A153" s="40"/>
      <c r="B153" s="41"/>
      <c r="C153" s="42"/>
      <c r="D153" s="219" t="s">
        <v>132</v>
      </c>
      <c r="E153" s="42"/>
      <c r="F153" s="220" t="s">
        <v>254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132</v>
      </c>
      <c r="AU153" s="19" t="s">
        <v>85</v>
      </c>
    </row>
    <row r="154" s="2" customFormat="1" ht="55.5" customHeight="1">
      <c r="A154" s="40"/>
      <c r="B154" s="41"/>
      <c r="C154" s="226" t="s">
        <v>256</v>
      </c>
      <c r="D154" s="226" t="s">
        <v>136</v>
      </c>
      <c r="E154" s="227" t="s">
        <v>257</v>
      </c>
      <c r="F154" s="228" t="s">
        <v>258</v>
      </c>
      <c r="G154" s="229" t="s">
        <v>147</v>
      </c>
      <c r="H154" s="230">
        <v>1</v>
      </c>
      <c r="I154" s="231"/>
      <c r="J154" s="232">
        <f>ROUND(I154*H154,2)</f>
        <v>0</v>
      </c>
      <c r="K154" s="228" t="s">
        <v>129</v>
      </c>
      <c r="L154" s="233"/>
      <c r="M154" s="234" t="s">
        <v>19</v>
      </c>
      <c r="N154" s="235" t="s">
        <v>46</v>
      </c>
      <c r="O154" s="86"/>
      <c r="P154" s="215">
        <f>O154*H154</f>
        <v>0</v>
      </c>
      <c r="Q154" s="215">
        <v>0.021999999999999999</v>
      </c>
      <c r="R154" s="215">
        <f>Q154*H154</f>
        <v>0.021999999999999999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140</v>
      </c>
      <c r="AT154" s="217" t="s">
        <v>136</v>
      </c>
      <c r="AU154" s="217" t="s">
        <v>85</v>
      </c>
      <c r="AY154" s="19" t="s">
        <v>123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83</v>
      </c>
      <c r="BK154" s="218">
        <f>ROUND(I154*H154,2)</f>
        <v>0</v>
      </c>
      <c r="BL154" s="19" t="s">
        <v>140</v>
      </c>
      <c r="BM154" s="217" t="s">
        <v>259</v>
      </c>
    </row>
    <row r="155" s="2" customFormat="1">
      <c r="A155" s="40"/>
      <c r="B155" s="41"/>
      <c r="C155" s="42"/>
      <c r="D155" s="219" t="s">
        <v>132</v>
      </c>
      <c r="E155" s="42"/>
      <c r="F155" s="220" t="s">
        <v>258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132</v>
      </c>
      <c r="AU155" s="19" t="s">
        <v>85</v>
      </c>
    </row>
    <row r="156" s="2" customFormat="1" ht="33" customHeight="1">
      <c r="A156" s="40"/>
      <c r="B156" s="41"/>
      <c r="C156" s="206" t="s">
        <v>260</v>
      </c>
      <c r="D156" s="206" t="s">
        <v>125</v>
      </c>
      <c r="E156" s="207" t="s">
        <v>261</v>
      </c>
      <c r="F156" s="208" t="s">
        <v>262</v>
      </c>
      <c r="G156" s="209" t="s">
        <v>147</v>
      </c>
      <c r="H156" s="210">
        <v>2</v>
      </c>
      <c r="I156" s="211"/>
      <c r="J156" s="212">
        <f>ROUND(I156*H156,2)</f>
        <v>0</v>
      </c>
      <c r="K156" s="208" t="s">
        <v>129</v>
      </c>
      <c r="L156" s="46"/>
      <c r="M156" s="213" t="s">
        <v>19</v>
      </c>
      <c r="N156" s="214" t="s">
        <v>46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163</v>
      </c>
      <c r="AT156" s="217" t="s">
        <v>125</v>
      </c>
      <c r="AU156" s="217" t="s">
        <v>85</v>
      </c>
      <c r="AY156" s="19" t="s">
        <v>123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83</v>
      </c>
      <c r="BK156" s="218">
        <f>ROUND(I156*H156,2)</f>
        <v>0</v>
      </c>
      <c r="BL156" s="19" t="s">
        <v>163</v>
      </c>
      <c r="BM156" s="217" t="s">
        <v>263</v>
      </c>
    </row>
    <row r="157" s="2" customFormat="1">
      <c r="A157" s="40"/>
      <c r="B157" s="41"/>
      <c r="C157" s="42"/>
      <c r="D157" s="219" t="s">
        <v>132</v>
      </c>
      <c r="E157" s="42"/>
      <c r="F157" s="220" t="s">
        <v>262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132</v>
      </c>
      <c r="AU157" s="19" t="s">
        <v>85</v>
      </c>
    </row>
    <row r="158" s="2" customFormat="1">
      <c r="A158" s="40"/>
      <c r="B158" s="41"/>
      <c r="C158" s="42"/>
      <c r="D158" s="224" t="s">
        <v>134</v>
      </c>
      <c r="E158" s="42"/>
      <c r="F158" s="225" t="s">
        <v>264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134</v>
      </c>
      <c r="AU158" s="19" t="s">
        <v>85</v>
      </c>
    </row>
    <row r="159" s="2" customFormat="1" ht="37.8" customHeight="1">
      <c r="A159" s="40"/>
      <c r="B159" s="41"/>
      <c r="C159" s="206" t="s">
        <v>265</v>
      </c>
      <c r="D159" s="206" t="s">
        <v>125</v>
      </c>
      <c r="E159" s="207" t="s">
        <v>266</v>
      </c>
      <c r="F159" s="208" t="s">
        <v>267</v>
      </c>
      <c r="G159" s="209" t="s">
        <v>147</v>
      </c>
      <c r="H159" s="210">
        <v>2</v>
      </c>
      <c r="I159" s="211"/>
      <c r="J159" s="212">
        <f>ROUND(I159*H159,2)</f>
        <v>0</v>
      </c>
      <c r="K159" s="208" t="s">
        <v>19</v>
      </c>
      <c r="L159" s="46"/>
      <c r="M159" s="213" t="s">
        <v>19</v>
      </c>
      <c r="N159" s="214" t="s">
        <v>46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163</v>
      </c>
      <c r="AT159" s="217" t="s">
        <v>125</v>
      </c>
      <c r="AU159" s="217" t="s">
        <v>85</v>
      </c>
      <c r="AY159" s="19" t="s">
        <v>123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83</v>
      </c>
      <c r="BK159" s="218">
        <f>ROUND(I159*H159,2)</f>
        <v>0</v>
      </c>
      <c r="BL159" s="19" t="s">
        <v>163</v>
      </c>
      <c r="BM159" s="217" t="s">
        <v>268</v>
      </c>
    </row>
    <row r="160" s="2" customFormat="1">
      <c r="A160" s="40"/>
      <c r="B160" s="41"/>
      <c r="C160" s="42"/>
      <c r="D160" s="219" t="s">
        <v>132</v>
      </c>
      <c r="E160" s="42"/>
      <c r="F160" s="220" t="s">
        <v>267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132</v>
      </c>
      <c r="AU160" s="19" t="s">
        <v>85</v>
      </c>
    </row>
    <row r="161" s="2" customFormat="1">
      <c r="A161" s="40"/>
      <c r="B161" s="41"/>
      <c r="C161" s="42"/>
      <c r="D161" s="219" t="s">
        <v>269</v>
      </c>
      <c r="E161" s="42"/>
      <c r="F161" s="246" t="s">
        <v>270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269</v>
      </c>
      <c r="AU161" s="19" t="s">
        <v>85</v>
      </c>
    </row>
    <row r="162" s="12" customFormat="1" ht="22.8" customHeight="1">
      <c r="A162" s="12"/>
      <c r="B162" s="190"/>
      <c r="C162" s="191"/>
      <c r="D162" s="192" t="s">
        <v>74</v>
      </c>
      <c r="E162" s="204" t="s">
        <v>271</v>
      </c>
      <c r="F162" s="204" t="s">
        <v>272</v>
      </c>
      <c r="G162" s="191"/>
      <c r="H162" s="191"/>
      <c r="I162" s="194"/>
      <c r="J162" s="205">
        <f>BK162</f>
        <v>0</v>
      </c>
      <c r="K162" s="191"/>
      <c r="L162" s="196"/>
      <c r="M162" s="197"/>
      <c r="N162" s="198"/>
      <c r="O162" s="198"/>
      <c r="P162" s="199">
        <f>SUM(P163:P309)</f>
        <v>0</v>
      </c>
      <c r="Q162" s="198"/>
      <c r="R162" s="199">
        <f>SUM(R163:R309)</f>
        <v>4.4028299999999998</v>
      </c>
      <c r="S162" s="198"/>
      <c r="T162" s="200">
        <f>SUM(T163:T309)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144</v>
      </c>
      <c r="AT162" s="202" t="s">
        <v>74</v>
      </c>
      <c r="AU162" s="202" t="s">
        <v>83</v>
      </c>
      <c r="AY162" s="201" t="s">
        <v>123</v>
      </c>
      <c r="BK162" s="203">
        <f>SUM(BK163:BK309)</f>
        <v>0</v>
      </c>
    </row>
    <row r="163" s="2" customFormat="1" ht="16.5" customHeight="1">
      <c r="A163" s="40"/>
      <c r="B163" s="41"/>
      <c r="C163" s="226" t="s">
        <v>273</v>
      </c>
      <c r="D163" s="226" t="s">
        <v>136</v>
      </c>
      <c r="E163" s="227" t="s">
        <v>274</v>
      </c>
      <c r="F163" s="228" t="s">
        <v>275</v>
      </c>
      <c r="G163" s="229" t="s">
        <v>147</v>
      </c>
      <c r="H163" s="230">
        <v>2</v>
      </c>
      <c r="I163" s="231"/>
      <c r="J163" s="232">
        <f>ROUND(I163*H163,2)</f>
        <v>0</v>
      </c>
      <c r="K163" s="228" t="s">
        <v>19</v>
      </c>
      <c r="L163" s="233"/>
      <c r="M163" s="234" t="s">
        <v>19</v>
      </c>
      <c r="N163" s="235" t="s">
        <v>46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276</v>
      </c>
      <c r="AT163" s="217" t="s">
        <v>136</v>
      </c>
      <c r="AU163" s="217" t="s">
        <v>85</v>
      </c>
      <c r="AY163" s="19" t="s">
        <v>123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83</v>
      </c>
      <c r="BK163" s="218">
        <f>ROUND(I163*H163,2)</f>
        <v>0</v>
      </c>
      <c r="BL163" s="19" t="s">
        <v>163</v>
      </c>
      <c r="BM163" s="217" t="s">
        <v>277</v>
      </c>
    </row>
    <row r="164" s="2" customFormat="1">
      <c r="A164" s="40"/>
      <c r="B164" s="41"/>
      <c r="C164" s="42"/>
      <c r="D164" s="219" t="s">
        <v>132</v>
      </c>
      <c r="E164" s="42"/>
      <c r="F164" s="220" t="s">
        <v>275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132</v>
      </c>
      <c r="AU164" s="19" t="s">
        <v>85</v>
      </c>
    </row>
    <row r="165" s="2" customFormat="1" ht="16.5" customHeight="1">
      <c r="A165" s="40"/>
      <c r="B165" s="41"/>
      <c r="C165" s="226" t="s">
        <v>278</v>
      </c>
      <c r="D165" s="226" t="s">
        <v>136</v>
      </c>
      <c r="E165" s="227" t="s">
        <v>279</v>
      </c>
      <c r="F165" s="228" t="s">
        <v>280</v>
      </c>
      <c r="G165" s="229" t="s">
        <v>162</v>
      </c>
      <c r="H165" s="230">
        <v>10</v>
      </c>
      <c r="I165" s="231"/>
      <c r="J165" s="232">
        <f>ROUND(I165*H165,2)</f>
        <v>0</v>
      </c>
      <c r="K165" s="228" t="s">
        <v>19</v>
      </c>
      <c r="L165" s="233"/>
      <c r="M165" s="234" t="s">
        <v>19</v>
      </c>
      <c r="N165" s="235" t="s">
        <v>46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276</v>
      </c>
      <c r="AT165" s="217" t="s">
        <v>136</v>
      </c>
      <c r="AU165" s="217" t="s">
        <v>85</v>
      </c>
      <c r="AY165" s="19" t="s">
        <v>123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83</v>
      </c>
      <c r="BK165" s="218">
        <f>ROUND(I165*H165,2)</f>
        <v>0</v>
      </c>
      <c r="BL165" s="19" t="s">
        <v>163</v>
      </c>
      <c r="BM165" s="217" t="s">
        <v>281</v>
      </c>
    </row>
    <row r="166" s="2" customFormat="1">
      <c r="A166" s="40"/>
      <c r="B166" s="41"/>
      <c r="C166" s="42"/>
      <c r="D166" s="219" t="s">
        <v>132</v>
      </c>
      <c r="E166" s="42"/>
      <c r="F166" s="220" t="s">
        <v>280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132</v>
      </c>
      <c r="AU166" s="19" t="s">
        <v>85</v>
      </c>
    </row>
    <row r="167" s="2" customFormat="1" ht="16.5" customHeight="1">
      <c r="A167" s="40"/>
      <c r="B167" s="41"/>
      <c r="C167" s="226" t="s">
        <v>282</v>
      </c>
      <c r="D167" s="226" t="s">
        <v>136</v>
      </c>
      <c r="E167" s="227" t="s">
        <v>283</v>
      </c>
      <c r="F167" s="228" t="s">
        <v>284</v>
      </c>
      <c r="G167" s="229" t="s">
        <v>162</v>
      </c>
      <c r="H167" s="230">
        <v>30</v>
      </c>
      <c r="I167" s="231"/>
      <c r="J167" s="232">
        <f>ROUND(I167*H167,2)</f>
        <v>0</v>
      </c>
      <c r="K167" s="228" t="s">
        <v>19</v>
      </c>
      <c r="L167" s="233"/>
      <c r="M167" s="234" t="s">
        <v>19</v>
      </c>
      <c r="N167" s="235" t="s">
        <v>46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276</v>
      </c>
      <c r="AT167" s="217" t="s">
        <v>136</v>
      </c>
      <c r="AU167" s="217" t="s">
        <v>85</v>
      </c>
      <c r="AY167" s="19" t="s">
        <v>123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83</v>
      </c>
      <c r="BK167" s="218">
        <f>ROUND(I167*H167,2)</f>
        <v>0</v>
      </c>
      <c r="BL167" s="19" t="s">
        <v>163</v>
      </c>
      <c r="BM167" s="217" t="s">
        <v>285</v>
      </c>
    </row>
    <row r="168" s="2" customFormat="1">
      <c r="A168" s="40"/>
      <c r="B168" s="41"/>
      <c r="C168" s="42"/>
      <c r="D168" s="219" t="s">
        <v>132</v>
      </c>
      <c r="E168" s="42"/>
      <c r="F168" s="220" t="s">
        <v>284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132</v>
      </c>
      <c r="AU168" s="19" t="s">
        <v>85</v>
      </c>
    </row>
    <row r="169" s="2" customFormat="1" ht="16.5" customHeight="1">
      <c r="A169" s="40"/>
      <c r="B169" s="41"/>
      <c r="C169" s="226" t="s">
        <v>286</v>
      </c>
      <c r="D169" s="226" t="s">
        <v>136</v>
      </c>
      <c r="E169" s="227" t="s">
        <v>287</v>
      </c>
      <c r="F169" s="228" t="s">
        <v>288</v>
      </c>
      <c r="G169" s="229" t="s">
        <v>289</v>
      </c>
      <c r="H169" s="230">
        <v>1</v>
      </c>
      <c r="I169" s="231"/>
      <c r="J169" s="232">
        <f>ROUND(I169*H169,2)</f>
        <v>0</v>
      </c>
      <c r="K169" s="228" t="s">
        <v>19</v>
      </c>
      <c r="L169" s="233"/>
      <c r="M169" s="234" t="s">
        <v>19</v>
      </c>
      <c r="N169" s="235" t="s">
        <v>46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276</v>
      </c>
      <c r="AT169" s="217" t="s">
        <v>136</v>
      </c>
      <c r="AU169" s="217" t="s">
        <v>85</v>
      </c>
      <c r="AY169" s="19" t="s">
        <v>123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83</v>
      </c>
      <c r="BK169" s="218">
        <f>ROUND(I169*H169,2)</f>
        <v>0</v>
      </c>
      <c r="BL169" s="19" t="s">
        <v>163</v>
      </c>
      <c r="BM169" s="217" t="s">
        <v>290</v>
      </c>
    </row>
    <row r="170" s="2" customFormat="1">
      <c r="A170" s="40"/>
      <c r="B170" s="41"/>
      <c r="C170" s="42"/>
      <c r="D170" s="219" t="s">
        <v>132</v>
      </c>
      <c r="E170" s="42"/>
      <c r="F170" s="220" t="s">
        <v>288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132</v>
      </c>
      <c r="AU170" s="19" t="s">
        <v>85</v>
      </c>
    </row>
    <row r="171" s="2" customFormat="1" ht="37.8" customHeight="1">
      <c r="A171" s="40"/>
      <c r="B171" s="41"/>
      <c r="C171" s="206" t="s">
        <v>291</v>
      </c>
      <c r="D171" s="206" t="s">
        <v>125</v>
      </c>
      <c r="E171" s="207" t="s">
        <v>292</v>
      </c>
      <c r="F171" s="208" t="s">
        <v>293</v>
      </c>
      <c r="G171" s="209" t="s">
        <v>162</v>
      </c>
      <c r="H171" s="210">
        <v>24</v>
      </c>
      <c r="I171" s="211"/>
      <c r="J171" s="212">
        <f>ROUND(I171*H171,2)</f>
        <v>0</v>
      </c>
      <c r="K171" s="208" t="s">
        <v>129</v>
      </c>
      <c r="L171" s="46"/>
      <c r="M171" s="213" t="s">
        <v>19</v>
      </c>
      <c r="N171" s="214" t="s">
        <v>46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163</v>
      </c>
      <c r="AT171" s="217" t="s">
        <v>125</v>
      </c>
      <c r="AU171" s="217" t="s">
        <v>85</v>
      </c>
      <c r="AY171" s="19" t="s">
        <v>123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83</v>
      </c>
      <c r="BK171" s="218">
        <f>ROUND(I171*H171,2)</f>
        <v>0</v>
      </c>
      <c r="BL171" s="19" t="s">
        <v>163</v>
      </c>
      <c r="BM171" s="217" t="s">
        <v>294</v>
      </c>
    </row>
    <row r="172" s="2" customFormat="1">
      <c r="A172" s="40"/>
      <c r="B172" s="41"/>
      <c r="C172" s="42"/>
      <c r="D172" s="219" t="s">
        <v>132</v>
      </c>
      <c r="E172" s="42"/>
      <c r="F172" s="220" t="s">
        <v>295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132</v>
      </c>
      <c r="AU172" s="19" t="s">
        <v>85</v>
      </c>
    </row>
    <row r="173" s="2" customFormat="1">
      <c r="A173" s="40"/>
      <c r="B173" s="41"/>
      <c r="C173" s="42"/>
      <c r="D173" s="224" t="s">
        <v>134</v>
      </c>
      <c r="E173" s="42"/>
      <c r="F173" s="225" t="s">
        <v>296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134</v>
      </c>
      <c r="AU173" s="19" t="s">
        <v>85</v>
      </c>
    </row>
    <row r="174" s="2" customFormat="1" ht="16.5" customHeight="1">
      <c r="A174" s="40"/>
      <c r="B174" s="41"/>
      <c r="C174" s="226" t="s">
        <v>297</v>
      </c>
      <c r="D174" s="226" t="s">
        <v>136</v>
      </c>
      <c r="E174" s="227" t="s">
        <v>298</v>
      </c>
      <c r="F174" s="228" t="s">
        <v>299</v>
      </c>
      <c r="G174" s="229" t="s">
        <v>162</v>
      </c>
      <c r="H174" s="230">
        <v>24</v>
      </c>
      <c r="I174" s="231"/>
      <c r="J174" s="232">
        <f>ROUND(I174*H174,2)</f>
        <v>0</v>
      </c>
      <c r="K174" s="228" t="s">
        <v>19</v>
      </c>
      <c r="L174" s="233"/>
      <c r="M174" s="234" t="s">
        <v>19</v>
      </c>
      <c r="N174" s="235" t="s">
        <v>46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140</v>
      </c>
      <c r="AT174" s="217" t="s">
        <v>136</v>
      </c>
      <c r="AU174" s="217" t="s">
        <v>85</v>
      </c>
      <c r="AY174" s="19" t="s">
        <v>123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83</v>
      </c>
      <c r="BK174" s="218">
        <f>ROUND(I174*H174,2)</f>
        <v>0</v>
      </c>
      <c r="BL174" s="19" t="s">
        <v>140</v>
      </c>
      <c r="BM174" s="217" t="s">
        <v>300</v>
      </c>
    </row>
    <row r="175" s="2" customFormat="1">
      <c r="A175" s="40"/>
      <c r="B175" s="41"/>
      <c r="C175" s="42"/>
      <c r="D175" s="219" t="s">
        <v>132</v>
      </c>
      <c r="E175" s="42"/>
      <c r="F175" s="220" t="s">
        <v>299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132</v>
      </c>
      <c r="AU175" s="19" t="s">
        <v>85</v>
      </c>
    </row>
    <row r="176" s="2" customFormat="1" ht="24.15" customHeight="1">
      <c r="A176" s="40"/>
      <c r="B176" s="41"/>
      <c r="C176" s="206" t="s">
        <v>182</v>
      </c>
      <c r="D176" s="206" t="s">
        <v>125</v>
      </c>
      <c r="E176" s="207" t="s">
        <v>301</v>
      </c>
      <c r="F176" s="208" t="s">
        <v>302</v>
      </c>
      <c r="G176" s="209" t="s">
        <v>147</v>
      </c>
      <c r="H176" s="210">
        <v>1</v>
      </c>
      <c r="I176" s="211"/>
      <c r="J176" s="212">
        <f>ROUND(I176*H176,2)</f>
        <v>0</v>
      </c>
      <c r="K176" s="208" t="s">
        <v>129</v>
      </c>
      <c r="L176" s="46"/>
      <c r="M176" s="213" t="s">
        <v>19</v>
      </c>
      <c r="N176" s="214" t="s">
        <v>46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163</v>
      </c>
      <c r="AT176" s="217" t="s">
        <v>125</v>
      </c>
      <c r="AU176" s="217" t="s">
        <v>85</v>
      </c>
      <c r="AY176" s="19" t="s">
        <v>123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83</v>
      </c>
      <c r="BK176" s="218">
        <f>ROUND(I176*H176,2)</f>
        <v>0</v>
      </c>
      <c r="BL176" s="19" t="s">
        <v>163</v>
      </c>
      <c r="BM176" s="217" t="s">
        <v>303</v>
      </c>
    </row>
    <row r="177" s="2" customFormat="1">
      <c r="A177" s="40"/>
      <c r="B177" s="41"/>
      <c r="C177" s="42"/>
      <c r="D177" s="219" t="s">
        <v>132</v>
      </c>
      <c r="E177" s="42"/>
      <c r="F177" s="220" t="s">
        <v>304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132</v>
      </c>
      <c r="AU177" s="19" t="s">
        <v>85</v>
      </c>
    </row>
    <row r="178" s="2" customFormat="1">
      <c r="A178" s="40"/>
      <c r="B178" s="41"/>
      <c r="C178" s="42"/>
      <c r="D178" s="224" t="s">
        <v>134</v>
      </c>
      <c r="E178" s="42"/>
      <c r="F178" s="225" t="s">
        <v>305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134</v>
      </c>
      <c r="AU178" s="19" t="s">
        <v>85</v>
      </c>
    </row>
    <row r="179" s="2" customFormat="1" ht="16.5" customHeight="1">
      <c r="A179" s="40"/>
      <c r="B179" s="41"/>
      <c r="C179" s="226" t="s">
        <v>306</v>
      </c>
      <c r="D179" s="226" t="s">
        <v>136</v>
      </c>
      <c r="E179" s="227" t="s">
        <v>307</v>
      </c>
      <c r="F179" s="228" t="s">
        <v>308</v>
      </c>
      <c r="G179" s="229" t="s">
        <v>147</v>
      </c>
      <c r="H179" s="230">
        <v>1</v>
      </c>
      <c r="I179" s="231"/>
      <c r="J179" s="232">
        <f>ROUND(I179*H179,2)</f>
        <v>0</v>
      </c>
      <c r="K179" s="228" t="s">
        <v>19</v>
      </c>
      <c r="L179" s="233"/>
      <c r="M179" s="234" t="s">
        <v>19</v>
      </c>
      <c r="N179" s="235" t="s">
        <v>46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140</v>
      </c>
      <c r="AT179" s="217" t="s">
        <v>136</v>
      </c>
      <c r="AU179" s="217" t="s">
        <v>85</v>
      </c>
      <c r="AY179" s="19" t="s">
        <v>123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83</v>
      </c>
      <c r="BK179" s="218">
        <f>ROUND(I179*H179,2)</f>
        <v>0</v>
      </c>
      <c r="BL179" s="19" t="s">
        <v>140</v>
      </c>
      <c r="BM179" s="217" t="s">
        <v>309</v>
      </c>
    </row>
    <row r="180" s="2" customFormat="1">
      <c r="A180" s="40"/>
      <c r="B180" s="41"/>
      <c r="C180" s="42"/>
      <c r="D180" s="219" t="s">
        <v>132</v>
      </c>
      <c r="E180" s="42"/>
      <c r="F180" s="220" t="s">
        <v>308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132</v>
      </c>
      <c r="AU180" s="19" t="s">
        <v>85</v>
      </c>
    </row>
    <row r="181" s="2" customFormat="1" ht="33" customHeight="1">
      <c r="A181" s="40"/>
      <c r="B181" s="41"/>
      <c r="C181" s="206" t="s">
        <v>310</v>
      </c>
      <c r="D181" s="206" t="s">
        <v>125</v>
      </c>
      <c r="E181" s="207" t="s">
        <v>311</v>
      </c>
      <c r="F181" s="208" t="s">
        <v>312</v>
      </c>
      <c r="G181" s="209" t="s">
        <v>147</v>
      </c>
      <c r="H181" s="210">
        <v>8</v>
      </c>
      <c r="I181" s="211"/>
      <c r="J181" s="212">
        <f>ROUND(I181*H181,2)</f>
        <v>0</v>
      </c>
      <c r="K181" s="208" t="s">
        <v>129</v>
      </c>
      <c r="L181" s="46"/>
      <c r="M181" s="213" t="s">
        <v>19</v>
      </c>
      <c r="N181" s="214" t="s">
        <v>46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163</v>
      </c>
      <c r="AT181" s="217" t="s">
        <v>125</v>
      </c>
      <c r="AU181" s="217" t="s">
        <v>85</v>
      </c>
      <c r="AY181" s="19" t="s">
        <v>123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83</v>
      </c>
      <c r="BK181" s="218">
        <f>ROUND(I181*H181,2)</f>
        <v>0</v>
      </c>
      <c r="BL181" s="19" t="s">
        <v>163</v>
      </c>
      <c r="BM181" s="217" t="s">
        <v>313</v>
      </c>
    </row>
    <row r="182" s="2" customFormat="1">
      <c r="A182" s="40"/>
      <c r="B182" s="41"/>
      <c r="C182" s="42"/>
      <c r="D182" s="219" t="s">
        <v>132</v>
      </c>
      <c r="E182" s="42"/>
      <c r="F182" s="220" t="s">
        <v>314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132</v>
      </c>
      <c r="AU182" s="19" t="s">
        <v>85</v>
      </c>
    </row>
    <row r="183" s="2" customFormat="1">
      <c r="A183" s="40"/>
      <c r="B183" s="41"/>
      <c r="C183" s="42"/>
      <c r="D183" s="224" t="s">
        <v>134</v>
      </c>
      <c r="E183" s="42"/>
      <c r="F183" s="225" t="s">
        <v>315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134</v>
      </c>
      <c r="AU183" s="19" t="s">
        <v>85</v>
      </c>
    </row>
    <row r="184" s="2" customFormat="1" ht="16.5" customHeight="1">
      <c r="A184" s="40"/>
      <c r="B184" s="41"/>
      <c r="C184" s="206" t="s">
        <v>316</v>
      </c>
      <c r="D184" s="206" t="s">
        <v>125</v>
      </c>
      <c r="E184" s="207" t="s">
        <v>317</v>
      </c>
      <c r="F184" s="208" t="s">
        <v>318</v>
      </c>
      <c r="G184" s="209" t="s">
        <v>147</v>
      </c>
      <c r="H184" s="210">
        <v>20</v>
      </c>
      <c r="I184" s="211"/>
      <c r="J184" s="212">
        <f>ROUND(I184*H184,2)</f>
        <v>0</v>
      </c>
      <c r="K184" s="208" t="s">
        <v>129</v>
      </c>
      <c r="L184" s="46"/>
      <c r="M184" s="213" t="s">
        <v>19</v>
      </c>
      <c r="N184" s="214" t="s">
        <v>46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163</v>
      </c>
      <c r="AT184" s="217" t="s">
        <v>125</v>
      </c>
      <c r="AU184" s="217" t="s">
        <v>85</v>
      </c>
      <c r="AY184" s="19" t="s">
        <v>123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83</v>
      </c>
      <c r="BK184" s="218">
        <f>ROUND(I184*H184,2)</f>
        <v>0</v>
      </c>
      <c r="BL184" s="19" t="s">
        <v>163</v>
      </c>
      <c r="BM184" s="217" t="s">
        <v>319</v>
      </c>
    </row>
    <row r="185" s="2" customFormat="1">
      <c r="A185" s="40"/>
      <c r="B185" s="41"/>
      <c r="C185" s="42"/>
      <c r="D185" s="219" t="s">
        <v>132</v>
      </c>
      <c r="E185" s="42"/>
      <c r="F185" s="220" t="s">
        <v>320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132</v>
      </c>
      <c r="AU185" s="19" t="s">
        <v>85</v>
      </c>
    </row>
    <row r="186" s="2" customFormat="1">
      <c r="A186" s="40"/>
      <c r="B186" s="41"/>
      <c r="C186" s="42"/>
      <c r="D186" s="224" t="s">
        <v>134</v>
      </c>
      <c r="E186" s="42"/>
      <c r="F186" s="225" t="s">
        <v>321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134</v>
      </c>
      <c r="AU186" s="19" t="s">
        <v>85</v>
      </c>
    </row>
    <row r="187" s="2" customFormat="1" ht="16.5" customHeight="1">
      <c r="A187" s="40"/>
      <c r="B187" s="41"/>
      <c r="C187" s="226" t="s">
        <v>322</v>
      </c>
      <c r="D187" s="226" t="s">
        <v>136</v>
      </c>
      <c r="E187" s="227" t="s">
        <v>323</v>
      </c>
      <c r="F187" s="228" t="s">
        <v>324</v>
      </c>
      <c r="G187" s="229" t="s">
        <v>147</v>
      </c>
      <c r="H187" s="230">
        <v>20</v>
      </c>
      <c r="I187" s="231"/>
      <c r="J187" s="232">
        <f>ROUND(I187*H187,2)</f>
        <v>0</v>
      </c>
      <c r="K187" s="228" t="s">
        <v>19</v>
      </c>
      <c r="L187" s="233"/>
      <c r="M187" s="234" t="s">
        <v>19</v>
      </c>
      <c r="N187" s="235" t="s">
        <v>46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140</v>
      </c>
      <c r="AT187" s="217" t="s">
        <v>136</v>
      </c>
      <c r="AU187" s="217" t="s">
        <v>85</v>
      </c>
      <c r="AY187" s="19" t="s">
        <v>123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83</v>
      </c>
      <c r="BK187" s="218">
        <f>ROUND(I187*H187,2)</f>
        <v>0</v>
      </c>
      <c r="BL187" s="19" t="s">
        <v>140</v>
      </c>
      <c r="BM187" s="217" t="s">
        <v>325</v>
      </c>
    </row>
    <row r="188" s="2" customFormat="1">
      <c r="A188" s="40"/>
      <c r="B188" s="41"/>
      <c r="C188" s="42"/>
      <c r="D188" s="219" t="s">
        <v>132</v>
      </c>
      <c r="E188" s="42"/>
      <c r="F188" s="220" t="s">
        <v>324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132</v>
      </c>
      <c r="AU188" s="19" t="s">
        <v>85</v>
      </c>
    </row>
    <row r="189" s="2" customFormat="1" ht="16.5" customHeight="1">
      <c r="A189" s="40"/>
      <c r="B189" s="41"/>
      <c r="C189" s="206" t="s">
        <v>326</v>
      </c>
      <c r="D189" s="206" t="s">
        <v>125</v>
      </c>
      <c r="E189" s="207" t="s">
        <v>327</v>
      </c>
      <c r="F189" s="208" t="s">
        <v>328</v>
      </c>
      <c r="G189" s="209" t="s">
        <v>147</v>
      </c>
      <c r="H189" s="210">
        <v>1</v>
      </c>
      <c r="I189" s="211"/>
      <c r="J189" s="212">
        <f>ROUND(I189*H189,2)</f>
        <v>0</v>
      </c>
      <c r="K189" s="208" t="s">
        <v>19</v>
      </c>
      <c r="L189" s="46"/>
      <c r="M189" s="213" t="s">
        <v>19</v>
      </c>
      <c r="N189" s="214" t="s">
        <v>46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163</v>
      </c>
      <c r="AT189" s="217" t="s">
        <v>125</v>
      </c>
      <c r="AU189" s="217" t="s">
        <v>85</v>
      </c>
      <c r="AY189" s="19" t="s">
        <v>123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83</v>
      </c>
      <c r="BK189" s="218">
        <f>ROUND(I189*H189,2)</f>
        <v>0</v>
      </c>
      <c r="BL189" s="19" t="s">
        <v>163</v>
      </c>
      <c r="BM189" s="217" t="s">
        <v>329</v>
      </c>
    </row>
    <row r="190" s="2" customFormat="1">
      <c r="A190" s="40"/>
      <c r="B190" s="41"/>
      <c r="C190" s="42"/>
      <c r="D190" s="219" t="s">
        <v>132</v>
      </c>
      <c r="E190" s="42"/>
      <c r="F190" s="220" t="s">
        <v>328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132</v>
      </c>
      <c r="AU190" s="19" t="s">
        <v>85</v>
      </c>
    </row>
    <row r="191" s="2" customFormat="1" ht="16.5" customHeight="1">
      <c r="A191" s="40"/>
      <c r="B191" s="41"/>
      <c r="C191" s="226" t="s">
        <v>330</v>
      </c>
      <c r="D191" s="226" t="s">
        <v>136</v>
      </c>
      <c r="E191" s="227" t="s">
        <v>331</v>
      </c>
      <c r="F191" s="228" t="s">
        <v>332</v>
      </c>
      <c r="G191" s="229" t="s">
        <v>147</v>
      </c>
      <c r="H191" s="230">
        <v>1</v>
      </c>
      <c r="I191" s="231"/>
      <c r="J191" s="232">
        <f>ROUND(I191*H191,2)</f>
        <v>0</v>
      </c>
      <c r="K191" s="228" t="s">
        <v>19</v>
      </c>
      <c r="L191" s="233"/>
      <c r="M191" s="234" t="s">
        <v>19</v>
      </c>
      <c r="N191" s="235" t="s">
        <v>46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140</v>
      </c>
      <c r="AT191" s="217" t="s">
        <v>136</v>
      </c>
      <c r="AU191" s="217" t="s">
        <v>85</v>
      </c>
      <c r="AY191" s="19" t="s">
        <v>123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83</v>
      </c>
      <c r="BK191" s="218">
        <f>ROUND(I191*H191,2)</f>
        <v>0</v>
      </c>
      <c r="BL191" s="19" t="s">
        <v>140</v>
      </c>
      <c r="BM191" s="217" t="s">
        <v>333</v>
      </c>
    </row>
    <row r="192" s="2" customFormat="1">
      <c r="A192" s="40"/>
      <c r="B192" s="41"/>
      <c r="C192" s="42"/>
      <c r="D192" s="219" t="s">
        <v>132</v>
      </c>
      <c r="E192" s="42"/>
      <c r="F192" s="220" t="s">
        <v>332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132</v>
      </c>
      <c r="AU192" s="19" t="s">
        <v>85</v>
      </c>
    </row>
    <row r="193" s="2" customFormat="1" ht="16.5" customHeight="1">
      <c r="A193" s="40"/>
      <c r="B193" s="41"/>
      <c r="C193" s="206" t="s">
        <v>334</v>
      </c>
      <c r="D193" s="206" t="s">
        <v>125</v>
      </c>
      <c r="E193" s="207" t="s">
        <v>335</v>
      </c>
      <c r="F193" s="208" t="s">
        <v>336</v>
      </c>
      <c r="G193" s="209" t="s">
        <v>147</v>
      </c>
      <c r="H193" s="210">
        <v>1</v>
      </c>
      <c r="I193" s="211"/>
      <c r="J193" s="212">
        <f>ROUND(I193*H193,2)</f>
        <v>0</v>
      </c>
      <c r="K193" s="208" t="s">
        <v>19</v>
      </c>
      <c r="L193" s="46"/>
      <c r="M193" s="213" t="s">
        <v>19</v>
      </c>
      <c r="N193" s="214" t="s">
        <v>46</v>
      </c>
      <c r="O193" s="86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163</v>
      </c>
      <c r="AT193" s="217" t="s">
        <v>125</v>
      </c>
      <c r="AU193" s="217" t="s">
        <v>85</v>
      </c>
      <c r="AY193" s="19" t="s">
        <v>123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83</v>
      </c>
      <c r="BK193" s="218">
        <f>ROUND(I193*H193,2)</f>
        <v>0</v>
      </c>
      <c r="BL193" s="19" t="s">
        <v>163</v>
      </c>
      <c r="BM193" s="217" t="s">
        <v>337</v>
      </c>
    </row>
    <row r="194" s="2" customFormat="1">
      <c r="A194" s="40"/>
      <c r="B194" s="41"/>
      <c r="C194" s="42"/>
      <c r="D194" s="219" t="s">
        <v>132</v>
      </c>
      <c r="E194" s="42"/>
      <c r="F194" s="220" t="s">
        <v>338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132</v>
      </c>
      <c r="AU194" s="19" t="s">
        <v>85</v>
      </c>
    </row>
    <row r="195" s="2" customFormat="1" ht="16.5" customHeight="1">
      <c r="A195" s="40"/>
      <c r="B195" s="41"/>
      <c r="C195" s="226" t="s">
        <v>339</v>
      </c>
      <c r="D195" s="226" t="s">
        <v>136</v>
      </c>
      <c r="E195" s="227" t="s">
        <v>340</v>
      </c>
      <c r="F195" s="228" t="s">
        <v>341</v>
      </c>
      <c r="G195" s="229" t="s">
        <v>147</v>
      </c>
      <c r="H195" s="230">
        <v>1</v>
      </c>
      <c r="I195" s="231"/>
      <c r="J195" s="232">
        <f>ROUND(I195*H195,2)</f>
        <v>0</v>
      </c>
      <c r="K195" s="228" t="s">
        <v>19</v>
      </c>
      <c r="L195" s="233"/>
      <c r="M195" s="234" t="s">
        <v>19</v>
      </c>
      <c r="N195" s="235" t="s">
        <v>46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140</v>
      </c>
      <c r="AT195" s="217" t="s">
        <v>136</v>
      </c>
      <c r="AU195" s="217" t="s">
        <v>85</v>
      </c>
      <c r="AY195" s="19" t="s">
        <v>123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83</v>
      </c>
      <c r="BK195" s="218">
        <f>ROUND(I195*H195,2)</f>
        <v>0</v>
      </c>
      <c r="BL195" s="19" t="s">
        <v>140</v>
      </c>
      <c r="BM195" s="217" t="s">
        <v>342</v>
      </c>
    </row>
    <row r="196" s="2" customFormat="1">
      <c r="A196" s="40"/>
      <c r="B196" s="41"/>
      <c r="C196" s="42"/>
      <c r="D196" s="219" t="s">
        <v>132</v>
      </c>
      <c r="E196" s="42"/>
      <c r="F196" s="220" t="s">
        <v>341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132</v>
      </c>
      <c r="AU196" s="19" t="s">
        <v>85</v>
      </c>
    </row>
    <row r="197" s="2" customFormat="1" ht="24.15" customHeight="1">
      <c r="A197" s="40"/>
      <c r="B197" s="41"/>
      <c r="C197" s="206" t="s">
        <v>343</v>
      </c>
      <c r="D197" s="206" t="s">
        <v>125</v>
      </c>
      <c r="E197" s="207" t="s">
        <v>344</v>
      </c>
      <c r="F197" s="208" t="s">
        <v>345</v>
      </c>
      <c r="G197" s="209" t="s">
        <v>147</v>
      </c>
      <c r="H197" s="210">
        <v>2</v>
      </c>
      <c r="I197" s="211"/>
      <c r="J197" s="212">
        <f>ROUND(I197*H197,2)</f>
        <v>0</v>
      </c>
      <c r="K197" s="208" t="s">
        <v>129</v>
      </c>
      <c r="L197" s="46"/>
      <c r="M197" s="213" t="s">
        <v>19</v>
      </c>
      <c r="N197" s="214" t="s">
        <v>46</v>
      </c>
      <c r="O197" s="86"/>
      <c r="P197" s="215">
        <f>O197*H197</f>
        <v>0</v>
      </c>
      <c r="Q197" s="215">
        <v>2.2004199999999998</v>
      </c>
      <c r="R197" s="215">
        <f>Q197*H197</f>
        <v>4.4008399999999996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163</v>
      </c>
      <c r="AT197" s="217" t="s">
        <v>125</v>
      </c>
      <c r="AU197" s="217" t="s">
        <v>85</v>
      </c>
      <c r="AY197" s="19" t="s">
        <v>123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83</v>
      </c>
      <c r="BK197" s="218">
        <f>ROUND(I197*H197,2)</f>
        <v>0</v>
      </c>
      <c r="BL197" s="19" t="s">
        <v>163</v>
      </c>
      <c r="BM197" s="217" t="s">
        <v>346</v>
      </c>
    </row>
    <row r="198" s="2" customFormat="1">
      <c r="A198" s="40"/>
      <c r="B198" s="41"/>
      <c r="C198" s="42"/>
      <c r="D198" s="219" t="s">
        <v>132</v>
      </c>
      <c r="E198" s="42"/>
      <c r="F198" s="220" t="s">
        <v>347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132</v>
      </c>
      <c r="AU198" s="19" t="s">
        <v>85</v>
      </c>
    </row>
    <row r="199" s="2" customFormat="1">
      <c r="A199" s="40"/>
      <c r="B199" s="41"/>
      <c r="C199" s="42"/>
      <c r="D199" s="224" t="s">
        <v>134</v>
      </c>
      <c r="E199" s="42"/>
      <c r="F199" s="225" t="s">
        <v>348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134</v>
      </c>
      <c r="AU199" s="19" t="s">
        <v>85</v>
      </c>
    </row>
    <row r="200" s="2" customFormat="1" ht="16.5" customHeight="1">
      <c r="A200" s="40"/>
      <c r="B200" s="41"/>
      <c r="C200" s="226" t="s">
        <v>349</v>
      </c>
      <c r="D200" s="226" t="s">
        <v>136</v>
      </c>
      <c r="E200" s="227" t="s">
        <v>350</v>
      </c>
      <c r="F200" s="228" t="s">
        <v>351</v>
      </c>
      <c r="G200" s="229" t="s">
        <v>147</v>
      </c>
      <c r="H200" s="230">
        <v>2</v>
      </c>
      <c r="I200" s="231"/>
      <c r="J200" s="232">
        <f>ROUND(I200*H200,2)</f>
        <v>0</v>
      </c>
      <c r="K200" s="228" t="s">
        <v>19</v>
      </c>
      <c r="L200" s="233"/>
      <c r="M200" s="234" t="s">
        <v>19</v>
      </c>
      <c r="N200" s="235" t="s">
        <v>46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140</v>
      </c>
      <c r="AT200" s="217" t="s">
        <v>136</v>
      </c>
      <c r="AU200" s="217" t="s">
        <v>85</v>
      </c>
      <c r="AY200" s="19" t="s">
        <v>123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83</v>
      </c>
      <c r="BK200" s="218">
        <f>ROUND(I200*H200,2)</f>
        <v>0</v>
      </c>
      <c r="BL200" s="19" t="s">
        <v>140</v>
      </c>
      <c r="BM200" s="217" t="s">
        <v>352</v>
      </c>
    </row>
    <row r="201" s="2" customFormat="1">
      <c r="A201" s="40"/>
      <c r="B201" s="41"/>
      <c r="C201" s="42"/>
      <c r="D201" s="219" t="s">
        <v>132</v>
      </c>
      <c r="E201" s="42"/>
      <c r="F201" s="220" t="s">
        <v>351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132</v>
      </c>
      <c r="AU201" s="19" t="s">
        <v>85</v>
      </c>
    </row>
    <row r="202" s="2" customFormat="1" ht="16.5" customHeight="1">
      <c r="A202" s="40"/>
      <c r="B202" s="41"/>
      <c r="C202" s="206" t="s">
        <v>353</v>
      </c>
      <c r="D202" s="206" t="s">
        <v>125</v>
      </c>
      <c r="E202" s="207" t="s">
        <v>354</v>
      </c>
      <c r="F202" s="208" t="s">
        <v>355</v>
      </c>
      <c r="G202" s="209" t="s">
        <v>147</v>
      </c>
      <c r="H202" s="210">
        <v>4</v>
      </c>
      <c r="I202" s="211"/>
      <c r="J202" s="212">
        <f>ROUND(I202*H202,2)</f>
        <v>0</v>
      </c>
      <c r="K202" s="208" t="s">
        <v>129</v>
      </c>
      <c r="L202" s="46"/>
      <c r="M202" s="213" t="s">
        <v>19</v>
      </c>
      <c r="N202" s="214" t="s">
        <v>46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163</v>
      </c>
      <c r="AT202" s="217" t="s">
        <v>125</v>
      </c>
      <c r="AU202" s="217" t="s">
        <v>85</v>
      </c>
      <c r="AY202" s="19" t="s">
        <v>123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83</v>
      </c>
      <c r="BK202" s="218">
        <f>ROUND(I202*H202,2)</f>
        <v>0</v>
      </c>
      <c r="BL202" s="19" t="s">
        <v>163</v>
      </c>
      <c r="BM202" s="217" t="s">
        <v>356</v>
      </c>
    </row>
    <row r="203" s="2" customFormat="1">
      <c r="A203" s="40"/>
      <c r="B203" s="41"/>
      <c r="C203" s="42"/>
      <c r="D203" s="219" t="s">
        <v>132</v>
      </c>
      <c r="E203" s="42"/>
      <c r="F203" s="220" t="s">
        <v>355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132</v>
      </c>
      <c r="AU203" s="19" t="s">
        <v>85</v>
      </c>
    </row>
    <row r="204" s="2" customFormat="1">
      <c r="A204" s="40"/>
      <c r="B204" s="41"/>
      <c r="C204" s="42"/>
      <c r="D204" s="224" t="s">
        <v>134</v>
      </c>
      <c r="E204" s="42"/>
      <c r="F204" s="225" t="s">
        <v>357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134</v>
      </c>
      <c r="AU204" s="19" t="s">
        <v>85</v>
      </c>
    </row>
    <row r="205" s="2" customFormat="1" ht="21.75" customHeight="1">
      <c r="A205" s="40"/>
      <c r="B205" s="41"/>
      <c r="C205" s="226" t="s">
        <v>358</v>
      </c>
      <c r="D205" s="226" t="s">
        <v>136</v>
      </c>
      <c r="E205" s="227" t="s">
        <v>359</v>
      </c>
      <c r="F205" s="228" t="s">
        <v>360</v>
      </c>
      <c r="G205" s="229" t="s">
        <v>147</v>
      </c>
      <c r="H205" s="230">
        <v>1</v>
      </c>
      <c r="I205" s="231"/>
      <c r="J205" s="232">
        <f>ROUND(I205*H205,2)</f>
        <v>0</v>
      </c>
      <c r="K205" s="228" t="s">
        <v>19</v>
      </c>
      <c r="L205" s="233"/>
      <c r="M205" s="234" t="s">
        <v>19</v>
      </c>
      <c r="N205" s="235" t="s">
        <v>46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140</v>
      </c>
      <c r="AT205" s="217" t="s">
        <v>136</v>
      </c>
      <c r="AU205" s="217" t="s">
        <v>85</v>
      </c>
      <c r="AY205" s="19" t="s">
        <v>123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83</v>
      </c>
      <c r="BK205" s="218">
        <f>ROUND(I205*H205,2)</f>
        <v>0</v>
      </c>
      <c r="BL205" s="19" t="s">
        <v>140</v>
      </c>
      <c r="BM205" s="217" t="s">
        <v>361</v>
      </c>
    </row>
    <row r="206" s="2" customFormat="1">
      <c r="A206" s="40"/>
      <c r="B206" s="41"/>
      <c r="C206" s="42"/>
      <c r="D206" s="219" t="s">
        <v>132</v>
      </c>
      <c r="E206" s="42"/>
      <c r="F206" s="220" t="s">
        <v>360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132</v>
      </c>
      <c r="AU206" s="19" t="s">
        <v>85</v>
      </c>
    </row>
    <row r="207" s="2" customFormat="1" ht="21.75" customHeight="1">
      <c r="A207" s="40"/>
      <c r="B207" s="41"/>
      <c r="C207" s="226" t="s">
        <v>362</v>
      </c>
      <c r="D207" s="226" t="s">
        <v>136</v>
      </c>
      <c r="E207" s="227" t="s">
        <v>363</v>
      </c>
      <c r="F207" s="228" t="s">
        <v>364</v>
      </c>
      <c r="G207" s="229" t="s">
        <v>147</v>
      </c>
      <c r="H207" s="230">
        <v>1</v>
      </c>
      <c r="I207" s="231"/>
      <c r="J207" s="232">
        <f>ROUND(I207*H207,2)</f>
        <v>0</v>
      </c>
      <c r="K207" s="228" t="s">
        <v>19</v>
      </c>
      <c r="L207" s="233"/>
      <c r="M207" s="234" t="s">
        <v>19</v>
      </c>
      <c r="N207" s="235" t="s">
        <v>46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140</v>
      </c>
      <c r="AT207" s="217" t="s">
        <v>136</v>
      </c>
      <c r="AU207" s="217" t="s">
        <v>85</v>
      </c>
      <c r="AY207" s="19" t="s">
        <v>123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83</v>
      </c>
      <c r="BK207" s="218">
        <f>ROUND(I207*H207,2)</f>
        <v>0</v>
      </c>
      <c r="BL207" s="19" t="s">
        <v>140</v>
      </c>
      <c r="BM207" s="217" t="s">
        <v>365</v>
      </c>
    </row>
    <row r="208" s="2" customFormat="1">
      <c r="A208" s="40"/>
      <c r="B208" s="41"/>
      <c r="C208" s="42"/>
      <c r="D208" s="219" t="s">
        <v>132</v>
      </c>
      <c r="E208" s="42"/>
      <c r="F208" s="220" t="s">
        <v>364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132</v>
      </c>
      <c r="AU208" s="19" t="s">
        <v>85</v>
      </c>
    </row>
    <row r="209" s="2" customFormat="1" ht="16.5" customHeight="1">
      <c r="A209" s="40"/>
      <c r="B209" s="41"/>
      <c r="C209" s="226" t="s">
        <v>366</v>
      </c>
      <c r="D209" s="226" t="s">
        <v>136</v>
      </c>
      <c r="E209" s="227" t="s">
        <v>367</v>
      </c>
      <c r="F209" s="228" t="s">
        <v>368</v>
      </c>
      <c r="G209" s="229" t="s">
        <v>147</v>
      </c>
      <c r="H209" s="230">
        <v>2</v>
      </c>
      <c r="I209" s="231"/>
      <c r="J209" s="232">
        <f>ROUND(I209*H209,2)</f>
        <v>0</v>
      </c>
      <c r="K209" s="228" t="s">
        <v>19</v>
      </c>
      <c r="L209" s="233"/>
      <c r="M209" s="234" t="s">
        <v>19</v>
      </c>
      <c r="N209" s="235" t="s">
        <v>46</v>
      </c>
      <c r="O209" s="86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140</v>
      </c>
      <c r="AT209" s="217" t="s">
        <v>136</v>
      </c>
      <c r="AU209" s="217" t="s">
        <v>85</v>
      </c>
      <c r="AY209" s="19" t="s">
        <v>123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83</v>
      </c>
      <c r="BK209" s="218">
        <f>ROUND(I209*H209,2)</f>
        <v>0</v>
      </c>
      <c r="BL209" s="19" t="s">
        <v>140</v>
      </c>
      <c r="BM209" s="217" t="s">
        <v>369</v>
      </c>
    </row>
    <row r="210" s="2" customFormat="1">
      <c r="A210" s="40"/>
      <c r="B210" s="41"/>
      <c r="C210" s="42"/>
      <c r="D210" s="219" t="s">
        <v>132</v>
      </c>
      <c r="E210" s="42"/>
      <c r="F210" s="220" t="s">
        <v>368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132</v>
      </c>
      <c r="AU210" s="19" t="s">
        <v>85</v>
      </c>
    </row>
    <row r="211" s="2" customFormat="1" ht="16.5" customHeight="1">
      <c r="A211" s="40"/>
      <c r="B211" s="41"/>
      <c r="C211" s="206" t="s">
        <v>370</v>
      </c>
      <c r="D211" s="206" t="s">
        <v>125</v>
      </c>
      <c r="E211" s="207" t="s">
        <v>371</v>
      </c>
      <c r="F211" s="208" t="s">
        <v>372</v>
      </c>
      <c r="G211" s="209" t="s">
        <v>147</v>
      </c>
      <c r="H211" s="210">
        <v>1</v>
      </c>
      <c r="I211" s="211"/>
      <c r="J211" s="212">
        <f>ROUND(I211*H211,2)</f>
        <v>0</v>
      </c>
      <c r="K211" s="208" t="s">
        <v>19</v>
      </c>
      <c r="L211" s="46"/>
      <c r="M211" s="213" t="s">
        <v>19</v>
      </c>
      <c r="N211" s="214" t="s">
        <v>46</v>
      </c>
      <c r="O211" s="86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163</v>
      </c>
      <c r="AT211" s="217" t="s">
        <v>125</v>
      </c>
      <c r="AU211" s="217" t="s">
        <v>85</v>
      </c>
      <c r="AY211" s="19" t="s">
        <v>123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83</v>
      </c>
      <c r="BK211" s="218">
        <f>ROUND(I211*H211,2)</f>
        <v>0</v>
      </c>
      <c r="BL211" s="19" t="s">
        <v>163</v>
      </c>
      <c r="BM211" s="217" t="s">
        <v>373</v>
      </c>
    </row>
    <row r="212" s="2" customFormat="1">
      <c r="A212" s="40"/>
      <c r="B212" s="41"/>
      <c r="C212" s="42"/>
      <c r="D212" s="219" t="s">
        <v>132</v>
      </c>
      <c r="E212" s="42"/>
      <c r="F212" s="220" t="s">
        <v>372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132</v>
      </c>
      <c r="AU212" s="19" t="s">
        <v>85</v>
      </c>
    </row>
    <row r="213" s="2" customFormat="1" ht="16.5" customHeight="1">
      <c r="A213" s="40"/>
      <c r="B213" s="41"/>
      <c r="C213" s="226" t="s">
        <v>374</v>
      </c>
      <c r="D213" s="226" t="s">
        <v>136</v>
      </c>
      <c r="E213" s="227" t="s">
        <v>375</v>
      </c>
      <c r="F213" s="228" t="s">
        <v>376</v>
      </c>
      <c r="G213" s="229" t="s">
        <v>147</v>
      </c>
      <c r="H213" s="230">
        <v>1</v>
      </c>
      <c r="I213" s="231"/>
      <c r="J213" s="232">
        <f>ROUND(I213*H213,2)</f>
        <v>0</v>
      </c>
      <c r="K213" s="228" t="s">
        <v>19</v>
      </c>
      <c r="L213" s="233"/>
      <c r="M213" s="234" t="s">
        <v>19</v>
      </c>
      <c r="N213" s="235" t="s">
        <v>46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140</v>
      </c>
      <c r="AT213" s="217" t="s">
        <v>136</v>
      </c>
      <c r="AU213" s="217" t="s">
        <v>85</v>
      </c>
      <c r="AY213" s="19" t="s">
        <v>123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83</v>
      </c>
      <c r="BK213" s="218">
        <f>ROUND(I213*H213,2)</f>
        <v>0</v>
      </c>
      <c r="BL213" s="19" t="s">
        <v>140</v>
      </c>
      <c r="BM213" s="217" t="s">
        <v>377</v>
      </c>
    </row>
    <row r="214" s="2" customFormat="1">
      <c r="A214" s="40"/>
      <c r="B214" s="41"/>
      <c r="C214" s="42"/>
      <c r="D214" s="219" t="s">
        <v>132</v>
      </c>
      <c r="E214" s="42"/>
      <c r="F214" s="220" t="s">
        <v>376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132</v>
      </c>
      <c r="AU214" s="19" t="s">
        <v>85</v>
      </c>
    </row>
    <row r="215" s="2" customFormat="1" ht="16.5" customHeight="1">
      <c r="A215" s="40"/>
      <c r="B215" s="41"/>
      <c r="C215" s="206" t="s">
        <v>378</v>
      </c>
      <c r="D215" s="206" t="s">
        <v>125</v>
      </c>
      <c r="E215" s="207" t="s">
        <v>379</v>
      </c>
      <c r="F215" s="208" t="s">
        <v>380</v>
      </c>
      <c r="G215" s="209" t="s">
        <v>147</v>
      </c>
      <c r="H215" s="210">
        <v>2</v>
      </c>
      <c r="I215" s="211"/>
      <c r="J215" s="212">
        <f>ROUND(I215*H215,2)</f>
        <v>0</v>
      </c>
      <c r="K215" s="208" t="s">
        <v>129</v>
      </c>
      <c r="L215" s="46"/>
      <c r="M215" s="213" t="s">
        <v>19</v>
      </c>
      <c r="N215" s="214" t="s">
        <v>46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163</v>
      </c>
      <c r="AT215" s="217" t="s">
        <v>125</v>
      </c>
      <c r="AU215" s="217" t="s">
        <v>85</v>
      </c>
      <c r="AY215" s="19" t="s">
        <v>123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83</v>
      </c>
      <c r="BK215" s="218">
        <f>ROUND(I215*H215,2)</f>
        <v>0</v>
      </c>
      <c r="BL215" s="19" t="s">
        <v>163</v>
      </c>
      <c r="BM215" s="217" t="s">
        <v>381</v>
      </c>
    </row>
    <row r="216" s="2" customFormat="1">
      <c r="A216" s="40"/>
      <c r="B216" s="41"/>
      <c r="C216" s="42"/>
      <c r="D216" s="219" t="s">
        <v>132</v>
      </c>
      <c r="E216" s="42"/>
      <c r="F216" s="220" t="s">
        <v>382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132</v>
      </c>
      <c r="AU216" s="19" t="s">
        <v>85</v>
      </c>
    </row>
    <row r="217" s="2" customFormat="1">
      <c r="A217" s="40"/>
      <c r="B217" s="41"/>
      <c r="C217" s="42"/>
      <c r="D217" s="224" t="s">
        <v>134</v>
      </c>
      <c r="E217" s="42"/>
      <c r="F217" s="225" t="s">
        <v>383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134</v>
      </c>
      <c r="AU217" s="19" t="s">
        <v>85</v>
      </c>
    </row>
    <row r="218" s="2" customFormat="1" ht="16.5" customHeight="1">
      <c r="A218" s="40"/>
      <c r="B218" s="41"/>
      <c r="C218" s="226" t="s">
        <v>384</v>
      </c>
      <c r="D218" s="226" t="s">
        <v>136</v>
      </c>
      <c r="E218" s="227" t="s">
        <v>385</v>
      </c>
      <c r="F218" s="228" t="s">
        <v>386</v>
      </c>
      <c r="G218" s="229" t="s">
        <v>147</v>
      </c>
      <c r="H218" s="230">
        <v>2</v>
      </c>
      <c r="I218" s="231"/>
      <c r="J218" s="232">
        <f>ROUND(I218*H218,2)</f>
        <v>0</v>
      </c>
      <c r="K218" s="228" t="s">
        <v>19</v>
      </c>
      <c r="L218" s="233"/>
      <c r="M218" s="234" t="s">
        <v>19</v>
      </c>
      <c r="N218" s="235" t="s">
        <v>46</v>
      </c>
      <c r="O218" s="86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140</v>
      </c>
      <c r="AT218" s="217" t="s">
        <v>136</v>
      </c>
      <c r="AU218" s="217" t="s">
        <v>85</v>
      </c>
      <c r="AY218" s="19" t="s">
        <v>123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83</v>
      </c>
      <c r="BK218" s="218">
        <f>ROUND(I218*H218,2)</f>
        <v>0</v>
      </c>
      <c r="BL218" s="19" t="s">
        <v>140</v>
      </c>
      <c r="BM218" s="217" t="s">
        <v>387</v>
      </c>
    </row>
    <row r="219" s="2" customFormat="1">
      <c r="A219" s="40"/>
      <c r="B219" s="41"/>
      <c r="C219" s="42"/>
      <c r="D219" s="219" t="s">
        <v>132</v>
      </c>
      <c r="E219" s="42"/>
      <c r="F219" s="220" t="s">
        <v>386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132</v>
      </c>
      <c r="AU219" s="19" t="s">
        <v>85</v>
      </c>
    </row>
    <row r="220" s="2" customFormat="1" ht="24.15" customHeight="1">
      <c r="A220" s="40"/>
      <c r="B220" s="41"/>
      <c r="C220" s="206" t="s">
        <v>388</v>
      </c>
      <c r="D220" s="206" t="s">
        <v>125</v>
      </c>
      <c r="E220" s="207" t="s">
        <v>389</v>
      </c>
      <c r="F220" s="208" t="s">
        <v>390</v>
      </c>
      <c r="G220" s="209" t="s">
        <v>147</v>
      </c>
      <c r="H220" s="210">
        <v>1</v>
      </c>
      <c r="I220" s="211"/>
      <c r="J220" s="212">
        <f>ROUND(I220*H220,2)</f>
        <v>0</v>
      </c>
      <c r="K220" s="208" t="s">
        <v>129</v>
      </c>
      <c r="L220" s="46"/>
      <c r="M220" s="213" t="s">
        <v>19</v>
      </c>
      <c r="N220" s="214" t="s">
        <v>46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163</v>
      </c>
      <c r="AT220" s="217" t="s">
        <v>125</v>
      </c>
      <c r="AU220" s="217" t="s">
        <v>85</v>
      </c>
      <c r="AY220" s="19" t="s">
        <v>123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83</v>
      </c>
      <c r="BK220" s="218">
        <f>ROUND(I220*H220,2)</f>
        <v>0</v>
      </c>
      <c r="BL220" s="19" t="s">
        <v>163</v>
      </c>
      <c r="BM220" s="217" t="s">
        <v>391</v>
      </c>
    </row>
    <row r="221" s="2" customFormat="1">
      <c r="A221" s="40"/>
      <c r="B221" s="41"/>
      <c r="C221" s="42"/>
      <c r="D221" s="219" t="s">
        <v>132</v>
      </c>
      <c r="E221" s="42"/>
      <c r="F221" s="220" t="s">
        <v>392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132</v>
      </c>
      <c r="AU221" s="19" t="s">
        <v>85</v>
      </c>
    </row>
    <row r="222" s="2" customFormat="1">
      <c r="A222" s="40"/>
      <c r="B222" s="41"/>
      <c r="C222" s="42"/>
      <c r="D222" s="224" t="s">
        <v>134</v>
      </c>
      <c r="E222" s="42"/>
      <c r="F222" s="225" t="s">
        <v>393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134</v>
      </c>
      <c r="AU222" s="19" t="s">
        <v>85</v>
      </c>
    </row>
    <row r="223" s="2" customFormat="1" ht="16.5" customHeight="1">
      <c r="A223" s="40"/>
      <c r="B223" s="41"/>
      <c r="C223" s="226" t="s">
        <v>394</v>
      </c>
      <c r="D223" s="226" t="s">
        <v>136</v>
      </c>
      <c r="E223" s="227" t="s">
        <v>395</v>
      </c>
      <c r="F223" s="228" t="s">
        <v>396</v>
      </c>
      <c r="G223" s="229" t="s">
        <v>147</v>
      </c>
      <c r="H223" s="230">
        <v>1</v>
      </c>
      <c r="I223" s="231"/>
      <c r="J223" s="232">
        <f>ROUND(I223*H223,2)</f>
        <v>0</v>
      </c>
      <c r="K223" s="228" t="s">
        <v>19</v>
      </c>
      <c r="L223" s="233"/>
      <c r="M223" s="234" t="s">
        <v>19</v>
      </c>
      <c r="N223" s="235" t="s">
        <v>46</v>
      </c>
      <c r="O223" s="86"/>
      <c r="P223" s="215">
        <f>O223*H223</f>
        <v>0</v>
      </c>
      <c r="Q223" s="215">
        <v>0</v>
      </c>
      <c r="R223" s="215">
        <f>Q223*H223</f>
        <v>0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140</v>
      </c>
      <c r="AT223" s="217" t="s">
        <v>136</v>
      </c>
      <c r="AU223" s="217" t="s">
        <v>85</v>
      </c>
      <c r="AY223" s="19" t="s">
        <v>123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83</v>
      </c>
      <c r="BK223" s="218">
        <f>ROUND(I223*H223,2)</f>
        <v>0</v>
      </c>
      <c r="BL223" s="19" t="s">
        <v>140</v>
      </c>
      <c r="BM223" s="217" t="s">
        <v>397</v>
      </c>
    </row>
    <row r="224" s="2" customFormat="1">
      <c r="A224" s="40"/>
      <c r="B224" s="41"/>
      <c r="C224" s="42"/>
      <c r="D224" s="219" t="s">
        <v>132</v>
      </c>
      <c r="E224" s="42"/>
      <c r="F224" s="220" t="s">
        <v>396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132</v>
      </c>
      <c r="AU224" s="19" t="s">
        <v>85</v>
      </c>
    </row>
    <row r="225" s="2" customFormat="1" ht="24.15" customHeight="1">
      <c r="A225" s="40"/>
      <c r="B225" s="41"/>
      <c r="C225" s="206" t="s">
        <v>398</v>
      </c>
      <c r="D225" s="206" t="s">
        <v>125</v>
      </c>
      <c r="E225" s="207" t="s">
        <v>399</v>
      </c>
      <c r="F225" s="208" t="s">
        <v>400</v>
      </c>
      <c r="G225" s="209" t="s">
        <v>147</v>
      </c>
      <c r="H225" s="210">
        <v>2</v>
      </c>
      <c r="I225" s="211"/>
      <c r="J225" s="212">
        <f>ROUND(I225*H225,2)</f>
        <v>0</v>
      </c>
      <c r="K225" s="208" t="s">
        <v>129</v>
      </c>
      <c r="L225" s="46"/>
      <c r="M225" s="213" t="s">
        <v>19</v>
      </c>
      <c r="N225" s="214" t="s">
        <v>46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163</v>
      </c>
      <c r="AT225" s="217" t="s">
        <v>125</v>
      </c>
      <c r="AU225" s="217" t="s">
        <v>85</v>
      </c>
      <c r="AY225" s="19" t="s">
        <v>123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83</v>
      </c>
      <c r="BK225" s="218">
        <f>ROUND(I225*H225,2)</f>
        <v>0</v>
      </c>
      <c r="BL225" s="19" t="s">
        <v>163</v>
      </c>
      <c r="BM225" s="217" t="s">
        <v>401</v>
      </c>
    </row>
    <row r="226" s="2" customFormat="1">
      <c r="A226" s="40"/>
      <c r="B226" s="41"/>
      <c r="C226" s="42"/>
      <c r="D226" s="219" t="s">
        <v>132</v>
      </c>
      <c r="E226" s="42"/>
      <c r="F226" s="220" t="s">
        <v>402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132</v>
      </c>
      <c r="AU226" s="19" t="s">
        <v>85</v>
      </c>
    </row>
    <row r="227" s="2" customFormat="1">
      <c r="A227" s="40"/>
      <c r="B227" s="41"/>
      <c r="C227" s="42"/>
      <c r="D227" s="224" t="s">
        <v>134</v>
      </c>
      <c r="E227" s="42"/>
      <c r="F227" s="225" t="s">
        <v>403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134</v>
      </c>
      <c r="AU227" s="19" t="s">
        <v>85</v>
      </c>
    </row>
    <row r="228" s="2" customFormat="1" ht="16.5" customHeight="1">
      <c r="A228" s="40"/>
      <c r="B228" s="41"/>
      <c r="C228" s="226" t="s">
        <v>404</v>
      </c>
      <c r="D228" s="226" t="s">
        <v>136</v>
      </c>
      <c r="E228" s="227" t="s">
        <v>405</v>
      </c>
      <c r="F228" s="228" t="s">
        <v>406</v>
      </c>
      <c r="G228" s="229" t="s">
        <v>147</v>
      </c>
      <c r="H228" s="230">
        <v>2</v>
      </c>
      <c r="I228" s="231"/>
      <c r="J228" s="232">
        <f>ROUND(I228*H228,2)</f>
        <v>0</v>
      </c>
      <c r="K228" s="228" t="s">
        <v>19</v>
      </c>
      <c r="L228" s="233"/>
      <c r="M228" s="234" t="s">
        <v>19</v>
      </c>
      <c r="N228" s="235" t="s">
        <v>46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140</v>
      </c>
      <c r="AT228" s="217" t="s">
        <v>136</v>
      </c>
      <c r="AU228" s="217" t="s">
        <v>85</v>
      </c>
      <c r="AY228" s="19" t="s">
        <v>123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83</v>
      </c>
      <c r="BK228" s="218">
        <f>ROUND(I228*H228,2)</f>
        <v>0</v>
      </c>
      <c r="BL228" s="19" t="s">
        <v>140</v>
      </c>
      <c r="BM228" s="217" t="s">
        <v>407</v>
      </c>
    </row>
    <row r="229" s="2" customFormat="1">
      <c r="A229" s="40"/>
      <c r="B229" s="41"/>
      <c r="C229" s="42"/>
      <c r="D229" s="219" t="s">
        <v>132</v>
      </c>
      <c r="E229" s="42"/>
      <c r="F229" s="220" t="s">
        <v>406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132</v>
      </c>
      <c r="AU229" s="19" t="s">
        <v>85</v>
      </c>
    </row>
    <row r="230" s="2" customFormat="1" ht="24.15" customHeight="1">
      <c r="A230" s="40"/>
      <c r="B230" s="41"/>
      <c r="C230" s="206" t="s">
        <v>408</v>
      </c>
      <c r="D230" s="206" t="s">
        <v>125</v>
      </c>
      <c r="E230" s="207" t="s">
        <v>409</v>
      </c>
      <c r="F230" s="208" t="s">
        <v>410</v>
      </c>
      <c r="G230" s="209" t="s">
        <v>147</v>
      </c>
      <c r="H230" s="210">
        <v>2</v>
      </c>
      <c r="I230" s="211"/>
      <c r="J230" s="212">
        <f>ROUND(I230*H230,2)</f>
        <v>0</v>
      </c>
      <c r="K230" s="208" t="s">
        <v>129</v>
      </c>
      <c r="L230" s="46"/>
      <c r="M230" s="213" t="s">
        <v>19</v>
      </c>
      <c r="N230" s="214" t="s">
        <v>46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163</v>
      </c>
      <c r="AT230" s="217" t="s">
        <v>125</v>
      </c>
      <c r="AU230" s="217" t="s">
        <v>85</v>
      </c>
      <c r="AY230" s="19" t="s">
        <v>123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83</v>
      </c>
      <c r="BK230" s="218">
        <f>ROUND(I230*H230,2)</f>
        <v>0</v>
      </c>
      <c r="BL230" s="19" t="s">
        <v>163</v>
      </c>
      <c r="BM230" s="217" t="s">
        <v>411</v>
      </c>
    </row>
    <row r="231" s="2" customFormat="1">
      <c r="A231" s="40"/>
      <c r="B231" s="41"/>
      <c r="C231" s="42"/>
      <c r="D231" s="219" t="s">
        <v>132</v>
      </c>
      <c r="E231" s="42"/>
      <c r="F231" s="220" t="s">
        <v>412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132</v>
      </c>
      <c r="AU231" s="19" t="s">
        <v>85</v>
      </c>
    </row>
    <row r="232" s="2" customFormat="1">
      <c r="A232" s="40"/>
      <c r="B232" s="41"/>
      <c r="C232" s="42"/>
      <c r="D232" s="224" t="s">
        <v>134</v>
      </c>
      <c r="E232" s="42"/>
      <c r="F232" s="225" t="s">
        <v>413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134</v>
      </c>
      <c r="AU232" s="19" t="s">
        <v>85</v>
      </c>
    </row>
    <row r="233" s="2" customFormat="1" ht="16.5" customHeight="1">
      <c r="A233" s="40"/>
      <c r="B233" s="41"/>
      <c r="C233" s="226" t="s">
        <v>414</v>
      </c>
      <c r="D233" s="226" t="s">
        <v>136</v>
      </c>
      <c r="E233" s="227" t="s">
        <v>415</v>
      </c>
      <c r="F233" s="228" t="s">
        <v>416</v>
      </c>
      <c r="G233" s="229" t="s">
        <v>147</v>
      </c>
      <c r="H233" s="230">
        <v>2</v>
      </c>
      <c r="I233" s="231"/>
      <c r="J233" s="232">
        <f>ROUND(I233*H233,2)</f>
        <v>0</v>
      </c>
      <c r="K233" s="228" t="s">
        <v>19</v>
      </c>
      <c r="L233" s="233"/>
      <c r="M233" s="234" t="s">
        <v>19</v>
      </c>
      <c r="N233" s="235" t="s">
        <v>46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140</v>
      </c>
      <c r="AT233" s="217" t="s">
        <v>136</v>
      </c>
      <c r="AU233" s="217" t="s">
        <v>85</v>
      </c>
      <c r="AY233" s="19" t="s">
        <v>123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83</v>
      </c>
      <c r="BK233" s="218">
        <f>ROUND(I233*H233,2)</f>
        <v>0</v>
      </c>
      <c r="BL233" s="19" t="s">
        <v>140</v>
      </c>
      <c r="BM233" s="217" t="s">
        <v>417</v>
      </c>
    </row>
    <row r="234" s="2" customFormat="1">
      <c r="A234" s="40"/>
      <c r="B234" s="41"/>
      <c r="C234" s="42"/>
      <c r="D234" s="219" t="s">
        <v>132</v>
      </c>
      <c r="E234" s="42"/>
      <c r="F234" s="220" t="s">
        <v>416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132</v>
      </c>
      <c r="AU234" s="19" t="s">
        <v>85</v>
      </c>
    </row>
    <row r="235" s="2" customFormat="1" ht="24.15" customHeight="1">
      <c r="A235" s="40"/>
      <c r="B235" s="41"/>
      <c r="C235" s="206" t="s">
        <v>418</v>
      </c>
      <c r="D235" s="206" t="s">
        <v>125</v>
      </c>
      <c r="E235" s="207" t="s">
        <v>419</v>
      </c>
      <c r="F235" s="208" t="s">
        <v>420</v>
      </c>
      <c r="G235" s="209" t="s">
        <v>147</v>
      </c>
      <c r="H235" s="210">
        <v>2</v>
      </c>
      <c r="I235" s="211"/>
      <c r="J235" s="212">
        <f>ROUND(I235*H235,2)</f>
        <v>0</v>
      </c>
      <c r="K235" s="208" t="s">
        <v>129</v>
      </c>
      <c r="L235" s="46"/>
      <c r="M235" s="213" t="s">
        <v>19</v>
      </c>
      <c r="N235" s="214" t="s">
        <v>46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163</v>
      </c>
      <c r="AT235" s="217" t="s">
        <v>125</v>
      </c>
      <c r="AU235" s="217" t="s">
        <v>85</v>
      </c>
      <c r="AY235" s="19" t="s">
        <v>123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83</v>
      </c>
      <c r="BK235" s="218">
        <f>ROUND(I235*H235,2)</f>
        <v>0</v>
      </c>
      <c r="BL235" s="19" t="s">
        <v>163</v>
      </c>
      <c r="BM235" s="217" t="s">
        <v>421</v>
      </c>
    </row>
    <row r="236" s="2" customFormat="1">
      <c r="A236" s="40"/>
      <c r="B236" s="41"/>
      <c r="C236" s="42"/>
      <c r="D236" s="219" t="s">
        <v>132</v>
      </c>
      <c r="E236" s="42"/>
      <c r="F236" s="220" t="s">
        <v>422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132</v>
      </c>
      <c r="AU236" s="19" t="s">
        <v>85</v>
      </c>
    </row>
    <row r="237" s="2" customFormat="1">
      <c r="A237" s="40"/>
      <c r="B237" s="41"/>
      <c r="C237" s="42"/>
      <c r="D237" s="224" t="s">
        <v>134</v>
      </c>
      <c r="E237" s="42"/>
      <c r="F237" s="225" t="s">
        <v>423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134</v>
      </c>
      <c r="AU237" s="19" t="s">
        <v>85</v>
      </c>
    </row>
    <row r="238" s="2" customFormat="1" ht="16.5" customHeight="1">
      <c r="A238" s="40"/>
      <c r="B238" s="41"/>
      <c r="C238" s="226" t="s">
        <v>424</v>
      </c>
      <c r="D238" s="226" t="s">
        <v>136</v>
      </c>
      <c r="E238" s="227" t="s">
        <v>425</v>
      </c>
      <c r="F238" s="228" t="s">
        <v>426</v>
      </c>
      <c r="G238" s="229" t="s">
        <v>147</v>
      </c>
      <c r="H238" s="230">
        <v>2</v>
      </c>
      <c r="I238" s="231"/>
      <c r="J238" s="232">
        <f>ROUND(I238*H238,2)</f>
        <v>0</v>
      </c>
      <c r="K238" s="228" t="s">
        <v>19</v>
      </c>
      <c r="L238" s="233"/>
      <c r="M238" s="234" t="s">
        <v>19</v>
      </c>
      <c r="N238" s="235" t="s">
        <v>46</v>
      </c>
      <c r="O238" s="86"/>
      <c r="P238" s="215">
        <f>O238*H238</f>
        <v>0</v>
      </c>
      <c r="Q238" s="215">
        <v>0</v>
      </c>
      <c r="R238" s="215">
        <f>Q238*H238</f>
        <v>0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140</v>
      </c>
      <c r="AT238" s="217" t="s">
        <v>136</v>
      </c>
      <c r="AU238" s="217" t="s">
        <v>85</v>
      </c>
      <c r="AY238" s="19" t="s">
        <v>123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83</v>
      </c>
      <c r="BK238" s="218">
        <f>ROUND(I238*H238,2)</f>
        <v>0</v>
      </c>
      <c r="BL238" s="19" t="s">
        <v>140</v>
      </c>
      <c r="BM238" s="217" t="s">
        <v>427</v>
      </c>
    </row>
    <row r="239" s="2" customFormat="1">
      <c r="A239" s="40"/>
      <c r="B239" s="41"/>
      <c r="C239" s="42"/>
      <c r="D239" s="219" t="s">
        <v>132</v>
      </c>
      <c r="E239" s="42"/>
      <c r="F239" s="220" t="s">
        <v>426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132</v>
      </c>
      <c r="AU239" s="19" t="s">
        <v>85</v>
      </c>
    </row>
    <row r="240" s="2" customFormat="1" ht="16.5" customHeight="1">
      <c r="A240" s="40"/>
      <c r="B240" s="41"/>
      <c r="C240" s="206" t="s">
        <v>428</v>
      </c>
      <c r="D240" s="206" t="s">
        <v>125</v>
      </c>
      <c r="E240" s="207" t="s">
        <v>429</v>
      </c>
      <c r="F240" s="208" t="s">
        <v>430</v>
      </c>
      <c r="G240" s="209" t="s">
        <v>147</v>
      </c>
      <c r="H240" s="210">
        <v>2</v>
      </c>
      <c r="I240" s="211"/>
      <c r="J240" s="212">
        <f>ROUND(I240*H240,2)</f>
        <v>0</v>
      </c>
      <c r="K240" s="208" t="s">
        <v>19</v>
      </c>
      <c r="L240" s="46"/>
      <c r="M240" s="213" t="s">
        <v>19</v>
      </c>
      <c r="N240" s="214" t="s">
        <v>46</v>
      </c>
      <c r="O240" s="86"/>
      <c r="P240" s="215">
        <f>O240*H240</f>
        <v>0</v>
      </c>
      <c r="Q240" s="215">
        <v>0</v>
      </c>
      <c r="R240" s="215">
        <f>Q240*H240</f>
        <v>0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163</v>
      </c>
      <c r="AT240" s="217" t="s">
        <v>125</v>
      </c>
      <c r="AU240" s="217" t="s">
        <v>85</v>
      </c>
      <c r="AY240" s="19" t="s">
        <v>123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83</v>
      </c>
      <c r="BK240" s="218">
        <f>ROUND(I240*H240,2)</f>
        <v>0</v>
      </c>
      <c r="BL240" s="19" t="s">
        <v>163</v>
      </c>
      <c r="BM240" s="217" t="s">
        <v>431</v>
      </c>
    </row>
    <row r="241" s="2" customFormat="1">
      <c r="A241" s="40"/>
      <c r="B241" s="41"/>
      <c r="C241" s="42"/>
      <c r="D241" s="219" t="s">
        <v>132</v>
      </c>
      <c r="E241" s="42"/>
      <c r="F241" s="220" t="s">
        <v>432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132</v>
      </c>
      <c r="AU241" s="19" t="s">
        <v>85</v>
      </c>
    </row>
    <row r="242" s="2" customFormat="1" ht="16.5" customHeight="1">
      <c r="A242" s="40"/>
      <c r="B242" s="41"/>
      <c r="C242" s="226" t="s">
        <v>433</v>
      </c>
      <c r="D242" s="226" t="s">
        <v>136</v>
      </c>
      <c r="E242" s="227" t="s">
        <v>434</v>
      </c>
      <c r="F242" s="228" t="s">
        <v>435</v>
      </c>
      <c r="G242" s="229" t="s">
        <v>147</v>
      </c>
      <c r="H242" s="230">
        <v>2</v>
      </c>
      <c r="I242" s="231"/>
      <c r="J242" s="232">
        <f>ROUND(I242*H242,2)</f>
        <v>0</v>
      </c>
      <c r="K242" s="228" t="s">
        <v>19</v>
      </c>
      <c r="L242" s="233"/>
      <c r="M242" s="234" t="s">
        <v>19</v>
      </c>
      <c r="N242" s="235" t="s">
        <v>46</v>
      </c>
      <c r="O242" s="86"/>
      <c r="P242" s="215">
        <f>O242*H242</f>
        <v>0</v>
      </c>
      <c r="Q242" s="215">
        <v>0</v>
      </c>
      <c r="R242" s="215">
        <f>Q242*H242</f>
        <v>0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140</v>
      </c>
      <c r="AT242" s="217" t="s">
        <v>136</v>
      </c>
      <c r="AU242" s="217" t="s">
        <v>85</v>
      </c>
      <c r="AY242" s="19" t="s">
        <v>123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83</v>
      </c>
      <c r="BK242" s="218">
        <f>ROUND(I242*H242,2)</f>
        <v>0</v>
      </c>
      <c r="BL242" s="19" t="s">
        <v>140</v>
      </c>
      <c r="BM242" s="217" t="s">
        <v>436</v>
      </c>
    </row>
    <row r="243" s="2" customFormat="1">
      <c r="A243" s="40"/>
      <c r="B243" s="41"/>
      <c r="C243" s="42"/>
      <c r="D243" s="219" t="s">
        <v>132</v>
      </c>
      <c r="E243" s="42"/>
      <c r="F243" s="220" t="s">
        <v>435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132</v>
      </c>
      <c r="AU243" s="19" t="s">
        <v>85</v>
      </c>
    </row>
    <row r="244" s="2" customFormat="1" ht="24.15" customHeight="1">
      <c r="A244" s="40"/>
      <c r="B244" s="41"/>
      <c r="C244" s="206" t="s">
        <v>437</v>
      </c>
      <c r="D244" s="206" t="s">
        <v>125</v>
      </c>
      <c r="E244" s="207" t="s">
        <v>438</v>
      </c>
      <c r="F244" s="208" t="s">
        <v>439</v>
      </c>
      <c r="G244" s="209" t="s">
        <v>147</v>
      </c>
      <c r="H244" s="210">
        <v>1</v>
      </c>
      <c r="I244" s="211"/>
      <c r="J244" s="212">
        <f>ROUND(I244*H244,2)</f>
        <v>0</v>
      </c>
      <c r="K244" s="208" t="s">
        <v>129</v>
      </c>
      <c r="L244" s="46"/>
      <c r="M244" s="213" t="s">
        <v>19</v>
      </c>
      <c r="N244" s="214" t="s">
        <v>46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163</v>
      </c>
      <c r="AT244" s="217" t="s">
        <v>125</v>
      </c>
      <c r="AU244" s="217" t="s">
        <v>85</v>
      </c>
      <c r="AY244" s="19" t="s">
        <v>123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83</v>
      </c>
      <c r="BK244" s="218">
        <f>ROUND(I244*H244,2)</f>
        <v>0</v>
      </c>
      <c r="BL244" s="19" t="s">
        <v>163</v>
      </c>
      <c r="BM244" s="217" t="s">
        <v>440</v>
      </c>
    </row>
    <row r="245" s="2" customFormat="1">
      <c r="A245" s="40"/>
      <c r="B245" s="41"/>
      <c r="C245" s="42"/>
      <c r="D245" s="219" t="s">
        <v>132</v>
      </c>
      <c r="E245" s="42"/>
      <c r="F245" s="220" t="s">
        <v>441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132</v>
      </c>
      <c r="AU245" s="19" t="s">
        <v>85</v>
      </c>
    </row>
    <row r="246" s="2" customFormat="1">
      <c r="A246" s="40"/>
      <c r="B246" s="41"/>
      <c r="C246" s="42"/>
      <c r="D246" s="224" t="s">
        <v>134</v>
      </c>
      <c r="E246" s="42"/>
      <c r="F246" s="225" t="s">
        <v>442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134</v>
      </c>
      <c r="AU246" s="19" t="s">
        <v>85</v>
      </c>
    </row>
    <row r="247" s="2" customFormat="1" ht="24.15" customHeight="1">
      <c r="A247" s="40"/>
      <c r="B247" s="41"/>
      <c r="C247" s="206" t="s">
        <v>443</v>
      </c>
      <c r="D247" s="206" t="s">
        <v>125</v>
      </c>
      <c r="E247" s="207" t="s">
        <v>444</v>
      </c>
      <c r="F247" s="208" t="s">
        <v>445</v>
      </c>
      <c r="G247" s="209" t="s">
        <v>147</v>
      </c>
      <c r="H247" s="210">
        <v>2</v>
      </c>
      <c r="I247" s="211"/>
      <c r="J247" s="212">
        <f>ROUND(I247*H247,2)</f>
        <v>0</v>
      </c>
      <c r="K247" s="208" t="s">
        <v>129</v>
      </c>
      <c r="L247" s="46"/>
      <c r="M247" s="213" t="s">
        <v>19</v>
      </c>
      <c r="N247" s="214" t="s">
        <v>46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163</v>
      </c>
      <c r="AT247" s="217" t="s">
        <v>125</v>
      </c>
      <c r="AU247" s="217" t="s">
        <v>85</v>
      </c>
      <c r="AY247" s="19" t="s">
        <v>123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83</v>
      </c>
      <c r="BK247" s="218">
        <f>ROUND(I247*H247,2)</f>
        <v>0</v>
      </c>
      <c r="BL247" s="19" t="s">
        <v>163</v>
      </c>
      <c r="BM247" s="217" t="s">
        <v>446</v>
      </c>
    </row>
    <row r="248" s="2" customFormat="1">
      <c r="A248" s="40"/>
      <c r="B248" s="41"/>
      <c r="C248" s="42"/>
      <c r="D248" s="219" t="s">
        <v>132</v>
      </c>
      <c r="E248" s="42"/>
      <c r="F248" s="220" t="s">
        <v>447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132</v>
      </c>
      <c r="AU248" s="19" t="s">
        <v>85</v>
      </c>
    </row>
    <row r="249" s="2" customFormat="1">
      <c r="A249" s="40"/>
      <c r="B249" s="41"/>
      <c r="C249" s="42"/>
      <c r="D249" s="224" t="s">
        <v>134</v>
      </c>
      <c r="E249" s="42"/>
      <c r="F249" s="225" t="s">
        <v>448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134</v>
      </c>
      <c r="AU249" s="19" t="s">
        <v>85</v>
      </c>
    </row>
    <row r="250" s="2" customFormat="1" ht="24.15" customHeight="1">
      <c r="A250" s="40"/>
      <c r="B250" s="41"/>
      <c r="C250" s="206" t="s">
        <v>449</v>
      </c>
      <c r="D250" s="206" t="s">
        <v>125</v>
      </c>
      <c r="E250" s="207" t="s">
        <v>450</v>
      </c>
      <c r="F250" s="208" t="s">
        <v>451</v>
      </c>
      <c r="G250" s="209" t="s">
        <v>147</v>
      </c>
      <c r="H250" s="210">
        <v>2</v>
      </c>
      <c r="I250" s="211"/>
      <c r="J250" s="212">
        <f>ROUND(I250*H250,2)</f>
        <v>0</v>
      </c>
      <c r="K250" s="208" t="s">
        <v>129</v>
      </c>
      <c r="L250" s="46"/>
      <c r="M250" s="213" t="s">
        <v>19</v>
      </c>
      <c r="N250" s="214" t="s">
        <v>46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163</v>
      </c>
      <c r="AT250" s="217" t="s">
        <v>125</v>
      </c>
      <c r="AU250" s="217" t="s">
        <v>85</v>
      </c>
      <c r="AY250" s="19" t="s">
        <v>123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83</v>
      </c>
      <c r="BK250" s="218">
        <f>ROUND(I250*H250,2)</f>
        <v>0</v>
      </c>
      <c r="BL250" s="19" t="s">
        <v>163</v>
      </c>
      <c r="BM250" s="217" t="s">
        <v>452</v>
      </c>
    </row>
    <row r="251" s="2" customFormat="1">
      <c r="A251" s="40"/>
      <c r="B251" s="41"/>
      <c r="C251" s="42"/>
      <c r="D251" s="219" t="s">
        <v>132</v>
      </c>
      <c r="E251" s="42"/>
      <c r="F251" s="220" t="s">
        <v>453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132</v>
      </c>
      <c r="AU251" s="19" t="s">
        <v>85</v>
      </c>
    </row>
    <row r="252" s="2" customFormat="1">
      <c r="A252" s="40"/>
      <c r="B252" s="41"/>
      <c r="C252" s="42"/>
      <c r="D252" s="224" t="s">
        <v>134</v>
      </c>
      <c r="E252" s="42"/>
      <c r="F252" s="225" t="s">
        <v>454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134</v>
      </c>
      <c r="AU252" s="19" t="s">
        <v>85</v>
      </c>
    </row>
    <row r="253" s="2" customFormat="1" ht="24.15" customHeight="1">
      <c r="A253" s="40"/>
      <c r="B253" s="41"/>
      <c r="C253" s="206" t="s">
        <v>163</v>
      </c>
      <c r="D253" s="206" t="s">
        <v>125</v>
      </c>
      <c r="E253" s="207" t="s">
        <v>455</v>
      </c>
      <c r="F253" s="208" t="s">
        <v>456</v>
      </c>
      <c r="G253" s="209" t="s">
        <v>147</v>
      </c>
      <c r="H253" s="210">
        <v>2</v>
      </c>
      <c r="I253" s="211"/>
      <c r="J253" s="212">
        <f>ROUND(I253*H253,2)</f>
        <v>0</v>
      </c>
      <c r="K253" s="208" t="s">
        <v>129</v>
      </c>
      <c r="L253" s="46"/>
      <c r="M253" s="213" t="s">
        <v>19</v>
      </c>
      <c r="N253" s="214" t="s">
        <v>46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163</v>
      </c>
      <c r="AT253" s="217" t="s">
        <v>125</v>
      </c>
      <c r="AU253" s="217" t="s">
        <v>85</v>
      </c>
      <c r="AY253" s="19" t="s">
        <v>123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83</v>
      </c>
      <c r="BK253" s="218">
        <f>ROUND(I253*H253,2)</f>
        <v>0</v>
      </c>
      <c r="BL253" s="19" t="s">
        <v>163</v>
      </c>
      <c r="BM253" s="217" t="s">
        <v>457</v>
      </c>
    </row>
    <row r="254" s="2" customFormat="1">
      <c r="A254" s="40"/>
      <c r="B254" s="41"/>
      <c r="C254" s="42"/>
      <c r="D254" s="219" t="s">
        <v>132</v>
      </c>
      <c r="E254" s="42"/>
      <c r="F254" s="220" t="s">
        <v>458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132</v>
      </c>
      <c r="AU254" s="19" t="s">
        <v>85</v>
      </c>
    </row>
    <row r="255" s="2" customFormat="1">
      <c r="A255" s="40"/>
      <c r="B255" s="41"/>
      <c r="C255" s="42"/>
      <c r="D255" s="224" t="s">
        <v>134</v>
      </c>
      <c r="E255" s="42"/>
      <c r="F255" s="225" t="s">
        <v>459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134</v>
      </c>
      <c r="AU255" s="19" t="s">
        <v>85</v>
      </c>
    </row>
    <row r="256" s="2" customFormat="1" ht="24.15" customHeight="1">
      <c r="A256" s="40"/>
      <c r="B256" s="41"/>
      <c r="C256" s="206" t="s">
        <v>460</v>
      </c>
      <c r="D256" s="206" t="s">
        <v>125</v>
      </c>
      <c r="E256" s="207" t="s">
        <v>461</v>
      </c>
      <c r="F256" s="208" t="s">
        <v>462</v>
      </c>
      <c r="G256" s="209" t="s">
        <v>147</v>
      </c>
      <c r="H256" s="210">
        <v>2</v>
      </c>
      <c r="I256" s="211"/>
      <c r="J256" s="212">
        <f>ROUND(I256*H256,2)</f>
        <v>0</v>
      </c>
      <c r="K256" s="208" t="s">
        <v>129</v>
      </c>
      <c r="L256" s="46"/>
      <c r="M256" s="213" t="s">
        <v>19</v>
      </c>
      <c r="N256" s="214" t="s">
        <v>46</v>
      </c>
      <c r="O256" s="86"/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163</v>
      </c>
      <c r="AT256" s="217" t="s">
        <v>125</v>
      </c>
      <c r="AU256" s="217" t="s">
        <v>85</v>
      </c>
      <c r="AY256" s="19" t="s">
        <v>123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83</v>
      </c>
      <c r="BK256" s="218">
        <f>ROUND(I256*H256,2)</f>
        <v>0</v>
      </c>
      <c r="BL256" s="19" t="s">
        <v>163</v>
      </c>
      <c r="BM256" s="217" t="s">
        <v>463</v>
      </c>
    </row>
    <row r="257" s="2" customFormat="1">
      <c r="A257" s="40"/>
      <c r="B257" s="41"/>
      <c r="C257" s="42"/>
      <c r="D257" s="219" t="s">
        <v>132</v>
      </c>
      <c r="E257" s="42"/>
      <c r="F257" s="220" t="s">
        <v>462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132</v>
      </c>
      <c r="AU257" s="19" t="s">
        <v>85</v>
      </c>
    </row>
    <row r="258" s="2" customFormat="1">
      <c r="A258" s="40"/>
      <c r="B258" s="41"/>
      <c r="C258" s="42"/>
      <c r="D258" s="224" t="s">
        <v>134</v>
      </c>
      <c r="E258" s="42"/>
      <c r="F258" s="225" t="s">
        <v>464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134</v>
      </c>
      <c r="AU258" s="19" t="s">
        <v>85</v>
      </c>
    </row>
    <row r="259" s="2" customFormat="1" ht="16.5" customHeight="1">
      <c r="A259" s="40"/>
      <c r="B259" s="41"/>
      <c r="C259" s="226" t="s">
        <v>465</v>
      </c>
      <c r="D259" s="226" t="s">
        <v>136</v>
      </c>
      <c r="E259" s="227" t="s">
        <v>466</v>
      </c>
      <c r="F259" s="228" t="s">
        <v>467</v>
      </c>
      <c r="G259" s="229" t="s">
        <v>147</v>
      </c>
      <c r="H259" s="230">
        <v>2</v>
      </c>
      <c r="I259" s="231"/>
      <c r="J259" s="232">
        <f>ROUND(I259*H259,2)</f>
        <v>0</v>
      </c>
      <c r="K259" s="228" t="s">
        <v>19</v>
      </c>
      <c r="L259" s="233"/>
      <c r="M259" s="234" t="s">
        <v>19</v>
      </c>
      <c r="N259" s="235" t="s">
        <v>46</v>
      </c>
      <c r="O259" s="86"/>
      <c r="P259" s="215">
        <f>O259*H259</f>
        <v>0</v>
      </c>
      <c r="Q259" s="215">
        <v>0</v>
      </c>
      <c r="R259" s="215">
        <f>Q259*H259</f>
        <v>0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140</v>
      </c>
      <c r="AT259" s="217" t="s">
        <v>136</v>
      </c>
      <c r="AU259" s="217" t="s">
        <v>85</v>
      </c>
      <c r="AY259" s="19" t="s">
        <v>123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83</v>
      </c>
      <c r="BK259" s="218">
        <f>ROUND(I259*H259,2)</f>
        <v>0</v>
      </c>
      <c r="BL259" s="19" t="s">
        <v>140</v>
      </c>
      <c r="BM259" s="217" t="s">
        <v>468</v>
      </c>
    </row>
    <row r="260" s="2" customFormat="1">
      <c r="A260" s="40"/>
      <c r="B260" s="41"/>
      <c r="C260" s="42"/>
      <c r="D260" s="219" t="s">
        <v>132</v>
      </c>
      <c r="E260" s="42"/>
      <c r="F260" s="220" t="s">
        <v>467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132</v>
      </c>
      <c r="AU260" s="19" t="s">
        <v>85</v>
      </c>
    </row>
    <row r="261" s="2" customFormat="1" ht="16.5" customHeight="1">
      <c r="A261" s="40"/>
      <c r="B261" s="41"/>
      <c r="C261" s="206" t="s">
        <v>469</v>
      </c>
      <c r="D261" s="206" t="s">
        <v>125</v>
      </c>
      <c r="E261" s="207" t="s">
        <v>470</v>
      </c>
      <c r="F261" s="208" t="s">
        <v>471</v>
      </c>
      <c r="G261" s="209" t="s">
        <v>147</v>
      </c>
      <c r="H261" s="210">
        <v>2</v>
      </c>
      <c r="I261" s="211"/>
      <c r="J261" s="212">
        <f>ROUND(I261*H261,2)</f>
        <v>0</v>
      </c>
      <c r="K261" s="208" t="s">
        <v>129</v>
      </c>
      <c r="L261" s="46"/>
      <c r="M261" s="213" t="s">
        <v>19</v>
      </c>
      <c r="N261" s="214" t="s">
        <v>46</v>
      </c>
      <c r="O261" s="86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163</v>
      </c>
      <c r="AT261" s="217" t="s">
        <v>125</v>
      </c>
      <c r="AU261" s="217" t="s">
        <v>85</v>
      </c>
      <c r="AY261" s="19" t="s">
        <v>123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83</v>
      </c>
      <c r="BK261" s="218">
        <f>ROUND(I261*H261,2)</f>
        <v>0</v>
      </c>
      <c r="BL261" s="19" t="s">
        <v>163</v>
      </c>
      <c r="BM261" s="217" t="s">
        <v>472</v>
      </c>
    </row>
    <row r="262" s="2" customFormat="1">
      <c r="A262" s="40"/>
      <c r="B262" s="41"/>
      <c r="C262" s="42"/>
      <c r="D262" s="219" t="s">
        <v>132</v>
      </c>
      <c r="E262" s="42"/>
      <c r="F262" s="220" t="s">
        <v>473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132</v>
      </c>
      <c r="AU262" s="19" t="s">
        <v>85</v>
      </c>
    </row>
    <row r="263" s="2" customFormat="1">
      <c r="A263" s="40"/>
      <c r="B263" s="41"/>
      <c r="C263" s="42"/>
      <c r="D263" s="224" t="s">
        <v>134</v>
      </c>
      <c r="E263" s="42"/>
      <c r="F263" s="225" t="s">
        <v>474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134</v>
      </c>
      <c r="AU263" s="19" t="s">
        <v>85</v>
      </c>
    </row>
    <row r="264" s="2" customFormat="1" ht="16.5" customHeight="1">
      <c r="A264" s="40"/>
      <c r="B264" s="41"/>
      <c r="C264" s="226" t="s">
        <v>475</v>
      </c>
      <c r="D264" s="226" t="s">
        <v>136</v>
      </c>
      <c r="E264" s="227" t="s">
        <v>476</v>
      </c>
      <c r="F264" s="228" t="s">
        <v>477</v>
      </c>
      <c r="G264" s="229" t="s">
        <v>147</v>
      </c>
      <c r="H264" s="230">
        <v>2</v>
      </c>
      <c r="I264" s="231"/>
      <c r="J264" s="232">
        <f>ROUND(I264*H264,2)</f>
        <v>0</v>
      </c>
      <c r="K264" s="228" t="s">
        <v>19</v>
      </c>
      <c r="L264" s="233"/>
      <c r="M264" s="234" t="s">
        <v>19</v>
      </c>
      <c r="N264" s="235" t="s">
        <v>46</v>
      </c>
      <c r="O264" s="86"/>
      <c r="P264" s="215">
        <f>O264*H264</f>
        <v>0</v>
      </c>
      <c r="Q264" s="215">
        <v>0</v>
      </c>
      <c r="R264" s="215">
        <f>Q264*H264</f>
        <v>0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140</v>
      </c>
      <c r="AT264" s="217" t="s">
        <v>136</v>
      </c>
      <c r="AU264" s="217" t="s">
        <v>85</v>
      </c>
      <c r="AY264" s="19" t="s">
        <v>123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83</v>
      </c>
      <c r="BK264" s="218">
        <f>ROUND(I264*H264,2)</f>
        <v>0</v>
      </c>
      <c r="BL264" s="19" t="s">
        <v>140</v>
      </c>
      <c r="BM264" s="217" t="s">
        <v>478</v>
      </c>
    </row>
    <row r="265" s="2" customFormat="1">
      <c r="A265" s="40"/>
      <c r="B265" s="41"/>
      <c r="C265" s="42"/>
      <c r="D265" s="219" t="s">
        <v>132</v>
      </c>
      <c r="E265" s="42"/>
      <c r="F265" s="220" t="s">
        <v>477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132</v>
      </c>
      <c r="AU265" s="19" t="s">
        <v>85</v>
      </c>
    </row>
    <row r="266" s="2" customFormat="1" ht="16.5" customHeight="1">
      <c r="A266" s="40"/>
      <c r="B266" s="41"/>
      <c r="C266" s="206" t="s">
        <v>479</v>
      </c>
      <c r="D266" s="206" t="s">
        <v>125</v>
      </c>
      <c r="E266" s="207" t="s">
        <v>480</v>
      </c>
      <c r="F266" s="208" t="s">
        <v>481</v>
      </c>
      <c r="G266" s="209" t="s">
        <v>147</v>
      </c>
      <c r="H266" s="210">
        <v>2</v>
      </c>
      <c r="I266" s="211"/>
      <c r="J266" s="212">
        <f>ROUND(I266*H266,2)</f>
        <v>0</v>
      </c>
      <c r="K266" s="208" t="s">
        <v>129</v>
      </c>
      <c r="L266" s="46"/>
      <c r="M266" s="213" t="s">
        <v>19</v>
      </c>
      <c r="N266" s="214" t="s">
        <v>46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163</v>
      </c>
      <c r="AT266" s="217" t="s">
        <v>125</v>
      </c>
      <c r="AU266" s="217" t="s">
        <v>85</v>
      </c>
      <c r="AY266" s="19" t="s">
        <v>123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83</v>
      </c>
      <c r="BK266" s="218">
        <f>ROUND(I266*H266,2)</f>
        <v>0</v>
      </c>
      <c r="BL266" s="19" t="s">
        <v>163</v>
      </c>
      <c r="BM266" s="217" t="s">
        <v>482</v>
      </c>
    </row>
    <row r="267" s="2" customFormat="1">
      <c r="A267" s="40"/>
      <c r="B267" s="41"/>
      <c r="C267" s="42"/>
      <c r="D267" s="219" t="s">
        <v>132</v>
      </c>
      <c r="E267" s="42"/>
      <c r="F267" s="220" t="s">
        <v>483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132</v>
      </c>
      <c r="AU267" s="19" t="s">
        <v>85</v>
      </c>
    </row>
    <row r="268" s="2" customFormat="1">
      <c r="A268" s="40"/>
      <c r="B268" s="41"/>
      <c r="C268" s="42"/>
      <c r="D268" s="224" t="s">
        <v>134</v>
      </c>
      <c r="E268" s="42"/>
      <c r="F268" s="225" t="s">
        <v>484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134</v>
      </c>
      <c r="AU268" s="19" t="s">
        <v>85</v>
      </c>
    </row>
    <row r="269" s="2" customFormat="1" ht="16.5" customHeight="1">
      <c r="A269" s="40"/>
      <c r="B269" s="41"/>
      <c r="C269" s="206" t="s">
        <v>485</v>
      </c>
      <c r="D269" s="206" t="s">
        <v>125</v>
      </c>
      <c r="E269" s="207" t="s">
        <v>486</v>
      </c>
      <c r="F269" s="208" t="s">
        <v>487</v>
      </c>
      <c r="G269" s="209" t="s">
        <v>147</v>
      </c>
      <c r="H269" s="210">
        <v>2</v>
      </c>
      <c r="I269" s="211"/>
      <c r="J269" s="212">
        <f>ROUND(I269*H269,2)</f>
        <v>0</v>
      </c>
      <c r="K269" s="208" t="s">
        <v>129</v>
      </c>
      <c r="L269" s="46"/>
      <c r="M269" s="213" t="s">
        <v>19</v>
      </c>
      <c r="N269" s="214" t="s">
        <v>46</v>
      </c>
      <c r="O269" s="86"/>
      <c r="P269" s="215">
        <f>O269*H269</f>
        <v>0</v>
      </c>
      <c r="Q269" s="215">
        <v>0</v>
      </c>
      <c r="R269" s="215">
        <f>Q269*H269</f>
        <v>0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163</v>
      </c>
      <c r="AT269" s="217" t="s">
        <v>125</v>
      </c>
      <c r="AU269" s="217" t="s">
        <v>85</v>
      </c>
      <c r="AY269" s="19" t="s">
        <v>123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83</v>
      </c>
      <c r="BK269" s="218">
        <f>ROUND(I269*H269,2)</f>
        <v>0</v>
      </c>
      <c r="BL269" s="19" t="s">
        <v>163</v>
      </c>
      <c r="BM269" s="217" t="s">
        <v>488</v>
      </c>
    </row>
    <row r="270" s="2" customFormat="1">
      <c r="A270" s="40"/>
      <c r="B270" s="41"/>
      <c r="C270" s="42"/>
      <c r="D270" s="219" t="s">
        <v>132</v>
      </c>
      <c r="E270" s="42"/>
      <c r="F270" s="220" t="s">
        <v>489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132</v>
      </c>
      <c r="AU270" s="19" t="s">
        <v>85</v>
      </c>
    </row>
    <row r="271" s="2" customFormat="1">
      <c r="A271" s="40"/>
      <c r="B271" s="41"/>
      <c r="C271" s="42"/>
      <c r="D271" s="224" t="s">
        <v>134</v>
      </c>
      <c r="E271" s="42"/>
      <c r="F271" s="225" t="s">
        <v>490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134</v>
      </c>
      <c r="AU271" s="19" t="s">
        <v>85</v>
      </c>
    </row>
    <row r="272" s="2" customFormat="1" ht="16.5" customHeight="1">
      <c r="A272" s="40"/>
      <c r="B272" s="41"/>
      <c r="C272" s="226" t="s">
        <v>491</v>
      </c>
      <c r="D272" s="226" t="s">
        <v>136</v>
      </c>
      <c r="E272" s="227" t="s">
        <v>492</v>
      </c>
      <c r="F272" s="228" t="s">
        <v>493</v>
      </c>
      <c r="G272" s="229" t="s">
        <v>147</v>
      </c>
      <c r="H272" s="230">
        <v>2</v>
      </c>
      <c r="I272" s="231"/>
      <c r="J272" s="232">
        <f>ROUND(I272*H272,2)</f>
        <v>0</v>
      </c>
      <c r="K272" s="228" t="s">
        <v>19</v>
      </c>
      <c r="L272" s="233"/>
      <c r="M272" s="234" t="s">
        <v>19</v>
      </c>
      <c r="N272" s="235" t="s">
        <v>46</v>
      </c>
      <c r="O272" s="86"/>
      <c r="P272" s="215">
        <f>O272*H272</f>
        <v>0</v>
      </c>
      <c r="Q272" s="215">
        <v>0</v>
      </c>
      <c r="R272" s="215">
        <f>Q272*H272</f>
        <v>0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140</v>
      </c>
      <c r="AT272" s="217" t="s">
        <v>136</v>
      </c>
      <c r="AU272" s="217" t="s">
        <v>85</v>
      </c>
      <c r="AY272" s="19" t="s">
        <v>123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83</v>
      </c>
      <c r="BK272" s="218">
        <f>ROUND(I272*H272,2)</f>
        <v>0</v>
      </c>
      <c r="BL272" s="19" t="s">
        <v>140</v>
      </c>
      <c r="BM272" s="217" t="s">
        <v>494</v>
      </c>
    </row>
    <row r="273" s="2" customFormat="1">
      <c r="A273" s="40"/>
      <c r="B273" s="41"/>
      <c r="C273" s="42"/>
      <c r="D273" s="219" t="s">
        <v>132</v>
      </c>
      <c r="E273" s="42"/>
      <c r="F273" s="220" t="s">
        <v>493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132</v>
      </c>
      <c r="AU273" s="19" t="s">
        <v>85</v>
      </c>
    </row>
    <row r="274" s="2" customFormat="1" ht="16.5" customHeight="1">
      <c r="A274" s="40"/>
      <c r="B274" s="41"/>
      <c r="C274" s="206" t="s">
        <v>495</v>
      </c>
      <c r="D274" s="206" t="s">
        <v>125</v>
      </c>
      <c r="E274" s="207" t="s">
        <v>496</v>
      </c>
      <c r="F274" s="208" t="s">
        <v>497</v>
      </c>
      <c r="G274" s="209" t="s">
        <v>147</v>
      </c>
      <c r="H274" s="210">
        <v>2</v>
      </c>
      <c r="I274" s="211"/>
      <c r="J274" s="212">
        <f>ROUND(I274*H274,2)</f>
        <v>0</v>
      </c>
      <c r="K274" s="208" t="s">
        <v>129</v>
      </c>
      <c r="L274" s="46"/>
      <c r="M274" s="213" t="s">
        <v>19</v>
      </c>
      <c r="N274" s="214" t="s">
        <v>46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163</v>
      </c>
      <c r="AT274" s="217" t="s">
        <v>125</v>
      </c>
      <c r="AU274" s="217" t="s">
        <v>85</v>
      </c>
      <c r="AY274" s="19" t="s">
        <v>123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83</v>
      </c>
      <c r="BK274" s="218">
        <f>ROUND(I274*H274,2)</f>
        <v>0</v>
      </c>
      <c r="BL274" s="19" t="s">
        <v>163</v>
      </c>
      <c r="BM274" s="217" t="s">
        <v>498</v>
      </c>
    </row>
    <row r="275" s="2" customFormat="1">
      <c r="A275" s="40"/>
      <c r="B275" s="41"/>
      <c r="C275" s="42"/>
      <c r="D275" s="219" t="s">
        <v>132</v>
      </c>
      <c r="E275" s="42"/>
      <c r="F275" s="220" t="s">
        <v>497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132</v>
      </c>
      <c r="AU275" s="19" t="s">
        <v>85</v>
      </c>
    </row>
    <row r="276" s="2" customFormat="1">
      <c r="A276" s="40"/>
      <c r="B276" s="41"/>
      <c r="C276" s="42"/>
      <c r="D276" s="224" t="s">
        <v>134</v>
      </c>
      <c r="E276" s="42"/>
      <c r="F276" s="225" t="s">
        <v>499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134</v>
      </c>
      <c r="AU276" s="19" t="s">
        <v>85</v>
      </c>
    </row>
    <row r="277" s="2" customFormat="1" ht="21.75" customHeight="1">
      <c r="A277" s="40"/>
      <c r="B277" s="41"/>
      <c r="C277" s="206" t="s">
        <v>500</v>
      </c>
      <c r="D277" s="206" t="s">
        <v>125</v>
      </c>
      <c r="E277" s="207" t="s">
        <v>501</v>
      </c>
      <c r="F277" s="208" t="s">
        <v>502</v>
      </c>
      <c r="G277" s="209" t="s">
        <v>147</v>
      </c>
      <c r="H277" s="210">
        <v>1</v>
      </c>
      <c r="I277" s="211"/>
      <c r="J277" s="212">
        <f>ROUND(I277*H277,2)</f>
        <v>0</v>
      </c>
      <c r="K277" s="208" t="s">
        <v>129</v>
      </c>
      <c r="L277" s="46"/>
      <c r="M277" s="213" t="s">
        <v>19</v>
      </c>
      <c r="N277" s="214" t="s">
        <v>46</v>
      </c>
      <c r="O277" s="86"/>
      <c r="P277" s="215">
        <f>O277*H277</f>
        <v>0</v>
      </c>
      <c r="Q277" s="215">
        <v>0</v>
      </c>
      <c r="R277" s="215">
        <f>Q277*H277</f>
        <v>0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163</v>
      </c>
      <c r="AT277" s="217" t="s">
        <v>125</v>
      </c>
      <c r="AU277" s="217" t="s">
        <v>85</v>
      </c>
      <c r="AY277" s="19" t="s">
        <v>123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83</v>
      </c>
      <c r="BK277" s="218">
        <f>ROUND(I277*H277,2)</f>
        <v>0</v>
      </c>
      <c r="BL277" s="19" t="s">
        <v>163</v>
      </c>
      <c r="BM277" s="217" t="s">
        <v>503</v>
      </c>
    </row>
    <row r="278" s="2" customFormat="1">
      <c r="A278" s="40"/>
      <c r="B278" s="41"/>
      <c r="C278" s="42"/>
      <c r="D278" s="219" t="s">
        <v>132</v>
      </c>
      <c r="E278" s="42"/>
      <c r="F278" s="220" t="s">
        <v>504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132</v>
      </c>
      <c r="AU278" s="19" t="s">
        <v>85</v>
      </c>
    </row>
    <row r="279" s="2" customFormat="1">
      <c r="A279" s="40"/>
      <c r="B279" s="41"/>
      <c r="C279" s="42"/>
      <c r="D279" s="224" t="s">
        <v>134</v>
      </c>
      <c r="E279" s="42"/>
      <c r="F279" s="225" t="s">
        <v>505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134</v>
      </c>
      <c r="AU279" s="19" t="s">
        <v>85</v>
      </c>
    </row>
    <row r="280" s="2" customFormat="1" ht="16.5" customHeight="1">
      <c r="A280" s="40"/>
      <c r="B280" s="41"/>
      <c r="C280" s="226" t="s">
        <v>506</v>
      </c>
      <c r="D280" s="226" t="s">
        <v>136</v>
      </c>
      <c r="E280" s="227" t="s">
        <v>507</v>
      </c>
      <c r="F280" s="228" t="s">
        <v>508</v>
      </c>
      <c r="G280" s="229" t="s">
        <v>147</v>
      </c>
      <c r="H280" s="230">
        <v>1</v>
      </c>
      <c r="I280" s="231"/>
      <c r="J280" s="232">
        <f>ROUND(I280*H280,2)</f>
        <v>0</v>
      </c>
      <c r="K280" s="228" t="s">
        <v>19</v>
      </c>
      <c r="L280" s="233"/>
      <c r="M280" s="234" t="s">
        <v>19</v>
      </c>
      <c r="N280" s="235" t="s">
        <v>46</v>
      </c>
      <c r="O280" s="86"/>
      <c r="P280" s="215">
        <f>O280*H280</f>
        <v>0</v>
      </c>
      <c r="Q280" s="215">
        <v>0</v>
      </c>
      <c r="R280" s="215">
        <f>Q280*H280</f>
        <v>0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140</v>
      </c>
      <c r="AT280" s="217" t="s">
        <v>136</v>
      </c>
      <c r="AU280" s="217" t="s">
        <v>85</v>
      </c>
      <c r="AY280" s="19" t="s">
        <v>123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83</v>
      </c>
      <c r="BK280" s="218">
        <f>ROUND(I280*H280,2)</f>
        <v>0</v>
      </c>
      <c r="BL280" s="19" t="s">
        <v>140</v>
      </c>
      <c r="BM280" s="217" t="s">
        <v>509</v>
      </c>
    </row>
    <row r="281" s="2" customFormat="1">
      <c r="A281" s="40"/>
      <c r="B281" s="41"/>
      <c r="C281" s="42"/>
      <c r="D281" s="219" t="s">
        <v>132</v>
      </c>
      <c r="E281" s="42"/>
      <c r="F281" s="220" t="s">
        <v>508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132</v>
      </c>
      <c r="AU281" s="19" t="s">
        <v>85</v>
      </c>
    </row>
    <row r="282" s="2" customFormat="1" ht="16.5" customHeight="1">
      <c r="A282" s="40"/>
      <c r="B282" s="41"/>
      <c r="C282" s="206" t="s">
        <v>510</v>
      </c>
      <c r="D282" s="206" t="s">
        <v>125</v>
      </c>
      <c r="E282" s="207" t="s">
        <v>511</v>
      </c>
      <c r="F282" s="208" t="s">
        <v>512</v>
      </c>
      <c r="G282" s="209" t="s">
        <v>147</v>
      </c>
      <c r="H282" s="210">
        <v>1</v>
      </c>
      <c r="I282" s="211"/>
      <c r="J282" s="212">
        <f>ROUND(I282*H282,2)</f>
        <v>0</v>
      </c>
      <c r="K282" s="208" t="s">
        <v>129</v>
      </c>
      <c r="L282" s="46"/>
      <c r="M282" s="213" t="s">
        <v>19</v>
      </c>
      <c r="N282" s="214" t="s">
        <v>46</v>
      </c>
      <c r="O282" s="86"/>
      <c r="P282" s="215">
        <f>O282*H282</f>
        <v>0</v>
      </c>
      <c r="Q282" s="215">
        <v>0.00199</v>
      </c>
      <c r="R282" s="215">
        <f>Q282*H282</f>
        <v>0.00199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163</v>
      </c>
      <c r="AT282" s="217" t="s">
        <v>125</v>
      </c>
      <c r="AU282" s="217" t="s">
        <v>85</v>
      </c>
      <c r="AY282" s="19" t="s">
        <v>123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83</v>
      </c>
      <c r="BK282" s="218">
        <f>ROUND(I282*H282,2)</f>
        <v>0</v>
      </c>
      <c r="BL282" s="19" t="s">
        <v>163</v>
      </c>
      <c r="BM282" s="217" t="s">
        <v>513</v>
      </c>
    </row>
    <row r="283" s="2" customFormat="1">
      <c r="A283" s="40"/>
      <c r="B283" s="41"/>
      <c r="C283" s="42"/>
      <c r="D283" s="219" t="s">
        <v>132</v>
      </c>
      <c r="E283" s="42"/>
      <c r="F283" s="220" t="s">
        <v>514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132</v>
      </c>
      <c r="AU283" s="19" t="s">
        <v>85</v>
      </c>
    </row>
    <row r="284" s="2" customFormat="1">
      <c r="A284" s="40"/>
      <c r="B284" s="41"/>
      <c r="C284" s="42"/>
      <c r="D284" s="224" t="s">
        <v>134</v>
      </c>
      <c r="E284" s="42"/>
      <c r="F284" s="225" t="s">
        <v>515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134</v>
      </c>
      <c r="AU284" s="19" t="s">
        <v>85</v>
      </c>
    </row>
    <row r="285" s="2" customFormat="1" ht="21.75" customHeight="1">
      <c r="A285" s="40"/>
      <c r="B285" s="41"/>
      <c r="C285" s="226" t="s">
        <v>516</v>
      </c>
      <c r="D285" s="226" t="s">
        <v>136</v>
      </c>
      <c r="E285" s="227" t="s">
        <v>517</v>
      </c>
      <c r="F285" s="228" t="s">
        <v>518</v>
      </c>
      <c r="G285" s="229" t="s">
        <v>147</v>
      </c>
      <c r="H285" s="230">
        <v>1</v>
      </c>
      <c r="I285" s="231"/>
      <c r="J285" s="232">
        <f>ROUND(I285*H285,2)</f>
        <v>0</v>
      </c>
      <c r="K285" s="228" t="s">
        <v>19</v>
      </c>
      <c r="L285" s="233"/>
      <c r="M285" s="234" t="s">
        <v>19</v>
      </c>
      <c r="N285" s="235" t="s">
        <v>46</v>
      </c>
      <c r="O285" s="86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140</v>
      </c>
      <c r="AT285" s="217" t="s">
        <v>136</v>
      </c>
      <c r="AU285" s="217" t="s">
        <v>85</v>
      </c>
      <c r="AY285" s="19" t="s">
        <v>123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83</v>
      </c>
      <c r="BK285" s="218">
        <f>ROUND(I285*H285,2)</f>
        <v>0</v>
      </c>
      <c r="BL285" s="19" t="s">
        <v>140</v>
      </c>
      <c r="BM285" s="217" t="s">
        <v>519</v>
      </c>
    </row>
    <row r="286" s="2" customFormat="1">
      <c r="A286" s="40"/>
      <c r="B286" s="41"/>
      <c r="C286" s="42"/>
      <c r="D286" s="219" t="s">
        <v>132</v>
      </c>
      <c r="E286" s="42"/>
      <c r="F286" s="220" t="s">
        <v>518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132</v>
      </c>
      <c r="AU286" s="19" t="s">
        <v>85</v>
      </c>
    </row>
    <row r="287" s="2" customFormat="1" ht="24.15" customHeight="1">
      <c r="A287" s="40"/>
      <c r="B287" s="41"/>
      <c r="C287" s="206" t="s">
        <v>520</v>
      </c>
      <c r="D287" s="206" t="s">
        <v>125</v>
      </c>
      <c r="E287" s="207" t="s">
        <v>521</v>
      </c>
      <c r="F287" s="208" t="s">
        <v>522</v>
      </c>
      <c r="G287" s="209" t="s">
        <v>147</v>
      </c>
      <c r="H287" s="210">
        <v>1</v>
      </c>
      <c r="I287" s="211"/>
      <c r="J287" s="212">
        <f>ROUND(I287*H287,2)</f>
        <v>0</v>
      </c>
      <c r="K287" s="208" t="s">
        <v>129</v>
      </c>
      <c r="L287" s="46"/>
      <c r="M287" s="213" t="s">
        <v>19</v>
      </c>
      <c r="N287" s="214" t="s">
        <v>46</v>
      </c>
      <c r="O287" s="86"/>
      <c r="P287" s="215">
        <f>O287*H287</f>
        <v>0</v>
      </c>
      <c r="Q287" s="215">
        <v>0</v>
      </c>
      <c r="R287" s="215">
        <f>Q287*H287</f>
        <v>0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163</v>
      </c>
      <c r="AT287" s="217" t="s">
        <v>125</v>
      </c>
      <c r="AU287" s="217" t="s">
        <v>85</v>
      </c>
      <c r="AY287" s="19" t="s">
        <v>123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83</v>
      </c>
      <c r="BK287" s="218">
        <f>ROUND(I287*H287,2)</f>
        <v>0</v>
      </c>
      <c r="BL287" s="19" t="s">
        <v>163</v>
      </c>
      <c r="BM287" s="217" t="s">
        <v>523</v>
      </c>
    </row>
    <row r="288" s="2" customFormat="1">
      <c r="A288" s="40"/>
      <c r="B288" s="41"/>
      <c r="C288" s="42"/>
      <c r="D288" s="219" t="s">
        <v>132</v>
      </c>
      <c r="E288" s="42"/>
      <c r="F288" s="220" t="s">
        <v>522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132</v>
      </c>
      <c r="AU288" s="19" t="s">
        <v>85</v>
      </c>
    </row>
    <row r="289" s="2" customFormat="1">
      <c r="A289" s="40"/>
      <c r="B289" s="41"/>
      <c r="C289" s="42"/>
      <c r="D289" s="224" t="s">
        <v>134</v>
      </c>
      <c r="E289" s="42"/>
      <c r="F289" s="225" t="s">
        <v>524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134</v>
      </c>
      <c r="AU289" s="19" t="s">
        <v>85</v>
      </c>
    </row>
    <row r="290" s="2" customFormat="1" ht="24.15" customHeight="1">
      <c r="A290" s="40"/>
      <c r="B290" s="41"/>
      <c r="C290" s="206" t="s">
        <v>525</v>
      </c>
      <c r="D290" s="206" t="s">
        <v>125</v>
      </c>
      <c r="E290" s="207" t="s">
        <v>526</v>
      </c>
      <c r="F290" s="208" t="s">
        <v>527</v>
      </c>
      <c r="G290" s="209" t="s">
        <v>147</v>
      </c>
      <c r="H290" s="210">
        <v>1</v>
      </c>
      <c r="I290" s="211"/>
      <c r="J290" s="212">
        <f>ROUND(I290*H290,2)</f>
        <v>0</v>
      </c>
      <c r="K290" s="208" t="s">
        <v>129</v>
      </c>
      <c r="L290" s="46"/>
      <c r="M290" s="213" t="s">
        <v>19</v>
      </c>
      <c r="N290" s="214" t="s">
        <v>46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163</v>
      </c>
      <c r="AT290" s="217" t="s">
        <v>125</v>
      </c>
      <c r="AU290" s="217" t="s">
        <v>85</v>
      </c>
      <c r="AY290" s="19" t="s">
        <v>123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83</v>
      </c>
      <c r="BK290" s="218">
        <f>ROUND(I290*H290,2)</f>
        <v>0</v>
      </c>
      <c r="BL290" s="19" t="s">
        <v>163</v>
      </c>
      <c r="BM290" s="217" t="s">
        <v>528</v>
      </c>
    </row>
    <row r="291" s="2" customFormat="1">
      <c r="A291" s="40"/>
      <c r="B291" s="41"/>
      <c r="C291" s="42"/>
      <c r="D291" s="219" t="s">
        <v>132</v>
      </c>
      <c r="E291" s="42"/>
      <c r="F291" s="220" t="s">
        <v>527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132</v>
      </c>
      <c r="AU291" s="19" t="s">
        <v>85</v>
      </c>
    </row>
    <row r="292" s="2" customFormat="1">
      <c r="A292" s="40"/>
      <c r="B292" s="41"/>
      <c r="C292" s="42"/>
      <c r="D292" s="224" t="s">
        <v>134</v>
      </c>
      <c r="E292" s="42"/>
      <c r="F292" s="225" t="s">
        <v>529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134</v>
      </c>
      <c r="AU292" s="19" t="s">
        <v>85</v>
      </c>
    </row>
    <row r="293" s="2" customFormat="1" ht="24.15" customHeight="1">
      <c r="A293" s="40"/>
      <c r="B293" s="41"/>
      <c r="C293" s="206" t="s">
        <v>530</v>
      </c>
      <c r="D293" s="206" t="s">
        <v>125</v>
      </c>
      <c r="E293" s="207" t="s">
        <v>531</v>
      </c>
      <c r="F293" s="208" t="s">
        <v>532</v>
      </c>
      <c r="G293" s="209" t="s">
        <v>147</v>
      </c>
      <c r="H293" s="210">
        <v>2</v>
      </c>
      <c r="I293" s="211"/>
      <c r="J293" s="212">
        <f>ROUND(I293*H293,2)</f>
        <v>0</v>
      </c>
      <c r="K293" s="208" t="s">
        <v>129</v>
      </c>
      <c r="L293" s="46"/>
      <c r="M293" s="213" t="s">
        <v>19</v>
      </c>
      <c r="N293" s="214" t="s">
        <v>46</v>
      </c>
      <c r="O293" s="86"/>
      <c r="P293" s="215">
        <f>O293*H293</f>
        <v>0</v>
      </c>
      <c r="Q293" s="215">
        <v>0</v>
      </c>
      <c r="R293" s="215">
        <f>Q293*H293</f>
        <v>0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163</v>
      </c>
      <c r="AT293" s="217" t="s">
        <v>125</v>
      </c>
      <c r="AU293" s="217" t="s">
        <v>85</v>
      </c>
      <c r="AY293" s="19" t="s">
        <v>123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83</v>
      </c>
      <c r="BK293" s="218">
        <f>ROUND(I293*H293,2)</f>
        <v>0</v>
      </c>
      <c r="BL293" s="19" t="s">
        <v>163</v>
      </c>
      <c r="BM293" s="217" t="s">
        <v>533</v>
      </c>
    </row>
    <row r="294" s="2" customFormat="1">
      <c r="A294" s="40"/>
      <c r="B294" s="41"/>
      <c r="C294" s="42"/>
      <c r="D294" s="219" t="s">
        <v>132</v>
      </c>
      <c r="E294" s="42"/>
      <c r="F294" s="220" t="s">
        <v>532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132</v>
      </c>
      <c r="AU294" s="19" t="s">
        <v>85</v>
      </c>
    </row>
    <row r="295" s="2" customFormat="1">
      <c r="A295" s="40"/>
      <c r="B295" s="41"/>
      <c r="C295" s="42"/>
      <c r="D295" s="224" t="s">
        <v>134</v>
      </c>
      <c r="E295" s="42"/>
      <c r="F295" s="225" t="s">
        <v>534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134</v>
      </c>
      <c r="AU295" s="19" t="s">
        <v>85</v>
      </c>
    </row>
    <row r="296" s="2" customFormat="1" ht="21.75" customHeight="1">
      <c r="A296" s="40"/>
      <c r="B296" s="41"/>
      <c r="C296" s="206" t="s">
        <v>535</v>
      </c>
      <c r="D296" s="206" t="s">
        <v>125</v>
      </c>
      <c r="E296" s="207" t="s">
        <v>536</v>
      </c>
      <c r="F296" s="208" t="s">
        <v>537</v>
      </c>
      <c r="G296" s="209" t="s">
        <v>147</v>
      </c>
      <c r="H296" s="210">
        <v>1</v>
      </c>
      <c r="I296" s="211"/>
      <c r="J296" s="212">
        <f>ROUND(I296*H296,2)</f>
        <v>0</v>
      </c>
      <c r="K296" s="208" t="s">
        <v>129</v>
      </c>
      <c r="L296" s="46"/>
      <c r="M296" s="213" t="s">
        <v>19</v>
      </c>
      <c r="N296" s="214" t="s">
        <v>46</v>
      </c>
      <c r="O296" s="86"/>
      <c r="P296" s="215">
        <f>O296*H296</f>
        <v>0</v>
      </c>
      <c r="Q296" s="215">
        <v>0</v>
      </c>
      <c r="R296" s="215">
        <f>Q296*H296</f>
        <v>0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163</v>
      </c>
      <c r="AT296" s="217" t="s">
        <v>125</v>
      </c>
      <c r="AU296" s="217" t="s">
        <v>85</v>
      </c>
      <c r="AY296" s="19" t="s">
        <v>123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83</v>
      </c>
      <c r="BK296" s="218">
        <f>ROUND(I296*H296,2)</f>
        <v>0</v>
      </c>
      <c r="BL296" s="19" t="s">
        <v>163</v>
      </c>
      <c r="BM296" s="217" t="s">
        <v>538</v>
      </c>
    </row>
    <row r="297" s="2" customFormat="1">
      <c r="A297" s="40"/>
      <c r="B297" s="41"/>
      <c r="C297" s="42"/>
      <c r="D297" s="219" t="s">
        <v>132</v>
      </c>
      <c r="E297" s="42"/>
      <c r="F297" s="220" t="s">
        <v>537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132</v>
      </c>
      <c r="AU297" s="19" t="s">
        <v>85</v>
      </c>
    </row>
    <row r="298" s="2" customFormat="1">
      <c r="A298" s="40"/>
      <c r="B298" s="41"/>
      <c r="C298" s="42"/>
      <c r="D298" s="224" t="s">
        <v>134</v>
      </c>
      <c r="E298" s="42"/>
      <c r="F298" s="225" t="s">
        <v>539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134</v>
      </c>
      <c r="AU298" s="19" t="s">
        <v>85</v>
      </c>
    </row>
    <row r="299" s="2" customFormat="1" ht="24.15" customHeight="1">
      <c r="A299" s="40"/>
      <c r="B299" s="41"/>
      <c r="C299" s="206" t="s">
        <v>540</v>
      </c>
      <c r="D299" s="206" t="s">
        <v>125</v>
      </c>
      <c r="E299" s="207" t="s">
        <v>541</v>
      </c>
      <c r="F299" s="208" t="s">
        <v>542</v>
      </c>
      <c r="G299" s="209" t="s">
        <v>147</v>
      </c>
      <c r="H299" s="210">
        <v>1</v>
      </c>
      <c r="I299" s="211"/>
      <c r="J299" s="212">
        <f>ROUND(I299*H299,2)</f>
        <v>0</v>
      </c>
      <c r="K299" s="208" t="s">
        <v>19</v>
      </c>
      <c r="L299" s="46"/>
      <c r="M299" s="213" t="s">
        <v>19</v>
      </c>
      <c r="N299" s="214" t="s">
        <v>46</v>
      </c>
      <c r="O299" s="86"/>
      <c r="P299" s="215">
        <f>O299*H299</f>
        <v>0</v>
      </c>
      <c r="Q299" s="215">
        <v>0</v>
      </c>
      <c r="R299" s="215">
        <f>Q299*H299</f>
        <v>0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163</v>
      </c>
      <c r="AT299" s="217" t="s">
        <v>125</v>
      </c>
      <c r="AU299" s="217" t="s">
        <v>85</v>
      </c>
      <c r="AY299" s="19" t="s">
        <v>123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83</v>
      </c>
      <c r="BK299" s="218">
        <f>ROUND(I299*H299,2)</f>
        <v>0</v>
      </c>
      <c r="BL299" s="19" t="s">
        <v>163</v>
      </c>
      <c r="BM299" s="217" t="s">
        <v>543</v>
      </c>
    </row>
    <row r="300" s="2" customFormat="1">
      <c r="A300" s="40"/>
      <c r="B300" s="41"/>
      <c r="C300" s="42"/>
      <c r="D300" s="219" t="s">
        <v>132</v>
      </c>
      <c r="E300" s="42"/>
      <c r="F300" s="220" t="s">
        <v>544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132</v>
      </c>
      <c r="AU300" s="19" t="s">
        <v>85</v>
      </c>
    </row>
    <row r="301" s="2" customFormat="1" ht="33" customHeight="1">
      <c r="A301" s="40"/>
      <c r="B301" s="41"/>
      <c r="C301" s="206" t="s">
        <v>545</v>
      </c>
      <c r="D301" s="206" t="s">
        <v>125</v>
      </c>
      <c r="E301" s="207" t="s">
        <v>546</v>
      </c>
      <c r="F301" s="208" t="s">
        <v>547</v>
      </c>
      <c r="G301" s="209" t="s">
        <v>147</v>
      </c>
      <c r="H301" s="210">
        <v>1</v>
      </c>
      <c r="I301" s="211"/>
      <c r="J301" s="212">
        <f>ROUND(I301*H301,2)</f>
        <v>0</v>
      </c>
      <c r="K301" s="208" t="s">
        <v>129</v>
      </c>
      <c r="L301" s="46"/>
      <c r="M301" s="213" t="s">
        <v>19</v>
      </c>
      <c r="N301" s="214" t="s">
        <v>46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163</v>
      </c>
      <c r="AT301" s="217" t="s">
        <v>125</v>
      </c>
      <c r="AU301" s="217" t="s">
        <v>85</v>
      </c>
      <c r="AY301" s="19" t="s">
        <v>123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83</v>
      </c>
      <c r="BK301" s="218">
        <f>ROUND(I301*H301,2)</f>
        <v>0</v>
      </c>
      <c r="BL301" s="19" t="s">
        <v>163</v>
      </c>
      <c r="BM301" s="217" t="s">
        <v>548</v>
      </c>
    </row>
    <row r="302" s="2" customFormat="1">
      <c r="A302" s="40"/>
      <c r="B302" s="41"/>
      <c r="C302" s="42"/>
      <c r="D302" s="219" t="s">
        <v>132</v>
      </c>
      <c r="E302" s="42"/>
      <c r="F302" s="220" t="s">
        <v>549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132</v>
      </c>
      <c r="AU302" s="19" t="s">
        <v>85</v>
      </c>
    </row>
    <row r="303" s="2" customFormat="1">
      <c r="A303" s="40"/>
      <c r="B303" s="41"/>
      <c r="C303" s="42"/>
      <c r="D303" s="224" t="s">
        <v>134</v>
      </c>
      <c r="E303" s="42"/>
      <c r="F303" s="225" t="s">
        <v>550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134</v>
      </c>
      <c r="AU303" s="19" t="s">
        <v>85</v>
      </c>
    </row>
    <row r="304" s="2" customFormat="1" ht="21.75" customHeight="1">
      <c r="A304" s="40"/>
      <c r="B304" s="41"/>
      <c r="C304" s="206" t="s">
        <v>551</v>
      </c>
      <c r="D304" s="206" t="s">
        <v>125</v>
      </c>
      <c r="E304" s="207" t="s">
        <v>552</v>
      </c>
      <c r="F304" s="208" t="s">
        <v>553</v>
      </c>
      <c r="G304" s="209" t="s">
        <v>147</v>
      </c>
      <c r="H304" s="210">
        <v>1</v>
      </c>
      <c r="I304" s="211"/>
      <c r="J304" s="212">
        <f>ROUND(I304*H304,2)</f>
        <v>0</v>
      </c>
      <c r="K304" s="208" t="s">
        <v>129</v>
      </c>
      <c r="L304" s="46"/>
      <c r="M304" s="213" t="s">
        <v>19</v>
      </c>
      <c r="N304" s="214" t="s">
        <v>46</v>
      </c>
      <c r="O304" s="86"/>
      <c r="P304" s="215">
        <f>O304*H304</f>
        <v>0</v>
      </c>
      <c r="Q304" s="215">
        <v>0</v>
      </c>
      <c r="R304" s="215">
        <f>Q304*H304</f>
        <v>0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163</v>
      </c>
      <c r="AT304" s="217" t="s">
        <v>125</v>
      </c>
      <c r="AU304" s="217" t="s">
        <v>85</v>
      </c>
      <c r="AY304" s="19" t="s">
        <v>123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83</v>
      </c>
      <c r="BK304" s="218">
        <f>ROUND(I304*H304,2)</f>
        <v>0</v>
      </c>
      <c r="BL304" s="19" t="s">
        <v>163</v>
      </c>
      <c r="BM304" s="217" t="s">
        <v>554</v>
      </c>
    </row>
    <row r="305" s="2" customFormat="1">
      <c r="A305" s="40"/>
      <c r="B305" s="41"/>
      <c r="C305" s="42"/>
      <c r="D305" s="219" t="s">
        <v>132</v>
      </c>
      <c r="E305" s="42"/>
      <c r="F305" s="220" t="s">
        <v>555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132</v>
      </c>
      <c r="AU305" s="19" t="s">
        <v>85</v>
      </c>
    </row>
    <row r="306" s="2" customFormat="1">
      <c r="A306" s="40"/>
      <c r="B306" s="41"/>
      <c r="C306" s="42"/>
      <c r="D306" s="224" t="s">
        <v>134</v>
      </c>
      <c r="E306" s="42"/>
      <c r="F306" s="225" t="s">
        <v>556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134</v>
      </c>
      <c r="AU306" s="19" t="s">
        <v>85</v>
      </c>
    </row>
    <row r="307" s="2" customFormat="1" ht="21.75" customHeight="1">
      <c r="A307" s="40"/>
      <c r="B307" s="41"/>
      <c r="C307" s="206" t="s">
        <v>557</v>
      </c>
      <c r="D307" s="206" t="s">
        <v>125</v>
      </c>
      <c r="E307" s="207" t="s">
        <v>558</v>
      </c>
      <c r="F307" s="208" t="s">
        <v>559</v>
      </c>
      <c r="G307" s="209" t="s">
        <v>147</v>
      </c>
      <c r="H307" s="210">
        <v>1</v>
      </c>
      <c r="I307" s="211"/>
      <c r="J307" s="212">
        <f>ROUND(I307*H307,2)</f>
        <v>0</v>
      </c>
      <c r="K307" s="208" t="s">
        <v>129</v>
      </c>
      <c r="L307" s="46"/>
      <c r="M307" s="213" t="s">
        <v>19</v>
      </c>
      <c r="N307" s="214" t="s">
        <v>46</v>
      </c>
      <c r="O307" s="86"/>
      <c r="P307" s="215">
        <f>O307*H307</f>
        <v>0</v>
      </c>
      <c r="Q307" s="215">
        <v>0</v>
      </c>
      <c r="R307" s="215">
        <f>Q307*H307</f>
        <v>0</v>
      </c>
      <c r="S307" s="215">
        <v>0</v>
      </c>
      <c r="T307" s="21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7" t="s">
        <v>163</v>
      </c>
      <c r="AT307" s="217" t="s">
        <v>125</v>
      </c>
      <c r="AU307" s="217" t="s">
        <v>85</v>
      </c>
      <c r="AY307" s="19" t="s">
        <v>123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9" t="s">
        <v>83</v>
      </c>
      <c r="BK307" s="218">
        <f>ROUND(I307*H307,2)</f>
        <v>0</v>
      </c>
      <c r="BL307" s="19" t="s">
        <v>163</v>
      </c>
      <c r="BM307" s="217" t="s">
        <v>560</v>
      </c>
    </row>
    <row r="308" s="2" customFormat="1">
      <c r="A308" s="40"/>
      <c r="B308" s="41"/>
      <c r="C308" s="42"/>
      <c r="D308" s="219" t="s">
        <v>132</v>
      </c>
      <c r="E308" s="42"/>
      <c r="F308" s="220" t="s">
        <v>561</v>
      </c>
      <c r="G308" s="42"/>
      <c r="H308" s="42"/>
      <c r="I308" s="221"/>
      <c r="J308" s="42"/>
      <c r="K308" s="42"/>
      <c r="L308" s="46"/>
      <c r="M308" s="222"/>
      <c r="N308" s="223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132</v>
      </c>
      <c r="AU308" s="19" t="s">
        <v>85</v>
      </c>
    </row>
    <row r="309" s="2" customFormat="1">
      <c r="A309" s="40"/>
      <c r="B309" s="41"/>
      <c r="C309" s="42"/>
      <c r="D309" s="224" t="s">
        <v>134</v>
      </c>
      <c r="E309" s="42"/>
      <c r="F309" s="225" t="s">
        <v>562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134</v>
      </c>
      <c r="AU309" s="19" t="s">
        <v>85</v>
      </c>
    </row>
    <row r="310" s="12" customFormat="1" ht="22.8" customHeight="1">
      <c r="A310" s="12"/>
      <c r="B310" s="190"/>
      <c r="C310" s="191"/>
      <c r="D310" s="192" t="s">
        <v>74</v>
      </c>
      <c r="E310" s="204" t="s">
        <v>563</v>
      </c>
      <c r="F310" s="204" t="s">
        <v>564</v>
      </c>
      <c r="G310" s="191"/>
      <c r="H310" s="191"/>
      <c r="I310" s="194"/>
      <c r="J310" s="205">
        <f>BK310</f>
        <v>0</v>
      </c>
      <c r="K310" s="191"/>
      <c r="L310" s="196"/>
      <c r="M310" s="197"/>
      <c r="N310" s="198"/>
      <c r="O310" s="198"/>
      <c r="P310" s="199">
        <f>SUM(P311:P394)</f>
        <v>0</v>
      </c>
      <c r="Q310" s="198"/>
      <c r="R310" s="199">
        <f>SUM(R311:R394)</f>
        <v>0.69299000000000011</v>
      </c>
      <c r="S310" s="198"/>
      <c r="T310" s="200">
        <f>SUM(T311:T394)</f>
        <v>2.3599999999999999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01" t="s">
        <v>144</v>
      </c>
      <c r="AT310" s="202" t="s">
        <v>74</v>
      </c>
      <c r="AU310" s="202" t="s">
        <v>83</v>
      </c>
      <c r="AY310" s="201" t="s">
        <v>123</v>
      </c>
      <c r="BK310" s="203">
        <f>SUM(BK311:BK394)</f>
        <v>0</v>
      </c>
    </row>
    <row r="311" s="2" customFormat="1" ht="37.8" customHeight="1">
      <c r="A311" s="40"/>
      <c r="B311" s="41"/>
      <c r="C311" s="226" t="s">
        <v>565</v>
      </c>
      <c r="D311" s="226" t="s">
        <v>136</v>
      </c>
      <c r="E311" s="227" t="s">
        <v>566</v>
      </c>
      <c r="F311" s="228" t="s">
        <v>567</v>
      </c>
      <c r="G311" s="229" t="s">
        <v>162</v>
      </c>
      <c r="H311" s="230">
        <v>15</v>
      </c>
      <c r="I311" s="231"/>
      <c r="J311" s="232">
        <f>ROUND(I311*H311,2)</f>
        <v>0</v>
      </c>
      <c r="K311" s="228" t="s">
        <v>129</v>
      </c>
      <c r="L311" s="233"/>
      <c r="M311" s="234" t="s">
        <v>19</v>
      </c>
      <c r="N311" s="235" t="s">
        <v>46</v>
      </c>
      <c r="O311" s="86"/>
      <c r="P311" s="215">
        <f>O311*H311</f>
        <v>0</v>
      </c>
      <c r="Q311" s="215">
        <v>0.00025999999999999998</v>
      </c>
      <c r="R311" s="215">
        <f>Q311*H311</f>
        <v>0.0038999999999999998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140</v>
      </c>
      <c r="AT311" s="217" t="s">
        <v>136</v>
      </c>
      <c r="AU311" s="217" t="s">
        <v>85</v>
      </c>
      <c r="AY311" s="19" t="s">
        <v>123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83</v>
      </c>
      <c r="BK311" s="218">
        <f>ROUND(I311*H311,2)</f>
        <v>0</v>
      </c>
      <c r="BL311" s="19" t="s">
        <v>140</v>
      </c>
      <c r="BM311" s="217" t="s">
        <v>568</v>
      </c>
    </row>
    <row r="312" s="2" customFormat="1">
      <c r="A312" s="40"/>
      <c r="B312" s="41"/>
      <c r="C312" s="42"/>
      <c r="D312" s="219" t="s">
        <v>132</v>
      </c>
      <c r="E312" s="42"/>
      <c r="F312" s="220" t="s">
        <v>567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132</v>
      </c>
      <c r="AU312" s="19" t="s">
        <v>85</v>
      </c>
    </row>
    <row r="313" s="2" customFormat="1" ht="37.8" customHeight="1">
      <c r="A313" s="40"/>
      <c r="B313" s="41"/>
      <c r="C313" s="226" t="s">
        <v>569</v>
      </c>
      <c r="D313" s="226" t="s">
        <v>136</v>
      </c>
      <c r="E313" s="227" t="s">
        <v>570</v>
      </c>
      <c r="F313" s="228" t="s">
        <v>571</v>
      </c>
      <c r="G313" s="229" t="s">
        <v>162</v>
      </c>
      <c r="H313" s="230">
        <v>19</v>
      </c>
      <c r="I313" s="231"/>
      <c r="J313" s="232">
        <f>ROUND(I313*H313,2)</f>
        <v>0</v>
      </c>
      <c r="K313" s="228" t="s">
        <v>129</v>
      </c>
      <c r="L313" s="233"/>
      <c r="M313" s="234" t="s">
        <v>19</v>
      </c>
      <c r="N313" s="235" t="s">
        <v>46</v>
      </c>
      <c r="O313" s="86"/>
      <c r="P313" s="215">
        <f>O313*H313</f>
        <v>0</v>
      </c>
      <c r="Q313" s="215">
        <v>0.00068999999999999997</v>
      </c>
      <c r="R313" s="215">
        <f>Q313*H313</f>
        <v>0.01311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140</v>
      </c>
      <c r="AT313" s="217" t="s">
        <v>136</v>
      </c>
      <c r="AU313" s="217" t="s">
        <v>85</v>
      </c>
      <c r="AY313" s="19" t="s">
        <v>123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83</v>
      </c>
      <c r="BK313" s="218">
        <f>ROUND(I313*H313,2)</f>
        <v>0</v>
      </c>
      <c r="BL313" s="19" t="s">
        <v>140</v>
      </c>
      <c r="BM313" s="217" t="s">
        <v>572</v>
      </c>
    </row>
    <row r="314" s="2" customFormat="1">
      <c r="A314" s="40"/>
      <c r="B314" s="41"/>
      <c r="C314" s="42"/>
      <c r="D314" s="219" t="s">
        <v>132</v>
      </c>
      <c r="E314" s="42"/>
      <c r="F314" s="220" t="s">
        <v>571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132</v>
      </c>
      <c r="AU314" s="19" t="s">
        <v>85</v>
      </c>
    </row>
    <row r="315" s="2" customFormat="1" ht="21.75" customHeight="1">
      <c r="A315" s="40"/>
      <c r="B315" s="41"/>
      <c r="C315" s="206" t="s">
        <v>573</v>
      </c>
      <c r="D315" s="206" t="s">
        <v>125</v>
      </c>
      <c r="E315" s="207" t="s">
        <v>574</v>
      </c>
      <c r="F315" s="208" t="s">
        <v>575</v>
      </c>
      <c r="G315" s="209" t="s">
        <v>576</v>
      </c>
      <c r="H315" s="210">
        <v>0.20000000000000001</v>
      </c>
      <c r="I315" s="211"/>
      <c r="J315" s="212">
        <f>ROUND(I315*H315,2)</f>
        <v>0</v>
      </c>
      <c r="K315" s="208" t="s">
        <v>129</v>
      </c>
      <c r="L315" s="46"/>
      <c r="M315" s="213" t="s">
        <v>19</v>
      </c>
      <c r="N315" s="214" t="s">
        <v>46</v>
      </c>
      <c r="O315" s="86"/>
      <c r="P315" s="215">
        <f>O315*H315</f>
        <v>0</v>
      </c>
      <c r="Q315" s="215">
        <v>0.0099000000000000008</v>
      </c>
      <c r="R315" s="215">
        <f>Q315*H315</f>
        <v>0.0019800000000000004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163</v>
      </c>
      <c r="AT315" s="217" t="s">
        <v>125</v>
      </c>
      <c r="AU315" s="217" t="s">
        <v>85</v>
      </c>
      <c r="AY315" s="19" t="s">
        <v>123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83</v>
      </c>
      <c r="BK315" s="218">
        <f>ROUND(I315*H315,2)</f>
        <v>0</v>
      </c>
      <c r="BL315" s="19" t="s">
        <v>163</v>
      </c>
      <c r="BM315" s="217" t="s">
        <v>577</v>
      </c>
    </row>
    <row r="316" s="2" customFormat="1">
      <c r="A316" s="40"/>
      <c r="B316" s="41"/>
      <c r="C316" s="42"/>
      <c r="D316" s="219" t="s">
        <v>132</v>
      </c>
      <c r="E316" s="42"/>
      <c r="F316" s="220" t="s">
        <v>575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132</v>
      </c>
      <c r="AU316" s="19" t="s">
        <v>85</v>
      </c>
    </row>
    <row r="317" s="2" customFormat="1">
      <c r="A317" s="40"/>
      <c r="B317" s="41"/>
      <c r="C317" s="42"/>
      <c r="D317" s="224" t="s">
        <v>134</v>
      </c>
      <c r="E317" s="42"/>
      <c r="F317" s="225" t="s">
        <v>578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134</v>
      </c>
      <c r="AU317" s="19" t="s">
        <v>85</v>
      </c>
    </row>
    <row r="318" s="2" customFormat="1" ht="24.15" customHeight="1">
      <c r="A318" s="40"/>
      <c r="B318" s="41"/>
      <c r="C318" s="206" t="s">
        <v>579</v>
      </c>
      <c r="D318" s="206" t="s">
        <v>125</v>
      </c>
      <c r="E318" s="207" t="s">
        <v>580</v>
      </c>
      <c r="F318" s="208" t="s">
        <v>581</v>
      </c>
      <c r="G318" s="209" t="s">
        <v>582</v>
      </c>
      <c r="H318" s="210">
        <v>2.8700000000000001</v>
      </c>
      <c r="I318" s="211"/>
      <c r="J318" s="212">
        <f>ROUND(I318*H318,2)</f>
        <v>0</v>
      </c>
      <c r="K318" s="208" t="s">
        <v>129</v>
      </c>
      <c r="L318" s="46"/>
      <c r="M318" s="213" t="s">
        <v>19</v>
      </c>
      <c r="N318" s="214" t="s">
        <v>46</v>
      </c>
      <c r="O318" s="86"/>
      <c r="P318" s="215">
        <f>O318*H318</f>
        <v>0</v>
      </c>
      <c r="Q318" s="215">
        <v>0</v>
      </c>
      <c r="R318" s="215">
        <f>Q318*H318</f>
        <v>0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163</v>
      </c>
      <c r="AT318" s="217" t="s">
        <v>125</v>
      </c>
      <c r="AU318" s="217" t="s">
        <v>85</v>
      </c>
      <c r="AY318" s="19" t="s">
        <v>123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83</v>
      </c>
      <c r="BK318" s="218">
        <f>ROUND(I318*H318,2)</f>
        <v>0</v>
      </c>
      <c r="BL318" s="19" t="s">
        <v>163</v>
      </c>
      <c r="BM318" s="217" t="s">
        <v>583</v>
      </c>
    </row>
    <row r="319" s="2" customFormat="1">
      <c r="A319" s="40"/>
      <c r="B319" s="41"/>
      <c r="C319" s="42"/>
      <c r="D319" s="219" t="s">
        <v>132</v>
      </c>
      <c r="E319" s="42"/>
      <c r="F319" s="220" t="s">
        <v>584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132</v>
      </c>
      <c r="AU319" s="19" t="s">
        <v>85</v>
      </c>
    </row>
    <row r="320" s="2" customFormat="1">
      <c r="A320" s="40"/>
      <c r="B320" s="41"/>
      <c r="C320" s="42"/>
      <c r="D320" s="224" t="s">
        <v>134</v>
      </c>
      <c r="E320" s="42"/>
      <c r="F320" s="225" t="s">
        <v>585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134</v>
      </c>
      <c r="AU320" s="19" t="s">
        <v>85</v>
      </c>
    </row>
    <row r="321" s="2" customFormat="1" ht="24.15" customHeight="1">
      <c r="A321" s="40"/>
      <c r="B321" s="41"/>
      <c r="C321" s="206" t="s">
        <v>586</v>
      </c>
      <c r="D321" s="206" t="s">
        <v>125</v>
      </c>
      <c r="E321" s="207" t="s">
        <v>587</v>
      </c>
      <c r="F321" s="208" t="s">
        <v>588</v>
      </c>
      <c r="G321" s="209" t="s">
        <v>582</v>
      </c>
      <c r="H321" s="210">
        <v>0.71999999999999997</v>
      </c>
      <c r="I321" s="211"/>
      <c r="J321" s="212">
        <f>ROUND(I321*H321,2)</f>
        <v>0</v>
      </c>
      <c r="K321" s="208" t="s">
        <v>129</v>
      </c>
      <c r="L321" s="46"/>
      <c r="M321" s="213" t="s">
        <v>19</v>
      </c>
      <c r="N321" s="214" t="s">
        <v>46</v>
      </c>
      <c r="O321" s="86"/>
      <c r="P321" s="215">
        <f>O321*H321</f>
        <v>0</v>
      </c>
      <c r="Q321" s="215">
        <v>0</v>
      </c>
      <c r="R321" s="215">
        <f>Q321*H321</f>
        <v>0</v>
      </c>
      <c r="S321" s="215">
        <v>0</v>
      </c>
      <c r="T321" s="21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163</v>
      </c>
      <c r="AT321" s="217" t="s">
        <v>125</v>
      </c>
      <c r="AU321" s="217" t="s">
        <v>85</v>
      </c>
      <c r="AY321" s="19" t="s">
        <v>123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83</v>
      </c>
      <c r="BK321" s="218">
        <f>ROUND(I321*H321,2)</f>
        <v>0</v>
      </c>
      <c r="BL321" s="19" t="s">
        <v>163</v>
      </c>
      <c r="BM321" s="217" t="s">
        <v>589</v>
      </c>
    </row>
    <row r="322" s="2" customFormat="1">
      <c r="A322" s="40"/>
      <c r="B322" s="41"/>
      <c r="C322" s="42"/>
      <c r="D322" s="219" t="s">
        <v>132</v>
      </c>
      <c r="E322" s="42"/>
      <c r="F322" s="220" t="s">
        <v>590</v>
      </c>
      <c r="G322" s="42"/>
      <c r="H322" s="42"/>
      <c r="I322" s="221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132</v>
      </c>
      <c r="AU322" s="19" t="s">
        <v>85</v>
      </c>
    </row>
    <row r="323" s="2" customFormat="1">
      <c r="A323" s="40"/>
      <c r="B323" s="41"/>
      <c r="C323" s="42"/>
      <c r="D323" s="224" t="s">
        <v>134</v>
      </c>
      <c r="E323" s="42"/>
      <c r="F323" s="225" t="s">
        <v>591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134</v>
      </c>
      <c r="AU323" s="19" t="s">
        <v>85</v>
      </c>
    </row>
    <row r="324" s="14" customFormat="1">
      <c r="A324" s="14"/>
      <c r="B324" s="247"/>
      <c r="C324" s="248"/>
      <c r="D324" s="219" t="s">
        <v>171</v>
      </c>
      <c r="E324" s="249" t="s">
        <v>19</v>
      </c>
      <c r="F324" s="250" t="s">
        <v>592</v>
      </c>
      <c r="G324" s="248"/>
      <c r="H324" s="249" t="s">
        <v>19</v>
      </c>
      <c r="I324" s="251"/>
      <c r="J324" s="248"/>
      <c r="K324" s="248"/>
      <c r="L324" s="252"/>
      <c r="M324" s="253"/>
      <c r="N324" s="254"/>
      <c r="O324" s="254"/>
      <c r="P324" s="254"/>
      <c r="Q324" s="254"/>
      <c r="R324" s="254"/>
      <c r="S324" s="254"/>
      <c r="T324" s="255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6" t="s">
        <v>171</v>
      </c>
      <c r="AU324" s="256" t="s">
        <v>85</v>
      </c>
      <c r="AV324" s="14" t="s">
        <v>83</v>
      </c>
      <c r="AW324" s="14" t="s">
        <v>36</v>
      </c>
      <c r="AX324" s="14" t="s">
        <v>75</v>
      </c>
      <c r="AY324" s="256" t="s">
        <v>123</v>
      </c>
    </row>
    <row r="325" s="13" customFormat="1">
      <c r="A325" s="13"/>
      <c r="B325" s="236"/>
      <c r="C325" s="237"/>
      <c r="D325" s="219" t="s">
        <v>171</v>
      </c>
      <c r="E325" s="257" t="s">
        <v>19</v>
      </c>
      <c r="F325" s="238" t="s">
        <v>593</v>
      </c>
      <c r="G325" s="237"/>
      <c r="H325" s="239">
        <v>0.71999999999999997</v>
      </c>
      <c r="I325" s="240"/>
      <c r="J325" s="237"/>
      <c r="K325" s="237"/>
      <c r="L325" s="241"/>
      <c r="M325" s="242"/>
      <c r="N325" s="243"/>
      <c r="O325" s="243"/>
      <c r="P325" s="243"/>
      <c r="Q325" s="243"/>
      <c r="R325" s="243"/>
      <c r="S325" s="243"/>
      <c r="T325" s="24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5" t="s">
        <v>171</v>
      </c>
      <c r="AU325" s="245" t="s">
        <v>85</v>
      </c>
      <c r="AV325" s="13" t="s">
        <v>85</v>
      </c>
      <c r="AW325" s="13" t="s">
        <v>36</v>
      </c>
      <c r="AX325" s="13" t="s">
        <v>83</v>
      </c>
      <c r="AY325" s="245" t="s">
        <v>123</v>
      </c>
    </row>
    <row r="326" s="2" customFormat="1" ht="24.15" customHeight="1">
      <c r="A326" s="40"/>
      <c r="B326" s="41"/>
      <c r="C326" s="206" t="s">
        <v>594</v>
      </c>
      <c r="D326" s="206" t="s">
        <v>125</v>
      </c>
      <c r="E326" s="207" t="s">
        <v>595</v>
      </c>
      <c r="F326" s="208" t="s">
        <v>596</v>
      </c>
      <c r="G326" s="209" t="s">
        <v>162</v>
      </c>
      <c r="H326" s="210">
        <v>20</v>
      </c>
      <c r="I326" s="211"/>
      <c r="J326" s="212">
        <f>ROUND(I326*H326,2)</f>
        <v>0</v>
      </c>
      <c r="K326" s="208" t="s">
        <v>129</v>
      </c>
      <c r="L326" s="46"/>
      <c r="M326" s="213" t="s">
        <v>19</v>
      </c>
      <c r="N326" s="214" t="s">
        <v>46</v>
      </c>
      <c r="O326" s="86"/>
      <c r="P326" s="215">
        <f>O326*H326</f>
        <v>0</v>
      </c>
      <c r="Q326" s="215">
        <v>0</v>
      </c>
      <c r="R326" s="215">
        <f>Q326*H326</f>
        <v>0</v>
      </c>
      <c r="S326" s="215">
        <v>0</v>
      </c>
      <c r="T326" s="21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163</v>
      </c>
      <c r="AT326" s="217" t="s">
        <v>125</v>
      </c>
      <c r="AU326" s="217" t="s">
        <v>85</v>
      </c>
      <c r="AY326" s="19" t="s">
        <v>123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83</v>
      </c>
      <c r="BK326" s="218">
        <f>ROUND(I326*H326,2)</f>
        <v>0</v>
      </c>
      <c r="BL326" s="19" t="s">
        <v>163</v>
      </c>
      <c r="BM326" s="217" t="s">
        <v>597</v>
      </c>
    </row>
    <row r="327" s="2" customFormat="1">
      <c r="A327" s="40"/>
      <c r="B327" s="41"/>
      <c r="C327" s="42"/>
      <c r="D327" s="219" t="s">
        <v>132</v>
      </c>
      <c r="E327" s="42"/>
      <c r="F327" s="220" t="s">
        <v>598</v>
      </c>
      <c r="G327" s="42"/>
      <c r="H327" s="42"/>
      <c r="I327" s="221"/>
      <c r="J327" s="42"/>
      <c r="K327" s="42"/>
      <c r="L327" s="46"/>
      <c r="M327" s="222"/>
      <c r="N327" s="223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132</v>
      </c>
      <c r="AU327" s="19" t="s">
        <v>85</v>
      </c>
    </row>
    <row r="328" s="2" customFormat="1">
      <c r="A328" s="40"/>
      <c r="B328" s="41"/>
      <c r="C328" s="42"/>
      <c r="D328" s="224" t="s">
        <v>134</v>
      </c>
      <c r="E328" s="42"/>
      <c r="F328" s="225" t="s">
        <v>599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134</v>
      </c>
      <c r="AU328" s="19" t="s">
        <v>85</v>
      </c>
    </row>
    <row r="329" s="2" customFormat="1" ht="24.15" customHeight="1">
      <c r="A329" s="40"/>
      <c r="B329" s="41"/>
      <c r="C329" s="206" t="s">
        <v>600</v>
      </c>
      <c r="D329" s="206" t="s">
        <v>125</v>
      </c>
      <c r="E329" s="207" t="s">
        <v>601</v>
      </c>
      <c r="F329" s="208" t="s">
        <v>602</v>
      </c>
      <c r="G329" s="209" t="s">
        <v>162</v>
      </c>
      <c r="H329" s="210">
        <v>20</v>
      </c>
      <c r="I329" s="211"/>
      <c r="J329" s="212">
        <f>ROUND(I329*H329,2)</f>
        <v>0</v>
      </c>
      <c r="K329" s="208" t="s">
        <v>129</v>
      </c>
      <c r="L329" s="46"/>
      <c r="M329" s="213" t="s">
        <v>19</v>
      </c>
      <c r="N329" s="214" t="s">
        <v>46</v>
      </c>
      <c r="O329" s="86"/>
      <c r="P329" s="215">
        <f>O329*H329</f>
        <v>0</v>
      </c>
      <c r="Q329" s="215">
        <v>0</v>
      </c>
      <c r="R329" s="215">
        <f>Q329*H329</f>
        <v>0</v>
      </c>
      <c r="S329" s="215">
        <v>0</v>
      </c>
      <c r="T329" s="216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7" t="s">
        <v>163</v>
      </c>
      <c r="AT329" s="217" t="s">
        <v>125</v>
      </c>
      <c r="AU329" s="217" t="s">
        <v>85</v>
      </c>
      <c r="AY329" s="19" t="s">
        <v>123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9" t="s">
        <v>83</v>
      </c>
      <c r="BK329" s="218">
        <f>ROUND(I329*H329,2)</f>
        <v>0</v>
      </c>
      <c r="BL329" s="19" t="s">
        <v>163</v>
      </c>
      <c r="BM329" s="217" t="s">
        <v>603</v>
      </c>
    </row>
    <row r="330" s="2" customFormat="1">
      <c r="A330" s="40"/>
      <c r="B330" s="41"/>
      <c r="C330" s="42"/>
      <c r="D330" s="219" t="s">
        <v>132</v>
      </c>
      <c r="E330" s="42"/>
      <c r="F330" s="220" t="s">
        <v>604</v>
      </c>
      <c r="G330" s="42"/>
      <c r="H330" s="42"/>
      <c r="I330" s="221"/>
      <c r="J330" s="42"/>
      <c r="K330" s="42"/>
      <c r="L330" s="46"/>
      <c r="M330" s="222"/>
      <c r="N330" s="223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132</v>
      </c>
      <c r="AU330" s="19" t="s">
        <v>85</v>
      </c>
    </row>
    <row r="331" s="2" customFormat="1">
      <c r="A331" s="40"/>
      <c r="B331" s="41"/>
      <c r="C331" s="42"/>
      <c r="D331" s="224" t="s">
        <v>134</v>
      </c>
      <c r="E331" s="42"/>
      <c r="F331" s="225" t="s">
        <v>605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134</v>
      </c>
      <c r="AU331" s="19" t="s">
        <v>85</v>
      </c>
    </row>
    <row r="332" s="2" customFormat="1" ht="24.15" customHeight="1">
      <c r="A332" s="40"/>
      <c r="B332" s="41"/>
      <c r="C332" s="206" t="s">
        <v>606</v>
      </c>
      <c r="D332" s="206" t="s">
        <v>125</v>
      </c>
      <c r="E332" s="207" t="s">
        <v>607</v>
      </c>
      <c r="F332" s="208" t="s">
        <v>608</v>
      </c>
      <c r="G332" s="209" t="s">
        <v>128</v>
      </c>
      <c r="H332" s="210">
        <v>6</v>
      </c>
      <c r="I332" s="211"/>
      <c r="J332" s="212">
        <f>ROUND(I332*H332,2)</f>
        <v>0</v>
      </c>
      <c r="K332" s="208" t="s">
        <v>129</v>
      </c>
      <c r="L332" s="46"/>
      <c r="M332" s="213" t="s">
        <v>19</v>
      </c>
      <c r="N332" s="214" t="s">
        <v>46</v>
      </c>
      <c r="O332" s="86"/>
      <c r="P332" s="215">
        <f>O332*H332</f>
        <v>0</v>
      </c>
      <c r="Q332" s="215">
        <v>0</v>
      </c>
      <c r="R332" s="215">
        <f>Q332*H332</f>
        <v>0</v>
      </c>
      <c r="S332" s="215">
        <v>0</v>
      </c>
      <c r="T332" s="216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163</v>
      </c>
      <c r="AT332" s="217" t="s">
        <v>125</v>
      </c>
      <c r="AU332" s="217" t="s">
        <v>85</v>
      </c>
      <c r="AY332" s="19" t="s">
        <v>123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83</v>
      </c>
      <c r="BK332" s="218">
        <f>ROUND(I332*H332,2)</f>
        <v>0</v>
      </c>
      <c r="BL332" s="19" t="s">
        <v>163</v>
      </c>
      <c r="BM332" s="217" t="s">
        <v>609</v>
      </c>
    </row>
    <row r="333" s="2" customFormat="1">
      <c r="A333" s="40"/>
      <c r="B333" s="41"/>
      <c r="C333" s="42"/>
      <c r="D333" s="219" t="s">
        <v>132</v>
      </c>
      <c r="E333" s="42"/>
      <c r="F333" s="220" t="s">
        <v>610</v>
      </c>
      <c r="G333" s="42"/>
      <c r="H333" s="42"/>
      <c r="I333" s="221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132</v>
      </c>
      <c r="AU333" s="19" t="s">
        <v>85</v>
      </c>
    </row>
    <row r="334" s="2" customFormat="1">
      <c r="A334" s="40"/>
      <c r="B334" s="41"/>
      <c r="C334" s="42"/>
      <c r="D334" s="224" t="s">
        <v>134</v>
      </c>
      <c r="E334" s="42"/>
      <c r="F334" s="225" t="s">
        <v>611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134</v>
      </c>
      <c r="AU334" s="19" t="s">
        <v>85</v>
      </c>
    </row>
    <row r="335" s="2" customFormat="1" ht="24.15" customHeight="1">
      <c r="A335" s="40"/>
      <c r="B335" s="41"/>
      <c r="C335" s="206" t="s">
        <v>612</v>
      </c>
      <c r="D335" s="206" t="s">
        <v>125</v>
      </c>
      <c r="E335" s="207" t="s">
        <v>613</v>
      </c>
      <c r="F335" s="208" t="s">
        <v>614</v>
      </c>
      <c r="G335" s="209" t="s">
        <v>162</v>
      </c>
      <c r="H335" s="210">
        <v>20</v>
      </c>
      <c r="I335" s="211"/>
      <c r="J335" s="212">
        <f>ROUND(I335*H335,2)</f>
        <v>0</v>
      </c>
      <c r="K335" s="208" t="s">
        <v>129</v>
      </c>
      <c r="L335" s="46"/>
      <c r="M335" s="213" t="s">
        <v>19</v>
      </c>
      <c r="N335" s="214" t="s">
        <v>46</v>
      </c>
      <c r="O335" s="86"/>
      <c r="P335" s="215">
        <f>O335*H335</f>
        <v>0</v>
      </c>
      <c r="Q335" s="215">
        <v>0</v>
      </c>
      <c r="R335" s="215">
        <f>Q335*H335</f>
        <v>0</v>
      </c>
      <c r="S335" s="215">
        <v>0</v>
      </c>
      <c r="T335" s="216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7" t="s">
        <v>163</v>
      </c>
      <c r="AT335" s="217" t="s">
        <v>125</v>
      </c>
      <c r="AU335" s="217" t="s">
        <v>85</v>
      </c>
      <c r="AY335" s="19" t="s">
        <v>123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9" t="s">
        <v>83</v>
      </c>
      <c r="BK335" s="218">
        <f>ROUND(I335*H335,2)</f>
        <v>0</v>
      </c>
      <c r="BL335" s="19" t="s">
        <v>163</v>
      </c>
      <c r="BM335" s="217" t="s">
        <v>615</v>
      </c>
    </row>
    <row r="336" s="2" customFormat="1">
      <c r="A336" s="40"/>
      <c r="B336" s="41"/>
      <c r="C336" s="42"/>
      <c r="D336" s="219" t="s">
        <v>132</v>
      </c>
      <c r="E336" s="42"/>
      <c r="F336" s="220" t="s">
        <v>616</v>
      </c>
      <c r="G336" s="42"/>
      <c r="H336" s="42"/>
      <c r="I336" s="221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132</v>
      </c>
      <c r="AU336" s="19" t="s">
        <v>85</v>
      </c>
    </row>
    <row r="337" s="2" customFormat="1">
      <c r="A337" s="40"/>
      <c r="B337" s="41"/>
      <c r="C337" s="42"/>
      <c r="D337" s="224" t="s">
        <v>134</v>
      </c>
      <c r="E337" s="42"/>
      <c r="F337" s="225" t="s">
        <v>617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134</v>
      </c>
      <c r="AU337" s="19" t="s">
        <v>85</v>
      </c>
    </row>
    <row r="338" s="2" customFormat="1" ht="24.15" customHeight="1">
      <c r="A338" s="40"/>
      <c r="B338" s="41"/>
      <c r="C338" s="206" t="s">
        <v>618</v>
      </c>
      <c r="D338" s="206" t="s">
        <v>125</v>
      </c>
      <c r="E338" s="207" t="s">
        <v>619</v>
      </c>
      <c r="F338" s="208" t="s">
        <v>620</v>
      </c>
      <c r="G338" s="209" t="s">
        <v>162</v>
      </c>
      <c r="H338" s="210">
        <v>15</v>
      </c>
      <c r="I338" s="211"/>
      <c r="J338" s="212">
        <f>ROUND(I338*H338,2)</f>
        <v>0</v>
      </c>
      <c r="K338" s="208" t="s">
        <v>129</v>
      </c>
      <c r="L338" s="46"/>
      <c r="M338" s="213" t="s">
        <v>19</v>
      </c>
      <c r="N338" s="214" t="s">
        <v>46</v>
      </c>
      <c r="O338" s="86"/>
      <c r="P338" s="215">
        <f>O338*H338</f>
        <v>0</v>
      </c>
      <c r="Q338" s="215">
        <v>0</v>
      </c>
      <c r="R338" s="215">
        <f>Q338*H338</f>
        <v>0</v>
      </c>
      <c r="S338" s="215">
        <v>0</v>
      </c>
      <c r="T338" s="216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7" t="s">
        <v>163</v>
      </c>
      <c r="AT338" s="217" t="s">
        <v>125</v>
      </c>
      <c r="AU338" s="217" t="s">
        <v>85</v>
      </c>
      <c r="AY338" s="19" t="s">
        <v>123</v>
      </c>
      <c r="BE338" s="218">
        <f>IF(N338="základní",J338,0)</f>
        <v>0</v>
      </c>
      <c r="BF338" s="218">
        <f>IF(N338="snížená",J338,0)</f>
        <v>0</v>
      </c>
      <c r="BG338" s="218">
        <f>IF(N338="zákl. přenesená",J338,0)</f>
        <v>0</v>
      </c>
      <c r="BH338" s="218">
        <f>IF(N338="sníž. přenesená",J338,0)</f>
        <v>0</v>
      </c>
      <c r="BI338" s="218">
        <f>IF(N338="nulová",J338,0)</f>
        <v>0</v>
      </c>
      <c r="BJ338" s="19" t="s">
        <v>83</v>
      </c>
      <c r="BK338" s="218">
        <f>ROUND(I338*H338,2)</f>
        <v>0</v>
      </c>
      <c r="BL338" s="19" t="s">
        <v>163</v>
      </c>
      <c r="BM338" s="217" t="s">
        <v>621</v>
      </c>
    </row>
    <row r="339" s="2" customFormat="1">
      <c r="A339" s="40"/>
      <c r="B339" s="41"/>
      <c r="C339" s="42"/>
      <c r="D339" s="219" t="s">
        <v>132</v>
      </c>
      <c r="E339" s="42"/>
      <c r="F339" s="220" t="s">
        <v>622</v>
      </c>
      <c r="G339" s="42"/>
      <c r="H339" s="42"/>
      <c r="I339" s="221"/>
      <c r="J339" s="42"/>
      <c r="K339" s="42"/>
      <c r="L339" s="46"/>
      <c r="M339" s="222"/>
      <c r="N339" s="223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132</v>
      </c>
      <c r="AU339" s="19" t="s">
        <v>85</v>
      </c>
    </row>
    <row r="340" s="2" customFormat="1">
      <c r="A340" s="40"/>
      <c r="B340" s="41"/>
      <c r="C340" s="42"/>
      <c r="D340" s="224" t="s">
        <v>134</v>
      </c>
      <c r="E340" s="42"/>
      <c r="F340" s="225" t="s">
        <v>623</v>
      </c>
      <c r="G340" s="42"/>
      <c r="H340" s="42"/>
      <c r="I340" s="221"/>
      <c r="J340" s="42"/>
      <c r="K340" s="42"/>
      <c r="L340" s="46"/>
      <c r="M340" s="222"/>
      <c r="N340" s="223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134</v>
      </c>
      <c r="AU340" s="19" t="s">
        <v>85</v>
      </c>
    </row>
    <row r="341" s="2" customFormat="1" ht="33" customHeight="1">
      <c r="A341" s="40"/>
      <c r="B341" s="41"/>
      <c r="C341" s="206" t="s">
        <v>624</v>
      </c>
      <c r="D341" s="206" t="s">
        <v>125</v>
      </c>
      <c r="E341" s="207" t="s">
        <v>625</v>
      </c>
      <c r="F341" s="208" t="s">
        <v>626</v>
      </c>
      <c r="G341" s="209" t="s">
        <v>162</v>
      </c>
      <c r="H341" s="210">
        <v>19</v>
      </c>
      <c r="I341" s="211"/>
      <c r="J341" s="212">
        <f>ROUND(I341*H341,2)</f>
        <v>0</v>
      </c>
      <c r="K341" s="208" t="s">
        <v>129</v>
      </c>
      <c r="L341" s="46"/>
      <c r="M341" s="213" t="s">
        <v>19</v>
      </c>
      <c r="N341" s="214" t="s">
        <v>46</v>
      </c>
      <c r="O341" s="86"/>
      <c r="P341" s="215">
        <f>O341*H341</f>
        <v>0</v>
      </c>
      <c r="Q341" s="215">
        <v>0</v>
      </c>
      <c r="R341" s="215">
        <f>Q341*H341</f>
        <v>0</v>
      </c>
      <c r="S341" s="215">
        <v>0</v>
      </c>
      <c r="T341" s="216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7" t="s">
        <v>163</v>
      </c>
      <c r="AT341" s="217" t="s">
        <v>125</v>
      </c>
      <c r="AU341" s="217" t="s">
        <v>85</v>
      </c>
      <c r="AY341" s="19" t="s">
        <v>123</v>
      </c>
      <c r="BE341" s="218">
        <f>IF(N341="základní",J341,0)</f>
        <v>0</v>
      </c>
      <c r="BF341" s="218">
        <f>IF(N341="snížená",J341,0)</f>
        <v>0</v>
      </c>
      <c r="BG341" s="218">
        <f>IF(N341="zákl. přenesená",J341,0)</f>
        <v>0</v>
      </c>
      <c r="BH341" s="218">
        <f>IF(N341="sníž. přenesená",J341,0)</f>
        <v>0</v>
      </c>
      <c r="BI341" s="218">
        <f>IF(N341="nulová",J341,0)</f>
        <v>0</v>
      </c>
      <c r="BJ341" s="19" t="s">
        <v>83</v>
      </c>
      <c r="BK341" s="218">
        <f>ROUND(I341*H341,2)</f>
        <v>0</v>
      </c>
      <c r="BL341" s="19" t="s">
        <v>163</v>
      </c>
      <c r="BM341" s="217" t="s">
        <v>627</v>
      </c>
    </row>
    <row r="342" s="2" customFormat="1">
      <c r="A342" s="40"/>
      <c r="B342" s="41"/>
      <c r="C342" s="42"/>
      <c r="D342" s="219" t="s">
        <v>132</v>
      </c>
      <c r="E342" s="42"/>
      <c r="F342" s="220" t="s">
        <v>628</v>
      </c>
      <c r="G342" s="42"/>
      <c r="H342" s="42"/>
      <c r="I342" s="221"/>
      <c r="J342" s="42"/>
      <c r="K342" s="42"/>
      <c r="L342" s="46"/>
      <c r="M342" s="222"/>
      <c r="N342" s="223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132</v>
      </c>
      <c r="AU342" s="19" t="s">
        <v>85</v>
      </c>
    </row>
    <row r="343" s="2" customFormat="1">
      <c r="A343" s="40"/>
      <c r="B343" s="41"/>
      <c r="C343" s="42"/>
      <c r="D343" s="224" t="s">
        <v>134</v>
      </c>
      <c r="E343" s="42"/>
      <c r="F343" s="225" t="s">
        <v>629</v>
      </c>
      <c r="G343" s="42"/>
      <c r="H343" s="42"/>
      <c r="I343" s="221"/>
      <c r="J343" s="42"/>
      <c r="K343" s="42"/>
      <c r="L343" s="46"/>
      <c r="M343" s="222"/>
      <c r="N343" s="223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134</v>
      </c>
      <c r="AU343" s="19" t="s">
        <v>85</v>
      </c>
    </row>
    <row r="344" s="2" customFormat="1" ht="37.8" customHeight="1">
      <c r="A344" s="40"/>
      <c r="B344" s="41"/>
      <c r="C344" s="206" t="s">
        <v>630</v>
      </c>
      <c r="D344" s="206" t="s">
        <v>125</v>
      </c>
      <c r="E344" s="207" t="s">
        <v>631</v>
      </c>
      <c r="F344" s="208" t="s">
        <v>632</v>
      </c>
      <c r="G344" s="209" t="s">
        <v>128</v>
      </c>
      <c r="H344" s="210">
        <v>8</v>
      </c>
      <c r="I344" s="211"/>
      <c r="J344" s="212">
        <f>ROUND(I344*H344,2)</f>
        <v>0</v>
      </c>
      <c r="K344" s="208" t="s">
        <v>129</v>
      </c>
      <c r="L344" s="46"/>
      <c r="M344" s="213" t="s">
        <v>19</v>
      </c>
      <c r="N344" s="214" t="s">
        <v>46</v>
      </c>
      <c r="O344" s="86"/>
      <c r="P344" s="215">
        <f>O344*H344</f>
        <v>0</v>
      </c>
      <c r="Q344" s="215">
        <v>0.084250000000000005</v>
      </c>
      <c r="R344" s="215">
        <f>Q344*H344</f>
        <v>0.67400000000000004</v>
      </c>
      <c r="S344" s="215">
        <v>0</v>
      </c>
      <c r="T344" s="216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7" t="s">
        <v>163</v>
      </c>
      <c r="AT344" s="217" t="s">
        <v>125</v>
      </c>
      <c r="AU344" s="217" t="s">
        <v>85</v>
      </c>
      <c r="AY344" s="19" t="s">
        <v>123</v>
      </c>
      <c r="BE344" s="218">
        <f>IF(N344="základní",J344,0)</f>
        <v>0</v>
      </c>
      <c r="BF344" s="218">
        <f>IF(N344="snížená",J344,0)</f>
        <v>0</v>
      </c>
      <c r="BG344" s="218">
        <f>IF(N344="zákl. přenesená",J344,0)</f>
        <v>0</v>
      </c>
      <c r="BH344" s="218">
        <f>IF(N344="sníž. přenesená",J344,0)</f>
        <v>0</v>
      </c>
      <c r="BI344" s="218">
        <f>IF(N344="nulová",J344,0)</f>
        <v>0</v>
      </c>
      <c r="BJ344" s="19" t="s">
        <v>83</v>
      </c>
      <c r="BK344" s="218">
        <f>ROUND(I344*H344,2)</f>
        <v>0</v>
      </c>
      <c r="BL344" s="19" t="s">
        <v>163</v>
      </c>
      <c r="BM344" s="217" t="s">
        <v>633</v>
      </c>
    </row>
    <row r="345" s="2" customFormat="1">
      <c r="A345" s="40"/>
      <c r="B345" s="41"/>
      <c r="C345" s="42"/>
      <c r="D345" s="219" t="s">
        <v>132</v>
      </c>
      <c r="E345" s="42"/>
      <c r="F345" s="220" t="s">
        <v>634</v>
      </c>
      <c r="G345" s="42"/>
      <c r="H345" s="42"/>
      <c r="I345" s="221"/>
      <c r="J345" s="42"/>
      <c r="K345" s="42"/>
      <c r="L345" s="46"/>
      <c r="M345" s="222"/>
      <c r="N345" s="223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132</v>
      </c>
      <c r="AU345" s="19" t="s">
        <v>85</v>
      </c>
    </row>
    <row r="346" s="2" customFormat="1">
      <c r="A346" s="40"/>
      <c r="B346" s="41"/>
      <c r="C346" s="42"/>
      <c r="D346" s="224" t="s">
        <v>134</v>
      </c>
      <c r="E346" s="42"/>
      <c r="F346" s="225" t="s">
        <v>635</v>
      </c>
      <c r="G346" s="42"/>
      <c r="H346" s="42"/>
      <c r="I346" s="221"/>
      <c r="J346" s="42"/>
      <c r="K346" s="42"/>
      <c r="L346" s="46"/>
      <c r="M346" s="222"/>
      <c r="N346" s="223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134</v>
      </c>
      <c r="AU346" s="19" t="s">
        <v>85</v>
      </c>
    </row>
    <row r="347" s="2" customFormat="1" ht="24.15" customHeight="1">
      <c r="A347" s="40"/>
      <c r="B347" s="41"/>
      <c r="C347" s="206" t="s">
        <v>636</v>
      </c>
      <c r="D347" s="206" t="s">
        <v>125</v>
      </c>
      <c r="E347" s="207" t="s">
        <v>637</v>
      </c>
      <c r="F347" s="208" t="s">
        <v>638</v>
      </c>
      <c r="G347" s="209" t="s">
        <v>128</v>
      </c>
      <c r="H347" s="210">
        <v>8</v>
      </c>
      <c r="I347" s="211"/>
      <c r="J347" s="212">
        <f>ROUND(I347*H347,2)</f>
        <v>0</v>
      </c>
      <c r="K347" s="208" t="s">
        <v>129</v>
      </c>
      <c r="L347" s="46"/>
      <c r="M347" s="213" t="s">
        <v>19</v>
      </c>
      <c r="N347" s="214" t="s">
        <v>46</v>
      </c>
      <c r="O347" s="86"/>
      <c r="P347" s="215">
        <f>O347*H347</f>
        <v>0</v>
      </c>
      <c r="Q347" s="215">
        <v>0</v>
      </c>
      <c r="R347" s="215">
        <f>Q347*H347</f>
        <v>0</v>
      </c>
      <c r="S347" s="215">
        <v>0.29499999999999998</v>
      </c>
      <c r="T347" s="216">
        <f>S347*H347</f>
        <v>2.3599999999999999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7" t="s">
        <v>163</v>
      </c>
      <c r="AT347" s="217" t="s">
        <v>125</v>
      </c>
      <c r="AU347" s="217" t="s">
        <v>85</v>
      </c>
      <c r="AY347" s="19" t="s">
        <v>123</v>
      </c>
      <c r="BE347" s="218">
        <f>IF(N347="základní",J347,0)</f>
        <v>0</v>
      </c>
      <c r="BF347" s="218">
        <f>IF(N347="snížená",J347,0)</f>
        <v>0</v>
      </c>
      <c r="BG347" s="218">
        <f>IF(N347="zákl. přenesená",J347,0)</f>
        <v>0</v>
      </c>
      <c r="BH347" s="218">
        <f>IF(N347="sníž. přenesená",J347,0)</f>
        <v>0</v>
      </c>
      <c r="BI347" s="218">
        <f>IF(N347="nulová",J347,0)</f>
        <v>0</v>
      </c>
      <c r="BJ347" s="19" t="s">
        <v>83</v>
      </c>
      <c r="BK347" s="218">
        <f>ROUND(I347*H347,2)</f>
        <v>0</v>
      </c>
      <c r="BL347" s="19" t="s">
        <v>163</v>
      </c>
      <c r="BM347" s="217" t="s">
        <v>639</v>
      </c>
    </row>
    <row r="348" s="2" customFormat="1">
      <c r="A348" s="40"/>
      <c r="B348" s="41"/>
      <c r="C348" s="42"/>
      <c r="D348" s="219" t="s">
        <v>132</v>
      </c>
      <c r="E348" s="42"/>
      <c r="F348" s="220" t="s">
        <v>640</v>
      </c>
      <c r="G348" s="42"/>
      <c r="H348" s="42"/>
      <c r="I348" s="221"/>
      <c r="J348" s="42"/>
      <c r="K348" s="42"/>
      <c r="L348" s="46"/>
      <c r="M348" s="222"/>
      <c r="N348" s="223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132</v>
      </c>
      <c r="AU348" s="19" t="s">
        <v>85</v>
      </c>
    </row>
    <row r="349" s="2" customFormat="1">
      <c r="A349" s="40"/>
      <c r="B349" s="41"/>
      <c r="C349" s="42"/>
      <c r="D349" s="224" t="s">
        <v>134</v>
      </c>
      <c r="E349" s="42"/>
      <c r="F349" s="225" t="s">
        <v>641</v>
      </c>
      <c r="G349" s="42"/>
      <c r="H349" s="42"/>
      <c r="I349" s="221"/>
      <c r="J349" s="42"/>
      <c r="K349" s="42"/>
      <c r="L349" s="46"/>
      <c r="M349" s="222"/>
      <c r="N349" s="223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134</v>
      </c>
      <c r="AU349" s="19" t="s">
        <v>85</v>
      </c>
    </row>
    <row r="350" s="2" customFormat="1" ht="24.15" customHeight="1">
      <c r="A350" s="40"/>
      <c r="B350" s="41"/>
      <c r="C350" s="206" t="s">
        <v>642</v>
      </c>
      <c r="D350" s="206" t="s">
        <v>125</v>
      </c>
      <c r="E350" s="207" t="s">
        <v>643</v>
      </c>
      <c r="F350" s="208" t="s">
        <v>644</v>
      </c>
      <c r="G350" s="209" t="s">
        <v>582</v>
      </c>
      <c r="H350" s="210">
        <v>2.77</v>
      </c>
      <c r="I350" s="211"/>
      <c r="J350" s="212">
        <f>ROUND(I350*H350,2)</f>
        <v>0</v>
      </c>
      <c r="K350" s="208" t="s">
        <v>129</v>
      </c>
      <c r="L350" s="46"/>
      <c r="M350" s="213" t="s">
        <v>19</v>
      </c>
      <c r="N350" s="214" t="s">
        <v>46</v>
      </c>
      <c r="O350" s="86"/>
      <c r="P350" s="215">
        <f>O350*H350</f>
        <v>0</v>
      </c>
      <c r="Q350" s="215">
        <v>0</v>
      </c>
      <c r="R350" s="215">
        <f>Q350*H350</f>
        <v>0</v>
      </c>
      <c r="S350" s="215">
        <v>0</v>
      </c>
      <c r="T350" s="216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7" t="s">
        <v>163</v>
      </c>
      <c r="AT350" s="217" t="s">
        <v>125</v>
      </c>
      <c r="AU350" s="217" t="s">
        <v>85</v>
      </c>
      <c r="AY350" s="19" t="s">
        <v>123</v>
      </c>
      <c r="BE350" s="218">
        <f>IF(N350="základní",J350,0)</f>
        <v>0</v>
      </c>
      <c r="BF350" s="218">
        <f>IF(N350="snížená",J350,0)</f>
        <v>0</v>
      </c>
      <c r="BG350" s="218">
        <f>IF(N350="zákl. přenesená",J350,0)</f>
        <v>0</v>
      </c>
      <c r="BH350" s="218">
        <f>IF(N350="sníž. přenesená",J350,0)</f>
        <v>0</v>
      </c>
      <c r="BI350" s="218">
        <f>IF(N350="nulová",J350,0)</f>
        <v>0</v>
      </c>
      <c r="BJ350" s="19" t="s">
        <v>83</v>
      </c>
      <c r="BK350" s="218">
        <f>ROUND(I350*H350,2)</f>
        <v>0</v>
      </c>
      <c r="BL350" s="19" t="s">
        <v>163</v>
      </c>
      <c r="BM350" s="217" t="s">
        <v>645</v>
      </c>
    </row>
    <row r="351" s="2" customFormat="1">
      <c r="A351" s="40"/>
      <c r="B351" s="41"/>
      <c r="C351" s="42"/>
      <c r="D351" s="219" t="s">
        <v>132</v>
      </c>
      <c r="E351" s="42"/>
      <c r="F351" s="220" t="s">
        <v>646</v>
      </c>
      <c r="G351" s="42"/>
      <c r="H351" s="42"/>
      <c r="I351" s="221"/>
      <c r="J351" s="42"/>
      <c r="K351" s="42"/>
      <c r="L351" s="46"/>
      <c r="M351" s="222"/>
      <c r="N351" s="223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132</v>
      </c>
      <c r="AU351" s="19" t="s">
        <v>85</v>
      </c>
    </row>
    <row r="352" s="2" customFormat="1">
      <c r="A352" s="40"/>
      <c r="B352" s="41"/>
      <c r="C352" s="42"/>
      <c r="D352" s="224" t="s">
        <v>134</v>
      </c>
      <c r="E352" s="42"/>
      <c r="F352" s="225" t="s">
        <v>647</v>
      </c>
      <c r="G352" s="42"/>
      <c r="H352" s="42"/>
      <c r="I352" s="221"/>
      <c r="J352" s="42"/>
      <c r="K352" s="42"/>
      <c r="L352" s="46"/>
      <c r="M352" s="222"/>
      <c r="N352" s="223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134</v>
      </c>
      <c r="AU352" s="19" t="s">
        <v>85</v>
      </c>
    </row>
    <row r="353" s="2" customFormat="1" ht="16.5" customHeight="1">
      <c r="A353" s="40"/>
      <c r="B353" s="41"/>
      <c r="C353" s="206" t="s">
        <v>648</v>
      </c>
      <c r="D353" s="206" t="s">
        <v>125</v>
      </c>
      <c r="E353" s="207" t="s">
        <v>649</v>
      </c>
      <c r="F353" s="208" t="s">
        <v>650</v>
      </c>
      <c r="G353" s="209" t="s">
        <v>582</v>
      </c>
      <c r="H353" s="210">
        <v>4.0099999999999998</v>
      </c>
      <c r="I353" s="211"/>
      <c r="J353" s="212">
        <f>ROUND(I353*H353,2)</f>
        <v>0</v>
      </c>
      <c r="K353" s="208" t="s">
        <v>651</v>
      </c>
      <c r="L353" s="46"/>
      <c r="M353" s="213" t="s">
        <v>19</v>
      </c>
      <c r="N353" s="214" t="s">
        <v>46</v>
      </c>
      <c r="O353" s="86"/>
      <c r="P353" s="215">
        <f>O353*H353</f>
        <v>0</v>
      </c>
      <c r="Q353" s="215">
        <v>0</v>
      </c>
      <c r="R353" s="215">
        <f>Q353*H353</f>
        <v>0</v>
      </c>
      <c r="S353" s="215">
        <v>0</v>
      </c>
      <c r="T353" s="216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7" t="s">
        <v>130</v>
      </c>
      <c r="AT353" s="217" t="s">
        <v>125</v>
      </c>
      <c r="AU353" s="217" t="s">
        <v>85</v>
      </c>
      <c r="AY353" s="19" t="s">
        <v>123</v>
      </c>
      <c r="BE353" s="218">
        <f>IF(N353="základní",J353,0)</f>
        <v>0</v>
      </c>
      <c r="BF353" s="218">
        <f>IF(N353="snížená",J353,0)</f>
        <v>0</v>
      </c>
      <c r="BG353" s="218">
        <f>IF(N353="zákl. přenesená",J353,0)</f>
        <v>0</v>
      </c>
      <c r="BH353" s="218">
        <f>IF(N353="sníž. přenesená",J353,0)</f>
        <v>0</v>
      </c>
      <c r="BI353" s="218">
        <f>IF(N353="nulová",J353,0)</f>
        <v>0</v>
      </c>
      <c r="BJ353" s="19" t="s">
        <v>83</v>
      </c>
      <c r="BK353" s="218">
        <f>ROUND(I353*H353,2)</f>
        <v>0</v>
      </c>
      <c r="BL353" s="19" t="s">
        <v>130</v>
      </c>
      <c r="BM353" s="217" t="s">
        <v>652</v>
      </c>
    </row>
    <row r="354" s="2" customFormat="1">
      <c r="A354" s="40"/>
      <c r="B354" s="41"/>
      <c r="C354" s="42"/>
      <c r="D354" s="219" t="s">
        <v>132</v>
      </c>
      <c r="E354" s="42"/>
      <c r="F354" s="220" t="s">
        <v>653</v>
      </c>
      <c r="G354" s="42"/>
      <c r="H354" s="42"/>
      <c r="I354" s="221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132</v>
      </c>
      <c r="AU354" s="19" t="s">
        <v>85</v>
      </c>
    </row>
    <row r="355" s="2" customFormat="1">
      <c r="A355" s="40"/>
      <c r="B355" s="41"/>
      <c r="C355" s="42"/>
      <c r="D355" s="224" t="s">
        <v>134</v>
      </c>
      <c r="E355" s="42"/>
      <c r="F355" s="225" t="s">
        <v>654</v>
      </c>
      <c r="G355" s="42"/>
      <c r="H355" s="42"/>
      <c r="I355" s="221"/>
      <c r="J355" s="42"/>
      <c r="K355" s="42"/>
      <c r="L355" s="46"/>
      <c r="M355" s="222"/>
      <c r="N355" s="223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134</v>
      </c>
      <c r="AU355" s="19" t="s">
        <v>85</v>
      </c>
    </row>
    <row r="356" s="14" customFormat="1">
      <c r="A356" s="14"/>
      <c r="B356" s="247"/>
      <c r="C356" s="248"/>
      <c r="D356" s="219" t="s">
        <v>171</v>
      </c>
      <c r="E356" s="249" t="s">
        <v>19</v>
      </c>
      <c r="F356" s="250" t="s">
        <v>655</v>
      </c>
      <c r="G356" s="248"/>
      <c r="H356" s="249" t="s">
        <v>19</v>
      </c>
      <c r="I356" s="251"/>
      <c r="J356" s="248"/>
      <c r="K356" s="248"/>
      <c r="L356" s="252"/>
      <c r="M356" s="253"/>
      <c r="N356" s="254"/>
      <c r="O356" s="254"/>
      <c r="P356" s="254"/>
      <c r="Q356" s="254"/>
      <c r="R356" s="254"/>
      <c r="S356" s="254"/>
      <c r="T356" s="255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6" t="s">
        <v>171</v>
      </c>
      <c r="AU356" s="256" t="s">
        <v>85</v>
      </c>
      <c r="AV356" s="14" t="s">
        <v>83</v>
      </c>
      <c r="AW356" s="14" t="s">
        <v>36</v>
      </c>
      <c r="AX356" s="14" t="s">
        <v>75</v>
      </c>
      <c r="AY356" s="256" t="s">
        <v>123</v>
      </c>
    </row>
    <row r="357" s="13" customFormat="1">
      <c r="A357" s="13"/>
      <c r="B357" s="236"/>
      <c r="C357" s="237"/>
      <c r="D357" s="219" t="s">
        <v>171</v>
      </c>
      <c r="E357" s="257" t="s">
        <v>19</v>
      </c>
      <c r="F357" s="238" t="s">
        <v>593</v>
      </c>
      <c r="G357" s="237"/>
      <c r="H357" s="239">
        <v>0.71999999999999997</v>
      </c>
      <c r="I357" s="240"/>
      <c r="J357" s="237"/>
      <c r="K357" s="237"/>
      <c r="L357" s="241"/>
      <c r="M357" s="242"/>
      <c r="N357" s="243"/>
      <c r="O357" s="243"/>
      <c r="P357" s="243"/>
      <c r="Q357" s="243"/>
      <c r="R357" s="243"/>
      <c r="S357" s="243"/>
      <c r="T357" s="24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5" t="s">
        <v>171</v>
      </c>
      <c r="AU357" s="245" t="s">
        <v>85</v>
      </c>
      <c r="AV357" s="13" t="s">
        <v>85</v>
      </c>
      <c r="AW357" s="13" t="s">
        <v>36</v>
      </c>
      <c r="AX357" s="13" t="s">
        <v>75</v>
      </c>
      <c r="AY357" s="245" t="s">
        <v>123</v>
      </c>
    </row>
    <row r="358" s="14" customFormat="1">
      <c r="A358" s="14"/>
      <c r="B358" s="247"/>
      <c r="C358" s="248"/>
      <c r="D358" s="219" t="s">
        <v>171</v>
      </c>
      <c r="E358" s="249" t="s">
        <v>19</v>
      </c>
      <c r="F358" s="250" t="s">
        <v>656</v>
      </c>
      <c r="G358" s="248"/>
      <c r="H358" s="249" t="s">
        <v>19</v>
      </c>
      <c r="I358" s="251"/>
      <c r="J358" s="248"/>
      <c r="K358" s="248"/>
      <c r="L358" s="252"/>
      <c r="M358" s="253"/>
      <c r="N358" s="254"/>
      <c r="O358" s="254"/>
      <c r="P358" s="254"/>
      <c r="Q358" s="254"/>
      <c r="R358" s="254"/>
      <c r="S358" s="254"/>
      <c r="T358" s="255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6" t="s">
        <v>171</v>
      </c>
      <c r="AU358" s="256" t="s">
        <v>85</v>
      </c>
      <c r="AV358" s="14" t="s">
        <v>83</v>
      </c>
      <c r="AW358" s="14" t="s">
        <v>36</v>
      </c>
      <c r="AX358" s="14" t="s">
        <v>75</v>
      </c>
      <c r="AY358" s="256" t="s">
        <v>123</v>
      </c>
    </row>
    <row r="359" s="13" customFormat="1">
      <c r="A359" s="13"/>
      <c r="B359" s="236"/>
      <c r="C359" s="237"/>
      <c r="D359" s="219" t="s">
        <v>171</v>
      </c>
      <c r="E359" s="257" t="s">
        <v>19</v>
      </c>
      <c r="F359" s="238" t="s">
        <v>657</v>
      </c>
      <c r="G359" s="237"/>
      <c r="H359" s="239">
        <v>0.41999999999999998</v>
      </c>
      <c r="I359" s="240"/>
      <c r="J359" s="237"/>
      <c r="K359" s="237"/>
      <c r="L359" s="241"/>
      <c r="M359" s="242"/>
      <c r="N359" s="243"/>
      <c r="O359" s="243"/>
      <c r="P359" s="243"/>
      <c r="Q359" s="243"/>
      <c r="R359" s="243"/>
      <c r="S359" s="243"/>
      <c r="T359" s="244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5" t="s">
        <v>171</v>
      </c>
      <c r="AU359" s="245" t="s">
        <v>85</v>
      </c>
      <c r="AV359" s="13" t="s">
        <v>85</v>
      </c>
      <c r="AW359" s="13" t="s">
        <v>36</v>
      </c>
      <c r="AX359" s="13" t="s">
        <v>75</v>
      </c>
      <c r="AY359" s="245" t="s">
        <v>123</v>
      </c>
    </row>
    <row r="360" s="13" customFormat="1">
      <c r="A360" s="13"/>
      <c r="B360" s="236"/>
      <c r="C360" s="237"/>
      <c r="D360" s="219" t="s">
        <v>171</v>
      </c>
      <c r="E360" s="257" t="s">
        <v>19</v>
      </c>
      <c r="F360" s="238" t="s">
        <v>658</v>
      </c>
      <c r="G360" s="237"/>
      <c r="H360" s="239">
        <v>2.8700000000000001</v>
      </c>
      <c r="I360" s="240"/>
      <c r="J360" s="237"/>
      <c r="K360" s="237"/>
      <c r="L360" s="241"/>
      <c r="M360" s="242"/>
      <c r="N360" s="243"/>
      <c r="O360" s="243"/>
      <c r="P360" s="243"/>
      <c r="Q360" s="243"/>
      <c r="R360" s="243"/>
      <c r="S360" s="243"/>
      <c r="T360" s="24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5" t="s">
        <v>171</v>
      </c>
      <c r="AU360" s="245" t="s">
        <v>85</v>
      </c>
      <c r="AV360" s="13" t="s">
        <v>85</v>
      </c>
      <c r="AW360" s="13" t="s">
        <v>36</v>
      </c>
      <c r="AX360" s="13" t="s">
        <v>75</v>
      </c>
      <c r="AY360" s="245" t="s">
        <v>123</v>
      </c>
    </row>
    <row r="361" s="15" customFormat="1">
      <c r="A361" s="15"/>
      <c r="B361" s="258"/>
      <c r="C361" s="259"/>
      <c r="D361" s="219" t="s">
        <v>171</v>
      </c>
      <c r="E361" s="260" t="s">
        <v>19</v>
      </c>
      <c r="F361" s="261" t="s">
        <v>659</v>
      </c>
      <c r="G361" s="259"/>
      <c r="H361" s="262">
        <v>4.0099999999999998</v>
      </c>
      <c r="I361" s="263"/>
      <c r="J361" s="259"/>
      <c r="K361" s="259"/>
      <c r="L361" s="264"/>
      <c r="M361" s="265"/>
      <c r="N361" s="266"/>
      <c r="O361" s="266"/>
      <c r="P361" s="266"/>
      <c r="Q361" s="266"/>
      <c r="R361" s="266"/>
      <c r="S361" s="266"/>
      <c r="T361" s="267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68" t="s">
        <v>171</v>
      </c>
      <c r="AU361" s="268" t="s">
        <v>85</v>
      </c>
      <c r="AV361" s="15" t="s">
        <v>130</v>
      </c>
      <c r="AW361" s="15" t="s">
        <v>36</v>
      </c>
      <c r="AX361" s="15" t="s">
        <v>83</v>
      </c>
      <c r="AY361" s="268" t="s">
        <v>123</v>
      </c>
    </row>
    <row r="362" s="2" customFormat="1" ht="24.15" customHeight="1">
      <c r="A362" s="40"/>
      <c r="B362" s="41"/>
      <c r="C362" s="206" t="s">
        <v>660</v>
      </c>
      <c r="D362" s="206" t="s">
        <v>125</v>
      </c>
      <c r="E362" s="207" t="s">
        <v>661</v>
      </c>
      <c r="F362" s="208" t="s">
        <v>662</v>
      </c>
      <c r="G362" s="209" t="s">
        <v>582</v>
      </c>
      <c r="H362" s="210">
        <v>4.0099999999999998</v>
      </c>
      <c r="I362" s="211"/>
      <c r="J362" s="212">
        <f>ROUND(I362*H362,2)</f>
        <v>0</v>
      </c>
      <c r="K362" s="208" t="s">
        <v>651</v>
      </c>
      <c r="L362" s="46"/>
      <c r="M362" s="213" t="s">
        <v>19</v>
      </c>
      <c r="N362" s="214" t="s">
        <v>46</v>
      </c>
      <c r="O362" s="86"/>
      <c r="P362" s="215">
        <f>O362*H362</f>
        <v>0</v>
      </c>
      <c r="Q362" s="215">
        <v>0</v>
      </c>
      <c r="R362" s="215">
        <f>Q362*H362</f>
        <v>0</v>
      </c>
      <c r="S362" s="215">
        <v>0</v>
      </c>
      <c r="T362" s="216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17" t="s">
        <v>130</v>
      </c>
      <c r="AT362" s="217" t="s">
        <v>125</v>
      </c>
      <c r="AU362" s="217" t="s">
        <v>85</v>
      </c>
      <c r="AY362" s="19" t="s">
        <v>123</v>
      </c>
      <c r="BE362" s="218">
        <f>IF(N362="základní",J362,0)</f>
        <v>0</v>
      </c>
      <c r="BF362" s="218">
        <f>IF(N362="snížená",J362,0)</f>
        <v>0</v>
      </c>
      <c r="BG362" s="218">
        <f>IF(N362="zákl. přenesená",J362,0)</f>
        <v>0</v>
      </c>
      <c r="BH362" s="218">
        <f>IF(N362="sníž. přenesená",J362,0)</f>
        <v>0</v>
      </c>
      <c r="BI362" s="218">
        <f>IF(N362="nulová",J362,0)</f>
        <v>0</v>
      </c>
      <c r="BJ362" s="19" t="s">
        <v>83</v>
      </c>
      <c r="BK362" s="218">
        <f>ROUND(I362*H362,2)</f>
        <v>0</v>
      </c>
      <c r="BL362" s="19" t="s">
        <v>130</v>
      </c>
      <c r="BM362" s="217" t="s">
        <v>663</v>
      </c>
    </row>
    <row r="363" s="2" customFormat="1">
      <c r="A363" s="40"/>
      <c r="B363" s="41"/>
      <c r="C363" s="42"/>
      <c r="D363" s="219" t="s">
        <v>132</v>
      </c>
      <c r="E363" s="42"/>
      <c r="F363" s="220" t="s">
        <v>664</v>
      </c>
      <c r="G363" s="42"/>
      <c r="H363" s="42"/>
      <c r="I363" s="221"/>
      <c r="J363" s="42"/>
      <c r="K363" s="42"/>
      <c r="L363" s="46"/>
      <c r="M363" s="222"/>
      <c r="N363" s="223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132</v>
      </c>
      <c r="AU363" s="19" t="s">
        <v>85</v>
      </c>
    </row>
    <row r="364" s="2" customFormat="1">
      <c r="A364" s="40"/>
      <c r="B364" s="41"/>
      <c r="C364" s="42"/>
      <c r="D364" s="224" t="s">
        <v>134</v>
      </c>
      <c r="E364" s="42"/>
      <c r="F364" s="225" t="s">
        <v>665</v>
      </c>
      <c r="G364" s="42"/>
      <c r="H364" s="42"/>
      <c r="I364" s="221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134</v>
      </c>
      <c r="AU364" s="19" t="s">
        <v>85</v>
      </c>
    </row>
    <row r="365" s="14" customFormat="1">
      <c r="A365" s="14"/>
      <c r="B365" s="247"/>
      <c r="C365" s="248"/>
      <c r="D365" s="219" t="s">
        <v>171</v>
      </c>
      <c r="E365" s="249" t="s">
        <v>19</v>
      </c>
      <c r="F365" s="250" t="s">
        <v>655</v>
      </c>
      <c r="G365" s="248"/>
      <c r="H365" s="249" t="s">
        <v>19</v>
      </c>
      <c r="I365" s="251"/>
      <c r="J365" s="248"/>
      <c r="K365" s="248"/>
      <c r="L365" s="252"/>
      <c r="M365" s="253"/>
      <c r="N365" s="254"/>
      <c r="O365" s="254"/>
      <c r="P365" s="254"/>
      <c r="Q365" s="254"/>
      <c r="R365" s="254"/>
      <c r="S365" s="254"/>
      <c r="T365" s="255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6" t="s">
        <v>171</v>
      </c>
      <c r="AU365" s="256" t="s">
        <v>85</v>
      </c>
      <c r="AV365" s="14" t="s">
        <v>83</v>
      </c>
      <c r="AW365" s="14" t="s">
        <v>36</v>
      </c>
      <c r="AX365" s="14" t="s">
        <v>75</v>
      </c>
      <c r="AY365" s="256" t="s">
        <v>123</v>
      </c>
    </row>
    <row r="366" s="13" customFormat="1">
      <c r="A366" s="13"/>
      <c r="B366" s="236"/>
      <c r="C366" s="237"/>
      <c r="D366" s="219" t="s">
        <v>171</v>
      </c>
      <c r="E366" s="257" t="s">
        <v>19</v>
      </c>
      <c r="F366" s="238" t="s">
        <v>593</v>
      </c>
      <c r="G366" s="237"/>
      <c r="H366" s="239">
        <v>0.71999999999999997</v>
      </c>
      <c r="I366" s="240"/>
      <c r="J366" s="237"/>
      <c r="K366" s="237"/>
      <c r="L366" s="241"/>
      <c r="M366" s="242"/>
      <c r="N366" s="243"/>
      <c r="O366" s="243"/>
      <c r="P366" s="243"/>
      <c r="Q366" s="243"/>
      <c r="R366" s="243"/>
      <c r="S366" s="243"/>
      <c r="T366" s="24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5" t="s">
        <v>171</v>
      </c>
      <c r="AU366" s="245" t="s">
        <v>85</v>
      </c>
      <c r="AV366" s="13" t="s">
        <v>85</v>
      </c>
      <c r="AW366" s="13" t="s">
        <v>36</v>
      </c>
      <c r="AX366" s="13" t="s">
        <v>75</v>
      </c>
      <c r="AY366" s="245" t="s">
        <v>123</v>
      </c>
    </row>
    <row r="367" s="14" customFormat="1">
      <c r="A367" s="14"/>
      <c r="B367" s="247"/>
      <c r="C367" s="248"/>
      <c r="D367" s="219" t="s">
        <v>171</v>
      </c>
      <c r="E367" s="249" t="s">
        <v>19</v>
      </c>
      <c r="F367" s="250" t="s">
        <v>656</v>
      </c>
      <c r="G367" s="248"/>
      <c r="H367" s="249" t="s">
        <v>19</v>
      </c>
      <c r="I367" s="251"/>
      <c r="J367" s="248"/>
      <c r="K367" s="248"/>
      <c r="L367" s="252"/>
      <c r="M367" s="253"/>
      <c r="N367" s="254"/>
      <c r="O367" s="254"/>
      <c r="P367" s="254"/>
      <c r="Q367" s="254"/>
      <c r="R367" s="254"/>
      <c r="S367" s="254"/>
      <c r="T367" s="25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6" t="s">
        <v>171</v>
      </c>
      <c r="AU367" s="256" t="s">
        <v>85</v>
      </c>
      <c r="AV367" s="14" t="s">
        <v>83</v>
      </c>
      <c r="AW367" s="14" t="s">
        <v>36</v>
      </c>
      <c r="AX367" s="14" t="s">
        <v>75</v>
      </c>
      <c r="AY367" s="256" t="s">
        <v>123</v>
      </c>
    </row>
    <row r="368" s="13" customFormat="1">
      <c r="A368" s="13"/>
      <c r="B368" s="236"/>
      <c r="C368" s="237"/>
      <c r="D368" s="219" t="s">
        <v>171</v>
      </c>
      <c r="E368" s="257" t="s">
        <v>19</v>
      </c>
      <c r="F368" s="238" t="s">
        <v>657</v>
      </c>
      <c r="G368" s="237"/>
      <c r="H368" s="239">
        <v>0.41999999999999998</v>
      </c>
      <c r="I368" s="240"/>
      <c r="J368" s="237"/>
      <c r="K368" s="237"/>
      <c r="L368" s="241"/>
      <c r="M368" s="242"/>
      <c r="N368" s="243"/>
      <c r="O368" s="243"/>
      <c r="P368" s="243"/>
      <c r="Q368" s="243"/>
      <c r="R368" s="243"/>
      <c r="S368" s="243"/>
      <c r="T368" s="244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5" t="s">
        <v>171</v>
      </c>
      <c r="AU368" s="245" t="s">
        <v>85</v>
      </c>
      <c r="AV368" s="13" t="s">
        <v>85</v>
      </c>
      <c r="AW368" s="13" t="s">
        <v>36</v>
      </c>
      <c r="AX368" s="13" t="s">
        <v>75</v>
      </c>
      <c r="AY368" s="245" t="s">
        <v>123</v>
      </c>
    </row>
    <row r="369" s="13" customFormat="1">
      <c r="A369" s="13"/>
      <c r="B369" s="236"/>
      <c r="C369" s="237"/>
      <c r="D369" s="219" t="s">
        <v>171</v>
      </c>
      <c r="E369" s="257" t="s">
        <v>19</v>
      </c>
      <c r="F369" s="238" t="s">
        <v>658</v>
      </c>
      <c r="G369" s="237"/>
      <c r="H369" s="239">
        <v>2.8700000000000001</v>
      </c>
      <c r="I369" s="240"/>
      <c r="J369" s="237"/>
      <c r="K369" s="237"/>
      <c r="L369" s="241"/>
      <c r="M369" s="242"/>
      <c r="N369" s="243"/>
      <c r="O369" s="243"/>
      <c r="P369" s="243"/>
      <c r="Q369" s="243"/>
      <c r="R369" s="243"/>
      <c r="S369" s="243"/>
      <c r="T369" s="24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5" t="s">
        <v>171</v>
      </c>
      <c r="AU369" s="245" t="s">
        <v>85</v>
      </c>
      <c r="AV369" s="13" t="s">
        <v>85</v>
      </c>
      <c r="AW369" s="13" t="s">
        <v>36</v>
      </c>
      <c r="AX369" s="13" t="s">
        <v>75</v>
      </c>
      <c r="AY369" s="245" t="s">
        <v>123</v>
      </c>
    </row>
    <row r="370" s="15" customFormat="1">
      <c r="A370" s="15"/>
      <c r="B370" s="258"/>
      <c r="C370" s="259"/>
      <c r="D370" s="219" t="s">
        <v>171</v>
      </c>
      <c r="E370" s="260" t="s">
        <v>19</v>
      </c>
      <c r="F370" s="261" t="s">
        <v>659</v>
      </c>
      <c r="G370" s="259"/>
      <c r="H370" s="262">
        <v>4.0099999999999998</v>
      </c>
      <c r="I370" s="263"/>
      <c r="J370" s="259"/>
      <c r="K370" s="259"/>
      <c r="L370" s="264"/>
      <c r="M370" s="265"/>
      <c r="N370" s="266"/>
      <c r="O370" s="266"/>
      <c r="P370" s="266"/>
      <c r="Q370" s="266"/>
      <c r="R370" s="266"/>
      <c r="S370" s="266"/>
      <c r="T370" s="267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68" t="s">
        <v>171</v>
      </c>
      <c r="AU370" s="268" t="s">
        <v>85</v>
      </c>
      <c r="AV370" s="15" t="s">
        <v>130</v>
      </c>
      <c r="AW370" s="15" t="s">
        <v>36</v>
      </c>
      <c r="AX370" s="15" t="s">
        <v>83</v>
      </c>
      <c r="AY370" s="268" t="s">
        <v>123</v>
      </c>
    </row>
    <row r="371" s="2" customFormat="1" ht="37.8" customHeight="1">
      <c r="A371" s="40"/>
      <c r="B371" s="41"/>
      <c r="C371" s="206" t="s">
        <v>666</v>
      </c>
      <c r="D371" s="206" t="s">
        <v>125</v>
      </c>
      <c r="E371" s="207" t="s">
        <v>667</v>
      </c>
      <c r="F371" s="208" t="s">
        <v>668</v>
      </c>
      <c r="G371" s="209" t="s">
        <v>582</v>
      </c>
      <c r="H371" s="210">
        <v>4.0099999999999998</v>
      </c>
      <c r="I371" s="211"/>
      <c r="J371" s="212">
        <f>ROUND(I371*H371,2)</f>
        <v>0</v>
      </c>
      <c r="K371" s="208" t="s">
        <v>651</v>
      </c>
      <c r="L371" s="46"/>
      <c r="M371" s="213" t="s">
        <v>19</v>
      </c>
      <c r="N371" s="214" t="s">
        <v>46</v>
      </c>
      <c r="O371" s="86"/>
      <c r="P371" s="215">
        <f>O371*H371</f>
        <v>0</v>
      </c>
      <c r="Q371" s="215">
        <v>0</v>
      </c>
      <c r="R371" s="215">
        <f>Q371*H371</f>
        <v>0</v>
      </c>
      <c r="S371" s="215">
        <v>0</v>
      </c>
      <c r="T371" s="216">
        <f>S371*H371</f>
        <v>0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17" t="s">
        <v>163</v>
      </c>
      <c r="AT371" s="217" t="s">
        <v>125</v>
      </c>
      <c r="AU371" s="217" t="s">
        <v>85</v>
      </c>
      <c r="AY371" s="19" t="s">
        <v>123</v>
      </c>
      <c r="BE371" s="218">
        <f>IF(N371="základní",J371,0)</f>
        <v>0</v>
      </c>
      <c r="BF371" s="218">
        <f>IF(N371="snížená",J371,0)</f>
        <v>0</v>
      </c>
      <c r="BG371" s="218">
        <f>IF(N371="zákl. přenesená",J371,0)</f>
        <v>0</v>
      </c>
      <c r="BH371" s="218">
        <f>IF(N371="sníž. přenesená",J371,0)</f>
        <v>0</v>
      </c>
      <c r="BI371" s="218">
        <f>IF(N371="nulová",J371,0)</f>
        <v>0</v>
      </c>
      <c r="BJ371" s="19" t="s">
        <v>83</v>
      </c>
      <c r="BK371" s="218">
        <f>ROUND(I371*H371,2)</f>
        <v>0</v>
      </c>
      <c r="BL371" s="19" t="s">
        <v>163</v>
      </c>
      <c r="BM371" s="217" t="s">
        <v>669</v>
      </c>
    </row>
    <row r="372" s="2" customFormat="1">
      <c r="A372" s="40"/>
      <c r="B372" s="41"/>
      <c r="C372" s="42"/>
      <c r="D372" s="219" t="s">
        <v>132</v>
      </c>
      <c r="E372" s="42"/>
      <c r="F372" s="220" t="s">
        <v>670</v>
      </c>
      <c r="G372" s="42"/>
      <c r="H372" s="42"/>
      <c r="I372" s="221"/>
      <c r="J372" s="42"/>
      <c r="K372" s="42"/>
      <c r="L372" s="46"/>
      <c r="M372" s="222"/>
      <c r="N372" s="223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132</v>
      </c>
      <c r="AU372" s="19" t="s">
        <v>85</v>
      </c>
    </row>
    <row r="373" s="2" customFormat="1">
      <c r="A373" s="40"/>
      <c r="B373" s="41"/>
      <c r="C373" s="42"/>
      <c r="D373" s="224" t="s">
        <v>134</v>
      </c>
      <c r="E373" s="42"/>
      <c r="F373" s="225" t="s">
        <v>671</v>
      </c>
      <c r="G373" s="42"/>
      <c r="H373" s="42"/>
      <c r="I373" s="221"/>
      <c r="J373" s="42"/>
      <c r="K373" s="42"/>
      <c r="L373" s="46"/>
      <c r="M373" s="222"/>
      <c r="N373" s="223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134</v>
      </c>
      <c r="AU373" s="19" t="s">
        <v>85</v>
      </c>
    </row>
    <row r="374" s="14" customFormat="1">
      <c r="A374" s="14"/>
      <c r="B374" s="247"/>
      <c r="C374" s="248"/>
      <c r="D374" s="219" t="s">
        <v>171</v>
      </c>
      <c r="E374" s="249" t="s">
        <v>19</v>
      </c>
      <c r="F374" s="250" t="s">
        <v>655</v>
      </c>
      <c r="G374" s="248"/>
      <c r="H374" s="249" t="s">
        <v>19</v>
      </c>
      <c r="I374" s="251"/>
      <c r="J374" s="248"/>
      <c r="K374" s="248"/>
      <c r="L374" s="252"/>
      <c r="M374" s="253"/>
      <c r="N374" s="254"/>
      <c r="O374" s="254"/>
      <c r="P374" s="254"/>
      <c r="Q374" s="254"/>
      <c r="R374" s="254"/>
      <c r="S374" s="254"/>
      <c r="T374" s="255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6" t="s">
        <v>171</v>
      </c>
      <c r="AU374" s="256" t="s">
        <v>85</v>
      </c>
      <c r="AV374" s="14" t="s">
        <v>83</v>
      </c>
      <c r="AW374" s="14" t="s">
        <v>36</v>
      </c>
      <c r="AX374" s="14" t="s">
        <v>75</v>
      </c>
      <c r="AY374" s="256" t="s">
        <v>123</v>
      </c>
    </row>
    <row r="375" s="13" customFormat="1">
      <c r="A375" s="13"/>
      <c r="B375" s="236"/>
      <c r="C375" s="237"/>
      <c r="D375" s="219" t="s">
        <v>171</v>
      </c>
      <c r="E375" s="257" t="s">
        <v>19</v>
      </c>
      <c r="F375" s="238" t="s">
        <v>593</v>
      </c>
      <c r="G375" s="237"/>
      <c r="H375" s="239">
        <v>0.71999999999999997</v>
      </c>
      <c r="I375" s="240"/>
      <c r="J375" s="237"/>
      <c r="K375" s="237"/>
      <c r="L375" s="241"/>
      <c r="M375" s="242"/>
      <c r="N375" s="243"/>
      <c r="O375" s="243"/>
      <c r="P375" s="243"/>
      <c r="Q375" s="243"/>
      <c r="R375" s="243"/>
      <c r="S375" s="243"/>
      <c r="T375" s="24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5" t="s">
        <v>171</v>
      </c>
      <c r="AU375" s="245" t="s">
        <v>85</v>
      </c>
      <c r="AV375" s="13" t="s">
        <v>85</v>
      </c>
      <c r="AW375" s="13" t="s">
        <v>36</v>
      </c>
      <c r="AX375" s="13" t="s">
        <v>75</v>
      </c>
      <c r="AY375" s="245" t="s">
        <v>123</v>
      </c>
    </row>
    <row r="376" s="14" customFormat="1">
      <c r="A376" s="14"/>
      <c r="B376" s="247"/>
      <c r="C376" s="248"/>
      <c r="D376" s="219" t="s">
        <v>171</v>
      </c>
      <c r="E376" s="249" t="s">
        <v>19</v>
      </c>
      <c r="F376" s="250" t="s">
        <v>656</v>
      </c>
      <c r="G376" s="248"/>
      <c r="H376" s="249" t="s">
        <v>19</v>
      </c>
      <c r="I376" s="251"/>
      <c r="J376" s="248"/>
      <c r="K376" s="248"/>
      <c r="L376" s="252"/>
      <c r="M376" s="253"/>
      <c r="N376" s="254"/>
      <c r="O376" s="254"/>
      <c r="P376" s="254"/>
      <c r="Q376" s="254"/>
      <c r="R376" s="254"/>
      <c r="S376" s="254"/>
      <c r="T376" s="255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6" t="s">
        <v>171</v>
      </c>
      <c r="AU376" s="256" t="s">
        <v>85</v>
      </c>
      <c r="AV376" s="14" t="s">
        <v>83</v>
      </c>
      <c r="AW376" s="14" t="s">
        <v>36</v>
      </c>
      <c r="AX376" s="14" t="s">
        <v>75</v>
      </c>
      <c r="AY376" s="256" t="s">
        <v>123</v>
      </c>
    </row>
    <row r="377" s="13" customFormat="1">
      <c r="A377" s="13"/>
      <c r="B377" s="236"/>
      <c r="C377" s="237"/>
      <c r="D377" s="219" t="s">
        <v>171</v>
      </c>
      <c r="E377" s="257" t="s">
        <v>19</v>
      </c>
      <c r="F377" s="238" t="s">
        <v>657</v>
      </c>
      <c r="G377" s="237"/>
      <c r="H377" s="239">
        <v>0.41999999999999998</v>
      </c>
      <c r="I377" s="240"/>
      <c r="J377" s="237"/>
      <c r="K377" s="237"/>
      <c r="L377" s="241"/>
      <c r="M377" s="242"/>
      <c r="N377" s="243"/>
      <c r="O377" s="243"/>
      <c r="P377" s="243"/>
      <c r="Q377" s="243"/>
      <c r="R377" s="243"/>
      <c r="S377" s="243"/>
      <c r="T377" s="24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5" t="s">
        <v>171</v>
      </c>
      <c r="AU377" s="245" t="s">
        <v>85</v>
      </c>
      <c r="AV377" s="13" t="s">
        <v>85</v>
      </c>
      <c r="AW377" s="13" t="s">
        <v>36</v>
      </c>
      <c r="AX377" s="13" t="s">
        <v>75</v>
      </c>
      <c r="AY377" s="245" t="s">
        <v>123</v>
      </c>
    </row>
    <row r="378" s="13" customFormat="1">
      <c r="A378" s="13"/>
      <c r="B378" s="236"/>
      <c r="C378" s="237"/>
      <c r="D378" s="219" t="s">
        <v>171</v>
      </c>
      <c r="E378" s="257" t="s">
        <v>19</v>
      </c>
      <c r="F378" s="238" t="s">
        <v>658</v>
      </c>
      <c r="G378" s="237"/>
      <c r="H378" s="239">
        <v>2.8700000000000001</v>
      </c>
      <c r="I378" s="240"/>
      <c r="J378" s="237"/>
      <c r="K378" s="237"/>
      <c r="L378" s="241"/>
      <c r="M378" s="242"/>
      <c r="N378" s="243"/>
      <c r="O378" s="243"/>
      <c r="P378" s="243"/>
      <c r="Q378" s="243"/>
      <c r="R378" s="243"/>
      <c r="S378" s="243"/>
      <c r="T378" s="244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5" t="s">
        <v>171</v>
      </c>
      <c r="AU378" s="245" t="s">
        <v>85</v>
      </c>
      <c r="AV378" s="13" t="s">
        <v>85</v>
      </c>
      <c r="AW378" s="13" t="s">
        <v>36</v>
      </c>
      <c r="AX378" s="13" t="s">
        <v>75</v>
      </c>
      <c r="AY378" s="245" t="s">
        <v>123</v>
      </c>
    </row>
    <row r="379" s="15" customFormat="1">
      <c r="A379" s="15"/>
      <c r="B379" s="258"/>
      <c r="C379" s="259"/>
      <c r="D379" s="219" t="s">
        <v>171</v>
      </c>
      <c r="E379" s="260" t="s">
        <v>19</v>
      </c>
      <c r="F379" s="261" t="s">
        <v>659</v>
      </c>
      <c r="G379" s="259"/>
      <c r="H379" s="262">
        <v>4.0099999999999998</v>
      </c>
      <c r="I379" s="263"/>
      <c r="J379" s="259"/>
      <c r="K379" s="259"/>
      <c r="L379" s="264"/>
      <c r="M379" s="265"/>
      <c r="N379" s="266"/>
      <c r="O379" s="266"/>
      <c r="P379" s="266"/>
      <c r="Q379" s="266"/>
      <c r="R379" s="266"/>
      <c r="S379" s="266"/>
      <c r="T379" s="267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68" t="s">
        <v>171</v>
      </c>
      <c r="AU379" s="268" t="s">
        <v>85</v>
      </c>
      <c r="AV379" s="15" t="s">
        <v>130</v>
      </c>
      <c r="AW379" s="15" t="s">
        <v>36</v>
      </c>
      <c r="AX379" s="15" t="s">
        <v>83</v>
      </c>
      <c r="AY379" s="268" t="s">
        <v>123</v>
      </c>
    </row>
    <row r="380" s="2" customFormat="1" ht="37.8" customHeight="1">
      <c r="A380" s="40"/>
      <c r="B380" s="41"/>
      <c r="C380" s="206" t="s">
        <v>672</v>
      </c>
      <c r="D380" s="206" t="s">
        <v>125</v>
      </c>
      <c r="E380" s="207" t="s">
        <v>673</v>
      </c>
      <c r="F380" s="208" t="s">
        <v>674</v>
      </c>
      <c r="G380" s="209" t="s">
        <v>582</v>
      </c>
      <c r="H380" s="210">
        <v>76.189999999999998</v>
      </c>
      <c r="I380" s="211"/>
      <c r="J380" s="212">
        <f>ROUND(I380*H380,2)</f>
        <v>0</v>
      </c>
      <c r="K380" s="208" t="s">
        <v>651</v>
      </c>
      <c r="L380" s="46"/>
      <c r="M380" s="213" t="s">
        <v>19</v>
      </c>
      <c r="N380" s="214" t="s">
        <v>46</v>
      </c>
      <c r="O380" s="86"/>
      <c r="P380" s="215">
        <f>O380*H380</f>
        <v>0</v>
      </c>
      <c r="Q380" s="215">
        <v>0</v>
      </c>
      <c r="R380" s="215">
        <f>Q380*H380</f>
        <v>0</v>
      </c>
      <c r="S380" s="215">
        <v>0</v>
      </c>
      <c r="T380" s="216">
        <f>S380*H380</f>
        <v>0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17" t="s">
        <v>163</v>
      </c>
      <c r="AT380" s="217" t="s">
        <v>125</v>
      </c>
      <c r="AU380" s="217" t="s">
        <v>85</v>
      </c>
      <c r="AY380" s="19" t="s">
        <v>123</v>
      </c>
      <c r="BE380" s="218">
        <f>IF(N380="základní",J380,0)</f>
        <v>0</v>
      </c>
      <c r="BF380" s="218">
        <f>IF(N380="snížená",J380,0)</f>
        <v>0</v>
      </c>
      <c r="BG380" s="218">
        <f>IF(N380="zákl. přenesená",J380,0)</f>
        <v>0</v>
      </c>
      <c r="BH380" s="218">
        <f>IF(N380="sníž. přenesená",J380,0)</f>
        <v>0</v>
      </c>
      <c r="BI380" s="218">
        <f>IF(N380="nulová",J380,0)</f>
        <v>0</v>
      </c>
      <c r="BJ380" s="19" t="s">
        <v>83</v>
      </c>
      <c r="BK380" s="218">
        <f>ROUND(I380*H380,2)</f>
        <v>0</v>
      </c>
      <c r="BL380" s="19" t="s">
        <v>163</v>
      </c>
      <c r="BM380" s="217" t="s">
        <v>675</v>
      </c>
    </row>
    <row r="381" s="2" customFormat="1">
      <c r="A381" s="40"/>
      <c r="B381" s="41"/>
      <c r="C381" s="42"/>
      <c r="D381" s="219" t="s">
        <v>132</v>
      </c>
      <c r="E381" s="42"/>
      <c r="F381" s="220" t="s">
        <v>676</v>
      </c>
      <c r="G381" s="42"/>
      <c r="H381" s="42"/>
      <c r="I381" s="221"/>
      <c r="J381" s="42"/>
      <c r="K381" s="42"/>
      <c r="L381" s="46"/>
      <c r="M381" s="222"/>
      <c r="N381" s="223"/>
      <c r="O381" s="86"/>
      <c r="P381" s="86"/>
      <c r="Q381" s="86"/>
      <c r="R381" s="86"/>
      <c r="S381" s="86"/>
      <c r="T381" s="87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T381" s="19" t="s">
        <v>132</v>
      </c>
      <c r="AU381" s="19" t="s">
        <v>85</v>
      </c>
    </row>
    <row r="382" s="2" customFormat="1">
      <c r="A382" s="40"/>
      <c r="B382" s="41"/>
      <c r="C382" s="42"/>
      <c r="D382" s="224" t="s">
        <v>134</v>
      </c>
      <c r="E382" s="42"/>
      <c r="F382" s="225" t="s">
        <v>677</v>
      </c>
      <c r="G382" s="42"/>
      <c r="H382" s="42"/>
      <c r="I382" s="221"/>
      <c r="J382" s="42"/>
      <c r="K382" s="42"/>
      <c r="L382" s="46"/>
      <c r="M382" s="222"/>
      <c r="N382" s="223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134</v>
      </c>
      <c r="AU382" s="19" t="s">
        <v>85</v>
      </c>
    </row>
    <row r="383" s="14" customFormat="1">
      <c r="A383" s="14"/>
      <c r="B383" s="247"/>
      <c r="C383" s="248"/>
      <c r="D383" s="219" t="s">
        <v>171</v>
      </c>
      <c r="E383" s="249" t="s">
        <v>19</v>
      </c>
      <c r="F383" s="250" t="s">
        <v>655</v>
      </c>
      <c r="G383" s="248"/>
      <c r="H383" s="249" t="s">
        <v>19</v>
      </c>
      <c r="I383" s="251"/>
      <c r="J383" s="248"/>
      <c r="K383" s="248"/>
      <c r="L383" s="252"/>
      <c r="M383" s="253"/>
      <c r="N383" s="254"/>
      <c r="O383" s="254"/>
      <c r="P383" s="254"/>
      <c r="Q383" s="254"/>
      <c r="R383" s="254"/>
      <c r="S383" s="254"/>
      <c r="T383" s="255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6" t="s">
        <v>171</v>
      </c>
      <c r="AU383" s="256" t="s">
        <v>85</v>
      </c>
      <c r="AV383" s="14" t="s">
        <v>83</v>
      </c>
      <c r="AW383" s="14" t="s">
        <v>36</v>
      </c>
      <c r="AX383" s="14" t="s">
        <v>75</v>
      </c>
      <c r="AY383" s="256" t="s">
        <v>123</v>
      </c>
    </row>
    <row r="384" s="13" customFormat="1">
      <c r="A384" s="13"/>
      <c r="B384" s="236"/>
      <c r="C384" s="237"/>
      <c r="D384" s="219" t="s">
        <v>171</v>
      </c>
      <c r="E384" s="257" t="s">
        <v>19</v>
      </c>
      <c r="F384" s="238" t="s">
        <v>593</v>
      </c>
      <c r="G384" s="237"/>
      <c r="H384" s="239">
        <v>0.71999999999999997</v>
      </c>
      <c r="I384" s="240"/>
      <c r="J384" s="237"/>
      <c r="K384" s="237"/>
      <c r="L384" s="241"/>
      <c r="M384" s="242"/>
      <c r="N384" s="243"/>
      <c r="O384" s="243"/>
      <c r="P384" s="243"/>
      <c r="Q384" s="243"/>
      <c r="R384" s="243"/>
      <c r="S384" s="243"/>
      <c r="T384" s="24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5" t="s">
        <v>171</v>
      </c>
      <c r="AU384" s="245" t="s">
        <v>85</v>
      </c>
      <c r="AV384" s="13" t="s">
        <v>85</v>
      </c>
      <c r="AW384" s="13" t="s">
        <v>36</v>
      </c>
      <c r="AX384" s="13" t="s">
        <v>75</v>
      </c>
      <c r="AY384" s="245" t="s">
        <v>123</v>
      </c>
    </row>
    <row r="385" s="14" customFormat="1">
      <c r="A385" s="14"/>
      <c r="B385" s="247"/>
      <c r="C385" s="248"/>
      <c r="D385" s="219" t="s">
        <v>171</v>
      </c>
      <c r="E385" s="249" t="s">
        <v>19</v>
      </c>
      <c r="F385" s="250" t="s">
        <v>656</v>
      </c>
      <c r="G385" s="248"/>
      <c r="H385" s="249" t="s">
        <v>19</v>
      </c>
      <c r="I385" s="251"/>
      <c r="J385" s="248"/>
      <c r="K385" s="248"/>
      <c r="L385" s="252"/>
      <c r="M385" s="253"/>
      <c r="N385" s="254"/>
      <c r="O385" s="254"/>
      <c r="P385" s="254"/>
      <c r="Q385" s="254"/>
      <c r="R385" s="254"/>
      <c r="S385" s="254"/>
      <c r="T385" s="255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6" t="s">
        <v>171</v>
      </c>
      <c r="AU385" s="256" t="s">
        <v>85</v>
      </c>
      <c r="AV385" s="14" t="s">
        <v>83</v>
      </c>
      <c r="AW385" s="14" t="s">
        <v>36</v>
      </c>
      <c r="AX385" s="14" t="s">
        <v>75</v>
      </c>
      <c r="AY385" s="256" t="s">
        <v>123</v>
      </c>
    </row>
    <row r="386" s="13" customFormat="1">
      <c r="A386" s="13"/>
      <c r="B386" s="236"/>
      <c r="C386" s="237"/>
      <c r="D386" s="219" t="s">
        <v>171</v>
      </c>
      <c r="E386" s="257" t="s">
        <v>19</v>
      </c>
      <c r="F386" s="238" t="s">
        <v>657</v>
      </c>
      <c r="G386" s="237"/>
      <c r="H386" s="239">
        <v>0.41999999999999998</v>
      </c>
      <c r="I386" s="240"/>
      <c r="J386" s="237"/>
      <c r="K386" s="237"/>
      <c r="L386" s="241"/>
      <c r="M386" s="242"/>
      <c r="N386" s="243"/>
      <c r="O386" s="243"/>
      <c r="P386" s="243"/>
      <c r="Q386" s="243"/>
      <c r="R386" s="243"/>
      <c r="S386" s="243"/>
      <c r="T386" s="244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5" t="s">
        <v>171</v>
      </c>
      <c r="AU386" s="245" t="s">
        <v>85</v>
      </c>
      <c r="AV386" s="13" t="s">
        <v>85</v>
      </c>
      <c r="AW386" s="13" t="s">
        <v>36</v>
      </c>
      <c r="AX386" s="13" t="s">
        <v>75</v>
      </c>
      <c r="AY386" s="245" t="s">
        <v>123</v>
      </c>
    </row>
    <row r="387" s="13" customFormat="1">
      <c r="A387" s="13"/>
      <c r="B387" s="236"/>
      <c r="C387" s="237"/>
      <c r="D387" s="219" t="s">
        <v>171</v>
      </c>
      <c r="E387" s="257" t="s">
        <v>19</v>
      </c>
      <c r="F387" s="238" t="s">
        <v>658</v>
      </c>
      <c r="G387" s="237"/>
      <c r="H387" s="239">
        <v>2.8700000000000001</v>
      </c>
      <c r="I387" s="240"/>
      <c r="J387" s="237"/>
      <c r="K387" s="237"/>
      <c r="L387" s="241"/>
      <c r="M387" s="242"/>
      <c r="N387" s="243"/>
      <c r="O387" s="243"/>
      <c r="P387" s="243"/>
      <c r="Q387" s="243"/>
      <c r="R387" s="243"/>
      <c r="S387" s="243"/>
      <c r="T387" s="244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5" t="s">
        <v>171</v>
      </c>
      <c r="AU387" s="245" t="s">
        <v>85</v>
      </c>
      <c r="AV387" s="13" t="s">
        <v>85</v>
      </c>
      <c r="AW387" s="13" t="s">
        <v>36</v>
      </c>
      <c r="AX387" s="13" t="s">
        <v>75</v>
      </c>
      <c r="AY387" s="245" t="s">
        <v>123</v>
      </c>
    </row>
    <row r="388" s="15" customFormat="1">
      <c r="A388" s="15"/>
      <c r="B388" s="258"/>
      <c r="C388" s="259"/>
      <c r="D388" s="219" t="s">
        <v>171</v>
      </c>
      <c r="E388" s="260" t="s">
        <v>19</v>
      </c>
      <c r="F388" s="261" t="s">
        <v>659</v>
      </c>
      <c r="G388" s="259"/>
      <c r="H388" s="262">
        <v>4.0099999999999998</v>
      </c>
      <c r="I388" s="263"/>
      <c r="J388" s="259"/>
      <c r="K388" s="259"/>
      <c r="L388" s="264"/>
      <c r="M388" s="265"/>
      <c r="N388" s="266"/>
      <c r="O388" s="266"/>
      <c r="P388" s="266"/>
      <c r="Q388" s="266"/>
      <c r="R388" s="266"/>
      <c r="S388" s="266"/>
      <c r="T388" s="267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68" t="s">
        <v>171</v>
      </c>
      <c r="AU388" s="268" t="s">
        <v>85</v>
      </c>
      <c r="AV388" s="15" t="s">
        <v>130</v>
      </c>
      <c r="AW388" s="15" t="s">
        <v>36</v>
      </c>
      <c r="AX388" s="15" t="s">
        <v>75</v>
      </c>
      <c r="AY388" s="268" t="s">
        <v>123</v>
      </c>
    </row>
    <row r="389" s="13" customFormat="1">
      <c r="A389" s="13"/>
      <c r="B389" s="236"/>
      <c r="C389" s="237"/>
      <c r="D389" s="219" t="s">
        <v>171</v>
      </c>
      <c r="E389" s="257" t="s">
        <v>19</v>
      </c>
      <c r="F389" s="238" t="s">
        <v>678</v>
      </c>
      <c r="G389" s="237"/>
      <c r="H389" s="239">
        <v>76.189999999999998</v>
      </c>
      <c r="I389" s="240"/>
      <c r="J389" s="237"/>
      <c r="K389" s="237"/>
      <c r="L389" s="241"/>
      <c r="M389" s="242"/>
      <c r="N389" s="243"/>
      <c r="O389" s="243"/>
      <c r="P389" s="243"/>
      <c r="Q389" s="243"/>
      <c r="R389" s="243"/>
      <c r="S389" s="243"/>
      <c r="T389" s="24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5" t="s">
        <v>171</v>
      </c>
      <c r="AU389" s="245" t="s">
        <v>85</v>
      </c>
      <c r="AV389" s="13" t="s">
        <v>85</v>
      </c>
      <c r="AW389" s="13" t="s">
        <v>36</v>
      </c>
      <c r="AX389" s="13" t="s">
        <v>75</v>
      </c>
      <c r="AY389" s="245" t="s">
        <v>123</v>
      </c>
    </row>
    <row r="390" s="15" customFormat="1">
      <c r="A390" s="15"/>
      <c r="B390" s="258"/>
      <c r="C390" s="259"/>
      <c r="D390" s="219" t="s">
        <v>171</v>
      </c>
      <c r="E390" s="260" t="s">
        <v>19</v>
      </c>
      <c r="F390" s="261" t="s">
        <v>659</v>
      </c>
      <c r="G390" s="259"/>
      <c r="H390" s="262">
        <v>76.189999999999998</v>
      </c>
      <c r="I390" s="263"/>
      <c r="J390" s="259"/>
      <c r="K390" s="259"/>
      <c r="L390" s="264"/>
      <c r="M390" s="265"/>
      <c r="N390" s="266"/>
      <c r="O390" s="266"/>
      <c r="P390" s="266"/>
      <c r="Q390" s="266"/>
      <c r="R390" s="266"/>
      <c r="S390" s="266"/>
      <c r="T390" s="267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68" t="s">
        <v>171</v>
      </c>
      <c r="AU390" s="268" t="s">
        <v>85</v>
      </c>
      <c r="AV390" s="15" t="s">
        <v>130</v>
      </c>
      <c r="AW390" s="15" t="s">
        <v>36</v>
      </c>
      <c r="AX390" s="15" t="s">
        <v>83</v>
      </c>
      <c r="AY390" s="268" t="s">
        <v>123</v>
      </c>
    </row>
    <row r="391" s="2" customFormat="1" ht="24.15" customHeight="1">
      <c r="A391" s="40"/>
      <c r="B391" s="41"/>
      <c r="C391" s="206" t="s">
        <v>679</v>
      </c>
      <c r="D391" s="206" t="s">
        <v>125</v>
      </c>
      <c r="E391" s="207" t="s">
        <v>680</v>
      </c>
      <c r="F391" s="208" t="s">
        <v>681</v>
      </c>
      <c r="G391" s="209" t="s">
        <v>682</v>
      </c>
      <c r="H391" s="210">
        <v>6.8170000000000002</v>
      </c>
      <c r="I391" s="211"/>
      <c r="J391" s="212">
        <f>ROUND(I391*H391,2)</f>
        <v>0</v>
      </c>
      <c r="K391" s="208" t="s">
        <v>19</v>
      </c>
      <c r="L391" s="46"/>
      <c r="M391" s="213" t="s">
        <v>19</v>
      </c>
      <c r="N391" s="214" t="s">
        <v>46</v>
      </c>
      <c r="O391" s="86"/>
      <c r="P391" s="215">
        <f>O391*H391</f>
        <v>0</v>
      </c>
      <c r="Q391" s="215">
        <v>0</v>
      </c>
      <c r="R391" s="215">
        <f>Q391*H391</f>
        <v>0</v>
      </c>
      <c r="S391" s="215">
        <v>0</v>
      </c>
      <c r="T391" s="216">
        <f>S391*H391</f>
        <v>0</v>
      </c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R391" s="217" t="s">
        <v>163</v>
      </c>
      <c r="AT391" s="217" t="s">
        <v>125</v>
      </c>
      <c r="AU391" s="217" t="s">
        <v>85</v>
      </c>
      <c r="AY391" s="19" t="s">
        <v>123</v>
      </c>
      <c r="BE391" s="218">
        <f>IF(N391="základní",J391,0)</f>
        <v>0</v>
      </c>
      <c r="BF391" s="218">
        <f>IF(N391="snížená",J391,0)</f>
        <v>0</v>
      </c>
      <c r="BG391" s="218">
        <f>IF(N391="zákl. přenesená",J391,0)</f>
        <v>0</v>
      </c>
      <c r="BH391" s="218">
        <f>IF(N391="sníž. přenesená",J391,0)</f>
        <v>0</v>
      </c>
      <c r="BI391" s="218">
        <f>IF(N391="nulová",J391,0)</f>
        <v>0</v>
      </c>
      <c r="BJ391" s="19" t="s">
        <v>83</v>
      </c>
      <c r="BK391" s="218">
        <f>ROUND(I391*H391,2)</f>
        <v>0</v>
      </c>
      <c r="BL391" s="19" t="s">
        <v>163</v>
      </c>
      <c r="BM391" s="217" t="s">
        <v>683</v>
      </c>
    </row>
    <row r="392" s="2" customFormat="1">
      <c r="A392" s="40"/>
      <c r="B392" s="41"/>
      <c r="C392" s="42"/>
      <c r="D392" s="219" t="s">
        <v>132</v>
      </c>
      <c r="E392" s="42"/>
      <c r="F392" s="220" t="s">
        <v>684</v>
      </c>
      <c r="G392" s="42"/>
      <c r="H392" s="42"/>
      <c r="I392" s="221"/>
      <c r="J392" s="42"/>
      <c r="K392" s="42"/>
      <c r="L392" s="46"/>
      <c r="M392" s="222"/>
      <c r="N392" s="223"/>
      <c r="O392" s="86"/>
      <c r="P392" s="86"/>
      <c r="Q392" s="86"/>
      <c r="R392" s="86"/>
      <c r="S392" s="86"/>
      <c r="T392" s="87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T392" s="19" t="s">
        <v>132</v>
      </c>
      <c r="AU392" s="19" t="s">
        <v>85</v>
      </c>
    </row>
    <row r="393" s="13" customFormat="1">
      <c r="A393" s="13"/>
      <c r="B393" s="236"/>
      <c r="C393" s="237"/>
      <c r="D393" s="219" t="s">
        <v>171</v>
      </c>
      <c r="E393" s="257" t="s">
        <v>19</v>
      </c>
      <c r="F393" s="238" t="s">
        <v>685</v>
      </c>
      <c r="G393" s="237"/>
      <c r="H393" s="239">
        <v>6.8170000000000002</v>
      </c>
      <c r="I393" s="240"/>
      <c r="J393" s="237"/>
      <c r="K393" s="237"/>
      <c r="L393" s="241"/>
      <c r="M393" s="242"/>
      <c r="N393" s="243"/>
      <c r="O393" s="243"/>
      <c r="P393" s="243"/>
      <c r="Q393" s="243"/>
      <c r="R393" s="243"/>
      <c r="S393" s="243"/>
      <c r="T393" s="24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5" t="s">
        <v>171</v>
      </c>
      <c r="AU393" s="245" t="s">
        <v>85</v>
      </c>
      <c r="AV393" s="13" t="s">
        <v>85</v>
      </c>
      <c r="AW393" s="13" t="s">
        <v>36</v>
      </c>
      <c r="AX393" s="13" t="s">
        <v>75</v>
      </c>
      <c r="AY393" s="245" t="s">
        <v>123</v>
      </c>
    </row>
    <row r="394" s="15" customFormat="1">
      <c r="A394" s="15"/>
      <c r="B394" s="258"/>
      <c r="C394" s="259"/>
      <c r="D394" s="219" t="s">
        <v>171</v>
      </c>
      <c r="E394" s="260" t="s">
        <v>19</v>
      </c>
      <c r="F394" s="261" t="s">
        <v>659</v>
      </c>
      <c r="G394" s="259"/>
      <c r="H394" s="262">
        <v>6.8170000000000002</v>
      </c>
      <c r="I394" s="263"/>
      <c r="J394" s="259"/>
      <c r="K394" s="259"/>
      <c r="L394" s="264"/>
      <c r="M394" s="269"/>
      <c r="N394" s="270"/>
      <c r="O394" s="270"/>
      <c r="P394" s="270"/>
      <c r="Q394" s="270"/>
      <c r="R394" s="270"/>
      <c r="S394" s="270"/>
      <c r="T394" s="271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68" t="s">
        <v>171</v>
      </c>
      <c r="AU394" s="268" t="s">
        <v>85</v>
      </c>
      <c r="AV394" s="15" t="s">
        <v>130</v>
      </c>
      <c r="AW394" s="15" t="s">
        <v>36</v>
      </c>
      <c r="AX394" s="15" t="s">
        <v>83</v>
      </c>
      <c r="AY394" s="268" t="s">
        <v>123</v>
      </c>
    </row>
    <row r="395" s="2" customFormat="1" ht="6.96" customHeight="1">
      <c r="A395" s="40"/>
      <c r="B395" s="61"/>
      <c r="C395" s="62"/>
      <c r="D395" s="62"/>
      <c r="E395" s="62"/>
      <c r="F395" s="62"/>
      <c r="G395" s="62"/>
      <c r="H395" s="62"/>
      <c r="I395" s="62"/>
      <c r="J395" s="62"/>
      <c r="K395" s="62"/>
      <c r="L395" s="46"/>
      <c r="M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</row>
  </sheetData>
  <sheetProtection sheet="1" autoFilter="0" formatColumns="0" formatRows="0" objects="1" scenarios="1" spinCount="100000" saltValue="/W1ItMfYdeNhGAxvH0KSUTFkDheEjbdvAwpkyXM4MMrNasg2b7kHYHuR36m77l1AlC+0BehIb4+kynMtCtg/ow==" hashValue="TSQG3JQpOnPSxgcb1k/W9WDHejVxfbQdPnpsbPlUS3WB4rqyDpzNuAk3iTmh1CtQT/MWbGz8Eq4XzkoIPwdarA==" algorithmName="SHA-512" password="CC35"/>
  <autoFilter ref="C87:K394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5_01/185803111"/>
    <hyperlink ref="F99" r:id="rId2" display="https://podminky.urs.cz/item/CS_URS_2025_01/914111112"/>
    <hyperlink ref="F106" r:id="rId3" display="https://podminky.urs.cz/item/CS_URS_2025_01/741122122"/>
    <hyperlink ref="F112" r:id="rId4" display="https://podminky.urs.cz/item/CS_URS_2025_01/741122133"/>
    <hyperlink ref="F118" r:id="rId5" display="https://podminky.urs.cz/item/CS_URS_2025_01/741122153"/>
    <hyperlink ref="F124" r:id="rId6" display="https://podminky.urs.cz/item/CS_URS_2025_01/741122155"/>
    <hyperlink ref="F131" r:id="rId7" display="https://podminky.urs.cz/item/CS_URS_2025_01/741410021"/>
    <hyperlink ref="F136" r:id="rId8" display="https://podminky.urs.cz/item/CS_URS_2025_01/741410041"/>
    <hyperlink ref="F141" r:id="rId9" display="https://podminky.urs.cz/item/CS_URS_2025_01/741420022"/>
    <hyperlink ref="F146" r:id="rId10" display="https://podminky.urs.cz/item/CS_URS_2025_01/741810003"/>
    <hyperlink ref="F149" r:id="rId11" display="https://podminky.urs.cz/item/CS_URS_2025_01/741810011"/>
    <hyperlink ref="F158" r:id="rId12" display="https://podminky.urs.cz/item/CS_URS_2025_01/210203901"/>
    <hyperlink ref="F173" r:id="rId13" display="https://podminky.urs.cz/item/CS_URS_2025_01/220060771"/>
    <hyperlink ref="F178" r:id="rId14" display="https://podminky.urs.cz/item/CS_URS_2025_01/220080892"/>
    <hyperlink ref="F183" r:id="rId15" display="https://podminky.urs.cz/item/CS_URS_2025_01/220110152"/>
    <hyperlink ref="F186" r:id="rId16" display="https://podminky.urs.cz/item/CS_URS_2025_01/220110346"/>
    <hyperlink ref="F199" r:id="rId17" display="https://podminky.urs.cz/item/CS_URS_2025_01/220960003"/>
    <hyperlink ref="F204" r:id="rId18" display="https://podminky.urs.cz/item/CS_URS_2025_01/220960005"/>
    <hyperlink ref="F217" r:id="rId19" display="https://podminky.urs.cz/item/CS_URS_2025_01/220960021"/>
    <hyperlink ref="F222" r:id="rId20" display="https://podminky.urs.cz/item/CS_URS_2025_01/220960031"/>
    <hyperlink ref="F227" r:id="rId21" display="https://podminky.urs.cz/item/CS_URS_2025_01/220960036"/>
    <hyperlink ref="F232" r:id="rId22" display="https://podminky.urs.cz/item/CS_URS_2025_01/220960041"/>
    <hyperlink ref="F237" r:id="rId23" display="https://podminky.urs.cz/item/CS_URS_2025_01/220960042"/>
    <hyperlink ref="F246" r:id="rId24" display="https://podminky.urs.cz/item/CS_URS_2025_01/220960091"/>
    <hyperlink ref="F249" r:id="rId25" display="https://podminky.urs.cz/item/CS_URS_2025_01/220960096"/>
    <hyperlink ref="F252" r:id="rId26" display="https://podminky.urs.cz/item/CS_URS_2025_01/220960101"/>
    <hyperlink ref="F255" r:id="rId27" display="https://podminky.urs.cz/item/CS_URS_2025_01/220960102"/>
    <hyperlink ref="F258" r:id="rId28" display="https://podminky.urs.cz/item/CS_URS_2025_01/220960113"/>
    <hyperlink ref="F263" r:id="rId29" display="https://podminky.urs.cz/item/CS_URS_2025_01/220960120"/>
    <hyperlink ref="F268" r:id="rId30" display="https://podminky.urs.cz/item/CS_URS_2025_01/220960125"/>
    <hyperlink ref="F271" r:id="rId31" display="https://podminky.urs.cz/item/CS_URS_2025_01/220960126"/>
    <hyperlink ref="F276" r:id="rId32" display="https://podminky.urs.cz/item/CS_URS_2025_01/220960134"/>
    <hyperlink ref="F279" r:id="rId33" display="https://podminky.urs.cz/item/CS_URS_2025_01/220960171"/>
    <hyperlink ref="F284" r:id="rId34" display="https://podminky.urs.cz/item/CS_URS_2025_01/220960181"/>
    <hyperlink ref="F289" r:id="rId35" display="https://podminky.urs.cz/item/CS_URS_2025_01/220960191"/>
    <hyperlink ref="F292" r:id="rId36" display="https://podminky.urs.cz/item/CS_URS_2025_01/220960196"/>
    <hyperlink ref="F295" r:id="rId37" display="https://podminky.urs.cz/item/CS_URS_2025_01/220960197"/>
    <hyperlink ref="F298" r:id="rId38" display="https://podminky.urs.cz/item/CS_URS_2025_01/220960221"/>
    <hyperlink ref="F303" r:id="rId39" display="https://podminky.urs.cz/item/CS_URS_2025_01/220960311"/>
    <hyperlink ref="F306" r:id="rId40" display="https://podminky.urs.cz/item/CS_URS_2025_01/220960421"/>
    <hyperlink ref="F309" r:id="rId41" display="https://podminky.urs.cz/item/CS_URS_2025_01/220960422"/>
    <hyperlink ref="F317" r:id="rId42" display="https://podminky.urs.cz/item/CS_URS_2025_01/460010025"/>
    <hyperlink ref="F320" r:id="rId43" display="https://podminky.urs.cz/item/CS_URS_2025_01/460091113"/>
    <hyperlink ref="F323" r:id="rId44" display="https://podminky.urs.cz/item/CS_URS_2025_01/460131114"/>
    <hyperlink ref="F328" r:id="rId45" display="https://podminky.urs.cz/item/CS_URS_2025_01/460161153"/>
    <hyperlink ref="F331" r:id="rId46" display="https://podminky.urs.cz/item/CS_URS_2025_01/460431143"/>
    <hyperlink ref="F334" r:id="rId47" display="https://podminky.urs.cz/item/CS_URS_2025_01/460551111"/>
    <hyperlink ref="F337" r:id="rId48" display="https://podminky.urs.cz/item/CS_URS_2025_01/460661511"/>
    <hyperlink ref="F340" r:id="rId49" display="https://podminky.urs.cz/item/CS_URS_2025_01/460742111"/>
    <hyperlink ref="F343" r:id="rId50" display="https://podminky.urs.cz/item/CS_URS_2025_01/460742112"/>
    <hyperlink ref="F346" r:id="rId51" display="https://podminky.urs.cz/item/CS_URS_2025_01/460921222"/>
    <hyperlink ref="F349" r:id="rId52" display="https://podminky.urs.cz/item/CS_URS_2025_01/468021221"/>
    <hyperlink ref="F352" r:id="rId53" display="https://podminky.urs.cz/item/CS_URS_2025_01/460641113"/>
    <hyperlink ref="F355" r:id="rId54" display="https://podminky.urs.cz/item/CS_URS_2025_02/171251201"/>
    <hyperlink ref="F364" r:id="rId55" display="https://podminky.urs.cz/item/CS_URS_2025_02/460371111"/>
    <hyperlink ref="F373" r:id="rId56" display="https://podminky.urs.cz/item/CS_URS_2025_02/460341113"/>
    <hyperlink ref="F382" r:id="rId57" display="https://podminky.urs.cz/item/CS_URS_2025_02/4603411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SSZ PPCH v obci Křešice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686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7. 10. 2025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29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0"/>
      <c r="B27" s="141"/>
      <c r="C27" s="140"/>
      <c r="D27" s="140"/>
      <c r="E27" s="142" t="s">
        <v>40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ROUND((SUM(BE84:BE158)),  2)</f>
        <v>0</v>
      </c>
      <c r="G33" s="40"/>
      <c r="H33" s="40"/>
      <c r="I33" s="150">
        <v>0.20999999999999999</v>
      </c>
      <c r="J33" s="149">
        <f>ROUND(((SUM(BE84:BE158))*I33),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ROUND((SUM(BF84:BF158)),  2)</f>
        <v>0</v>
      </c>
      <c r="G34" s="40"/>
      <c r="H34" s="40"/>
      <c r="I34" s="150">
        <v>0.12</v>
      </c>
      <c r="J34" s="149">
        <f>ROUND(((SUM(BF84:BF158))*I34),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ROUND((SUM(BG84:BG158)),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ROUND((SUM(BH84:BH158)),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ROUND((SUM(BI84:BI158)),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SSZ PPCH v obci Křešice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101 - Stavební úpravy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Křešice</v>
      </c>
      <c r="G52" s="42"/>
      <c r="H52" s="42"/>
      <c r="I52" s="34" t="s">
        <v>23</v>
      </c>
      <c r="J52" s="74" t="str">
        <f>IF(J12="","",J12)</f>
        <v>7. 10. 2025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Křešice</v>
      </c>
      <c r="G54" s="42"/>
      <c r="H54" s="42"/>
      <c r="I54" s="34" t="s">
        <v>32</v>
      </c>
      <c r="J54" s="38" t="str">
        <f>E21</f>
        <v>AŽD Praha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100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101</v>
      </c>
      <c r="E62" s="176"/>
      <c r="F62" s="176"/>
      <c r="G62" s="176"/>
      <c r="H62" s="176"/>
      <c r="I62" s="176"/>
      <c r="J62" s="177">
        <f>J90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104</v>
      </c>
      <c r="E63" s="170"/>
      <c r="F63" s="170"/>
      <c r="G63" s="170"/>
      <c r="H63" s="170"/>
      <c r="I63" s="170"/>
      <c r="J63" s="171">
        <f>J116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107</v>
      </c>
      <c r="E64" s="176"/>
      <c r="F64" s="176"/>
      <c r="G64" s="176"/>
      <c r="H64" s="176"/>
      <c r="I64" s="176"/>
      <c r="J64" s="177">
        <f>J117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108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SSZ PPCH v obci Křešice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101 - Stavební úpravy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Křešice</v>
      </c>
      <c r="G78" s="42"/>
      <c r="H78" s="42"/>
      <c r="I78" s="34" t="s">
        <v>23</v>
      </c>
      <c r="J78" s="74" t="str">
        <f>IF(J12="","",J12)</f>
        <v>7. 10. 2025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Obec Křešice</v>
      </c>
      <c r="G80" s="42"/>
      <c r="H80" s="42"/>
      <c r="I80" s="34" t="s">
        <v>32</v>
      </c>
      <c r="J80" s="38" t="str">
        <f>E21</f>
        <v>AŽD Praha s.r.o.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30</v>
      </c>
      <c r="D81" s="42"/>
      <c r="E81" s="42"/>
      <c r="F81" s="29" t="str">
        <f>IF(E18="","",E18)</f>
        <v>Vyplň údaj</v>
      </c>
      <c r="G81" s="42"/>
      <c r="H81" s="42"/>
      <c r="I81" s="34" t="s">
        <v>37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109</v>
      </c>
      <c r="D83" s="182" t="s">
        <v>60</v>
      </c>
      <c r="E83" s="182" t="s">
        <v>56</v>
      </c>
      <c r="F83" s="182" t="s">
        <v>57</v>
      </c>
      <c r="G83" s="182" t="s">
        <v>110</v>
      </c>
      <c r="H83" s="182" t="s">
        <v>111</v>
      </c>
      <c r="I83" s="182" t="s">
        <v>112</v>
      </c>
      <c r="J83" s="182" t="s">
        <v>97</v>
      </c>
      <c r="K83" s="183" t="s">
        <v>113</v>
      </c>
      <c r="L83" s="184"/>
      <c r="M83" s="94" t="s">
        <v>19</v>
      </c>
      <c r="N83" s="95" t="s">
        <v>45</v>
      </c>
      <c r="O83" s="95" t="s">
        <v>114</v>
      </c>
      <c r="P83" s="95" t="s">
        <v>115</v>
      </c>
      <c r="Q83" s="95" t="s">
        <v>116</v>
      </c>
      <c r="R83" s="95" t="s">
        <v>117</v>
      </c>
      <c r="S83" s="95" t="s">
        <v>118</v>
      </c>
      <c r="T83" s="96" t="s">
        <v>119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120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P85+P116</f>
        <v>0</v>
      </c>
      <c r="Q84" s="98"/>
      <c r="R84" s="187">
        <f>R85+R116</f>
        <v>3.7950105000000005</v>
      </c>
      <c r="S84" s="98"/>
      <c r="T84" s="188">
        <f>T85+T116</f>
        <v>9.2200000000000006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74</v>
      </c>
      <c r="AU84" s="19" t="s">
        <v>98</v>
      </c>
      <c r="BK84" s="189">
        <f>BK85+BK116</f>
        <v>0</v>
      </c>
    </row>
    <row r="85" s="12" customFormat="1" ht="25.92" customHeight="1">
      <c r="A85" s="12"/>
      <c r="B85" s="190"/>
      <c r="C85" s="191"/>
      <c r="D85" s="192" t="s">
        <v>74</v>
      </c>
      <c r="E85" s="193" t="s">
        <v>121</v>
      </c>
      <c r="F85" s="193" t="s">
        <v>122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P86+P90</f>
        <v>0</v>
      </c>
      <c r="Q85" s="198"/>
      <c r="R85" s="199">
        <f>R86+R90</f>
        <v>0.0032040999999999997</v>
      </c>
      <c r="S85" s="198"/>
      <c r="T85" s="200">
        <f>T86+T90</f>
        <v>1.845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83</v>
      </c>
      <c r="AT85" s="202" t="s">
        <v>74</v>
      </c>
      <c r="AU85" s="202" t="s">
        <v>75</v>
      </c>
      <c r="AY85" s="201" t="s">
        <v>123</v>
      </c>
      <c r="BK85" s="203">
        <f>BK86+BK90</f>
        <v>0</v>
      </c>
    </row>
    <row r="86" s="12" customFormat="1" ht="22.8" customHeight="1">
      <c r="A86" s="12"/>
      <c r="B86" s="190"/>
      <c r="C86" s="191"/>
      <c r="D86" s="192" t="s">
        <v>74</v>
      </c>
      <c r="E86" s="204" t="s">
        <v>83</v>
      </c>
      <c r="F86" s="204" t="s">
        <v>124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SUM(P87:P89)</f>
        <v>0</v>
      </c>
      <c r="Q86" s="198"/>
      <c r="R86" s="199">
        <f>SUM(R87:R89)</f>
        <v>0</v>
      </c>
      <c r="S86" s="198"/>
      <c r="T86" s="200">
        <f>SUM(T87:T89)</f>
        <v>1.845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83</v>
      </c>
      <c r="AT86" s="202" t="s">
        <v>74</v>
      </c>
      <c r="AU86" s="202" t="s">
        <v>83</v>
      </c>
      <c r="AY86" s="201" t="s">
        <v>123</v>
      </c>
      <c r="BK86" s="203">
        <f>SUM(BK87:BK89)</f>
        <v>0</v>
      </c>
    </row>
    <row r="87" s="2" customFormat="1" ht="16.5" customHeight="1">
      <c r="A87" s="40"/>
      <c r="B87" s="41"/>
      <c r="C87" s="206" t="s">
        <v>83</v>
      </c>
      <c r="D87" s="206" t="s">
        <v>125</v>
      </c>
      <c r="E87" s="207" t="s">
        <v>687</v>
      </c>
      <c r="F87" s="208" t="s">
        <v>688</v>
      </c>
      <c r="G87" s="209" t="s">
        <v>162</v>
      </c>
      <c r="H87" s="210">
        <v>9</v>
      </c>
      <c r="I87" s="211"/>
      <c r="J87" s="212">
        <f>ROUND(I87*H87,2)</f>
        <v>0</v>
      </c>
      <c r="K87" s="208" t="s">
        <v>129</v>
      </c>
      <c r="L87" s="46"/>
      <c r="M87" s="213" t="s">
        <v>19</v>
      </c>
      <c r="N87" s="214" t="s">
        <v>46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0.20499999999999999</v>
      </c>
      <c r="T87" s="216">
        <f>S87*H87</f>
        <v>1.845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130</v>
      </c>
      <c r="AT87" s="217" t="s">
        <v>125</v>
      </c>
      <c r="AU87" s="217" t="s">
        <v>85</v>
      </c>
      <c r="AY87" s="19" t="s">
        <v>123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83</v>
      </c>
      <c r="BK87" s="218">
        <f>ROUND(I87*H87,2)</f>
        <v>0</v>
      </c>
      <c r="BL87" s="19" t="s">
        <v>130</v>
      </c>
      <c r="BM87" s="217" t="s">
        <v>689</v>
      </c>
    </row>
    <row r="88" s="2" customFormat="1">
      <c r="A88" s="40"/>
      <c r="B88" s="41"/>
      <c r="C88" s="42"/>
      <c r="D88" s="219" t="s">
        <v>132</v>
      </c>
      <c r="E88" s="42"/>
      <c r="F88" s="220" t="s">
        <v>690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132</v>
      </c>
      <c r="AU88" s="19" t="s">
        <v>85</v>
      </c>
    </row>
    <row r="89" s="2" customFormat="1">
      <c r="A89" s="40"/>
      <c r="B89" s="41"/>
      <c r="C89" s="42"/>
      <c r="D89" s="224" t="s">
        <v>134</v>
      </c>
      <c r="E89" s="42"/>
      <c r="F89" s="225" t="s">
        <v>691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134</v>
      </c>
      <c r="AU89" s="19" t="s">
        <v>85</v>
      </c>
    </row>
    <row r="90" s="12" customFormat="1" ht="22.8" customHeight="1">
      <c r="A90" s="12"/>
      <c r="B90" s="190"/>
      <c r="C90" s="191"/>
      <c r="D90" s="192" t="s">
        <v>74</v>
      </c>
      <c r="E90" s="204" t="s">
        <v>142</v>
      </c>
      <c r="F90" s="204" t="s">
        <v>143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SUM(P91:P115)</f>
        <v>0</v>
      </c>
      <c r="Q90" s="198"/>
      <c r="R90" s="199">
        <f>SUM(R91:R115)</f>
        <v>0.0032040999999999997</v>
      </c>
      <c r="S90" s="198"/>
      <c r="T90" s="200">
        <f>SUM(T91:T115)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83</v>
      </c>
      <c r="AT90" s="202" t="s">
        <v>74</v>
      </c>
      <c r="AU90" s="202" t="s">
        <v>83</v>
      </c>
      <c r="AY90" s="201" t="s">
        <v>123</v>
      </c>
      <c r="BK90" s="203">
        <f>SUM(BK91:BK115)</f>
        <v>0</v>
      </c>
    </row>
    <row r="91" s="2" customFormat="1" ht="24.15" customHeight="1">
      <c r="A91" s="40"/>
      <c r="B91" s="41"/>
      <c r="C91" s="206" t="s">
        <v>85</v>
      </c>
      <c r="D91" s="206" t="s">
        <v>125</v>
      </c>
      <c r="E91" s="207" t="s">
        <v>692</v>
      </c>
      <c r="F91" s="208" t="s">
        <v>693</v>
      </c>
      <c r="G91" s="209" t="s">
        <v>128</v>
      </c>
      <c r="H91" s="210">
        <v>13.449999999999999</v>
      </c>
      <c r="I91" s="211"/>
      <c r="J91" s="212">
        <f>ROUND(I91*H91,2)</f>
        <v>0</v>
      </c>
      <c r="K91" s="208" t="s">
        <v>129</v>
      </c>
      <c r="L91" s="46"/>
      <c r="M91" s="213" t="s">
        <v>19</v>
      </c>
      <c r="N91" s="214" t="s">
        <v>46</v>
      </c>
      <c r="O91" s="86"/>
      <c r="P91" s="215">
        <f>O91*H91</f>
        <v>0</v>
      </c>
      <c r="Q91" s="215">
        <v>6.9999999999999994E-05</v>
      </c>
      <c r="R91" s="215">
        <f>Q91*H91</f>
        <v>0.00094149999999999985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130</v>
      </c>
      <c r="AT91" s="217" t="s">
        <v>125</v>
      </c>
      <c r="AU91" s="217" t="s">
        <v>85</v>
      </c>
      <c r="AY91" s="19" t="s">
        <v>123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83</v>
      </c>
      <c r="BK91" s="218">
        <f>ROUND(I91*H91,2)</f>
        <v>0</v>
      </c>
      <c r="BL91" s="19" t="s">
        <v>130</v>
      </c>
      <c r="BM91" s="217" t="s">
        <v>694</v>
      </c>
    </row>
    <row r="92" s="2" customFormat="1">
      <c r="A92" s="40"/>
      <c r="B92" s="41"/>
      <c r="C92" s="42"/>
      <c r="D92" s="219" t="s">
        <v>132</v>
      </c>
      <c r="E92" s="42"/>
      <c r="F92" s="220" t="s">
        <v>695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132</v>
      </c>
      <c r="AU92" s="19" t="s">
        <v>85</v>
      </c>
    </row>
    <row r="93" s="2" customFormat="1">
      <c r="A93" s="40"/>
      <c r="B93" s="41"/>
      <c r="C93" s="42"/>
      <c r="D93" s="224" t="s">
        <v>134</v>
      </c>
      <c r="E93" s="42"/>
      <c r="F93" s="225" t="s">
        <v>696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134</v>
      </c>
      <c r="AU93" s="19" t="s">
        <v>85</v>
      </c>
    </row>
    <row r="94" s="13" customFormat="1">
      <c r="A94" s="13"/>
      <c r="B94" s="236"/>
      <c r="C94" s="237"/>
      <c r="D94" s="219" t="s">
        <v>171</v>
      </c>
      <c r="E94" s="257" t="s">
        <v>19</v>
      </c>
      <c r="F94" s="238" t="s">
        <v>697</v>
      </c>
      <c r="G94" s="237"/>
      <c r="H94" s="239">
        <v>14</v>
      </c>
      <c r="I94" s="240"/>
      <c r="J94" s="237"/>
      <c r="K94" s="237"/>
      <c r="L94" s="241"/>
      <c r="M94" s="242"/>
      <c r="N94" s="243"/>
      <c r="O94" s="243"/>
      <c r="P94" s="243"/>
      <c r="Q94" s="243"/>
      <c r="R94" s="243"/>
      <c r="S94" s="243"/>
      <c r="T94" s="24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5" t="s">
        <v>171</v>
      </c>
      <c r="AU94" s="245" t="s">
        <v>85</v>
      </c>
      <c r="AV94" s="13" t="s">
        <v>85</v>
      </c>
      <c r="AW94" s="13" t="s">
        <v>36</v>
      </c>
      <c r="AX94" s="13" t="s">
        <v>75</v>
      </c>
      <c r="AY94" s="245" t="s">
        <v>123</v>
      </c>
    </row>
    <row r="95" s="13" customFormat="1">
      <c r="A95" s="13"/>
      <c r="B95" s="236"/>
      <c r="C95" s="237"/>
      <c r="D95" s="219" t="s">
        <v>171</v>
      </c>
      <c r="E95" s="257" t="s">
        <v>19</v>
      </c>
      <c r="F95" s="238" t="s">
        <v>698</v>
      </c>
      <c r="G95" s="237"/>
      <c r="H95" s="239">
        <v>-0.55000000000000004</v>
      </c>
      <c r="I95" s="240"/>
      <c r="J95" s="237"/>
      <c r="K95" s="237"/>
      <c r="L95" s="241"/>
      <c r="M95" s="242"/>
      <c r="N95" s="243"/>
      <c r="O95" s="243"/>
      <c r="P95" s="243"/>
      <c r="Q95" s="243"/>
      <c r="R95" s="243"/>
      <c r="S95" s="243"/>
      <c r="T95" s="24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5" t="s">
        <v>171</v>
      </c>
      <c r="AU95" s="245" t="s">
        <v>85</v>
      </c>
      <c r="AV95" s="13" t="s">
        <v>85</v>
      </c>
      <c r="AW95" s="13" t="s">
        <v>36</v>
      </c>
      <c r="AX95" s="13" t="s">
        <v>75</v>
      </c>
      <c r="AY95" s="245" t="s">
        <v>123</v>
      </c>
    </row>
    <row r="96" s="15" customFormat="1">
      <c r="A96" s="15"/>
      <c r="B96" s="258"/>
      <c r="C96" s="259"/>
      <c r="D96" s="219" t="s">
        <v>171</v>
      </c>
      <c r="E96" s="260" t="s">
        <v>19</v>
      </c>
      <c r="F96" s="261" t="s">
        <v>659</v>
      </c>
      <c r="G96" s="259"/>
      <c r="H96" s="262">
        <v>13.449999999999999</v>
      </c>
      <c r="I96" s="263"/>
      <c r="J96" s="259"/>
      <c r="K96" s="259"/>
      <c r="L96" s="264"/>
      <c r="M96" s="265"/>
      <c r="N96" s="266"/>
      <c r="O96" s="266"/>
      <c r="P96" s="266"/>
      <c r="Q96" s="266"/>
      <c r="R96" s="266"/>
      <c r="S96" s="266"/>
      <c r="T96" s="267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68" t="s">
        <v>171</v>
      </c>
      <c r="AU96" s="268" t="s">
        <v>85</v>
      </c>
      <c r="AV96" s="15" t="s">
        <v>130</v>
      </c>
      <c r="AW96" s="15" t="s">
        <v>36</v>
      </c>
      <c r="AX96" s="15" t="s">
        <v>83</v>
      </c>
      <c r="AY96" s="268" t="s">
        <v>123</v>
      </c>
    </row>
    <row r="97" s="2" customFormat="1" ht="24.15" customHeight="1">
      <c r="A97" s="40"/>
      <c r="B97" s="41"/>
      <c r="C97" s="206" t="s">
        <v>144</v>
      </c>
      <c r="D97" s="206" t="s">
        <v>125</v>
      </c>
      <c r="E97" s="207" t="s">
        <v>699</v>
      </c>
      <c r="F97" s="208" t="s">
        <v>700</v>
      </c>
      <c r="G97" s="209" t="s">
        <v>162</v>
      </c>
      <c r="H97" s="210">
        <v>7</v>
      </c>
      <c r="I97" s="211"/>
      <c r="J97" s="212">
        <f>ROUND(I97*H97,2)</f>
        <v>0</v>
      </c>
      <c r="K97" s="208" t="s">
        <v>129</v>
      </c>
      <c r="L97" s="46"/>
      <c r="M97" s="213" t="s">
        <v>19</v>
      </c>
      <c r="N97" s="214" t="s">
        <v>46</v>
      </c>
      <c r="O97" s="86"/>
      <c r="P97" s="215">
        <f>O97*H97</f>
        <v>0</v>
      </c>
      <c r="Q97" s="215">
        <v>0.00013999999999999999</v>
      </c>
      <c r="R97" s="215">
        <f>Q97*H97</f>
        <v>0.00097999999999999997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130</v>
      </c>
      <c r="AT97" s="217" t="s">
        <v>125</v>
      </c>
      <c r="AU97" s="217" t="s">
        <v>85</v>
      </c>
      <c r="AY97" s="19" t="s">
        <v>123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83</v>
      </c>
      <c r="BK97" s="218">
        <f>ROUND(I97*H97,2)</f>
        <v>0</v>
      </c>
      <c r="BL97" s="19" t="s">
        <v>130</v>
      </c>
      <c r="BM97" s="217" t="s">
        <v>701</v>
      </c>
    </row>
    <row r="98" s="2" customFormat="1">
      <c r="A98" s="40"/>
      <c r="B98" s="41"/>
      <c r="C98" s="42"/>
      <c r="D98" s="219" t="s">
        <v>132</v>
      </c>
      <c r="E98" s="42"/>
      <c r="F98" s="220" t="s">
        <v>702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132</v>
      </c>
      <c r="AU98" s="19" t="s">
        <v>85</v>
      </c>
    </row>
    <row r="99" s="2" customFormat="1">
      <c r="A99" s="40"/>
      <c r="B99" s="41"/>
      <c r="C99" s="42"/>
      <c r="D99" s="224" t="s">
        <v>134</v>
      </c>
      <c r="E99" s="42"/>
      <c r="F99" s="225" t="s">
        <v>703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134</v>
      </c>
      <c r="AU99" s="19" t="s">
        <v>85</v>
      </c>
    </row>
    <row r="100" s="2" customFormat="1" ht="24.15" customHeight="1">
      <c r="A100" s="40"/>
      <c r="B100" s="41"/>
      <c r="C100" s="206" t="s">
        <v>130</v>
      </c>
      <c r="D100" s="206" t="s">
        <v>125</v>
      </c>
      <c r="E100" s="207" t="s">
        <v>704</v>
      </c>
      <c r="F100" s="208" t="s">
        <v>705</v>
      </c>
      <c r="G100" s="209" t="s">
        <v>162</v>
      </c>
      <c r="H100" s="210">
        <v>20</v>
      </c>
      <c r="I100" s="211"/>
      <c r="J100" s="212">
        <f>ROUND(I100*H100,2)</f>
        <v>0</v>
      </c>
      <c r="K100" s="208" t="s">
        <v>129</v>
      </c>
      <c r="L100" s="46"/>
      <c r="M100" s="213" t="s">
        <v>19</v>
      </c>
      <c r="N100" s="214" t="s">
        <v>46</v>
      </c>
      <c r="O100" s="86"/>
      <c r="P100" s="215">
        <f>O100*H100</f>
        <v>0</v>
      </c>
      <c r="Q100" s="215">
        <v>4.0000000000000003E-05</v>
      </c>
      <c r="R100" s="215">
        <f>Q100*H100</f>
        <v>0.00080000000000000004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130</v>
      </c>
      <c r="AT100" s="217" t="s">
        <v>125</v>
      </c>
      <c r="AU100" s="217" t="s">
        <v>85</v>
      </c>
      <c r="AY100" s="19" t="s">
        <v>123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83</v>
      </c>
      <c r="BK100" s="218">
        <f>ROUND(I100*H100,2)</f>
        <v>0</v>
      </c>
      <c r="BL100" s="19" t="s">
        <v>130</v>
      </c>
      <c r="BM100" s="217" t="s">
        <v>706</v>
      </c>
    </row>
    <row r="101" s="2" customFormat="1">
      <c r="A101" s="40"/>
      <c r="B101" s="41"/>
      <c r="C101" s="42"/>
      <c r="D101" s="219" t="s">
        <v>132</v>
      </c>
      <c r="E101" s="42"/>
      <c r="F101" s="220" t="s">
        <v>707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132</v>
      </c>
      <c r="AU101" s="19" t="s">
        <v>85</v>
      </c>
    </row>
    <row r="102" s="2" customFormat="1">
      <c r="A102" s="40"/>
      <c r="B102" s="41"/>
      <c r="C102" s="42"/>
      <c r="D102" s="224" t="s">
        <v>134</v>
      </c>
      <c r="E102" s="42"/>
      <c r="F102" s="225" t="s">
        <v>708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134</v>
      </c>
      <c r="AU102" s="19" t="s">
        <v>85</v>
      </c>
    </row>
    <row r="103" s="2" customFormat="1" ht="24.15" customHeight="1">
      <c r="A103" s="40"/>
      <c r="B103" s="41"/>
      <c r="C103" s="206" t="s">
        <v>159</v>
      </c>
      <c r="D103" s="206" t="s">
        <v>125</v>
      </c>
      <c r="E103" s="207" t="s">
        <v>709</v>
      </c>
      <c r="F103" s="208" t="s">
        <v>710</v>
      </c>
      <c r="G103" s="209" t="s">
        <v>162</v>
      </c>
      <c r="H103" s="210">
        <v>6.0999999999999996</v>
      </c>
      <c r="I103" s="211"/>
      <c r="J103" s="212">
        <f>ROUND(I103*H103,2)</f>
        <v>0</v>
      </c>
      <c r="K103" s="208" t="s">
        <v>19</v>
      </c>
      <c r="L103" s="46"/>
      <c r="M103" s="213" t="s">
        <v>19</v>
      </c>
      <c r="N103" s="214" t="s">
        <v>46</v>
      </c>
      <c r="O103" s="86"/>
      <c r="P103" s="215">
        <f>O103*H103</f>
        <v>0</v>
      </c>
      <c r="Q103" s="215">
        <v>5.0000000000000002E-05</v>
      </c>
      <c r="R103" s="215">
        <f>Q103*H103</f>
        <v>0.00030499999999999999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130</v>
      </c>
      <c r="AT103" s="217" t="s">
        <v>125</v>
      </c>
      <c r="AU103" s="217" t="s">
        <v>85</v>
      </c>
      <c r="AY103" s="19" t="s">
        <v>123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83</v>
      </c>
      <c r="BK103" s="218">
        <f>ROUND(I103*H103,2)</f>
        <v>0</v>
      </c>
      <c r="BL103" s="19" t="s">
        <v>130</v>
      </c>
      <c r="BM103" s="217" t="s">
        <v>711</v>
      </c>
    </row>
    <row r="104" s="2" customFormat="1">
      <c r="A104" s="40"/>
      <c r="B104" s="41"/>
      <c r="C104" s="42"/>
      <c r="D104" s="219" t="s">
        <v>132</v>
      </c>
      <c r="E104" s="42"/>
      <c r="F104" s="220" t="s">
        <v>712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132</v>
      </c>
      <c r="AU104" s="19" t="s">
        <v>85</v>
      </c>
    </row>
    <row r="105" s="2" customFormat="1" ht="16.5" customHeight="1">
      <c r="A105" s="40"/>
      <c r="B105" s="41"/>
      <c r="C105" s="206" t="s">
        <v>167</v>
      </c>
      <c r="D105" s="206" t="s">
        <v>125</v>
      </c>
      <c r="E105" s="207" t="s">
        <v>713</v>
      </c>
      <c r="F105" s="208" t="s">
        <v>714</v>
      </c>
      <c r="G105" s="209" t="s">
        <v>128</v>
      </c>
      <c r="H105" s="210">
        <v>17.760000000000002</v>
      </c>
      <c r="I105" s="211"/>
      <c r="J105" s="212">
        <f>ROUND(I105*H105,2)</f>
        <v>0</v>
      </c>
      <c r="K105" s="208" t="s">
        <v>651</v>
      </c>
      <c r="L105" s="46"/>
      <c r="M105" s="213" t="s">
        <v>19</v>
      </c>
      <c r="N105" s="214" t="s">
        <v>46</v>
      </c>
      <c r="O105" s="86"/>
      <c r="P105" s="215">
        <f>O105*H105</f>
        <v>0</v>
      </c>
      <c r="Q105" s="215">
        <v>1.0000000000000001E-05</v>
      </c>
      <c r="R105" s="215">
        <f>Q105*H105</f>
        <v>0.00017760000000000003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130</v>
      </c>
      <c r="AT105" s="217" t="s">
        <v>125</v>
      </c>
      <c r="AU105" s="217" t="s">
        <v>85</v>
      </c>
      <c r="AY105" s="19" t="s">
        <v>123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83</v>
      </c>
      <c r="BK105" s="218">
        <f>ROUND(I105*H105,2)</f>
        <v>0</v>
      </c>
      <c r="BL105" s="19" t="s">
        <v>130</v>
      </c>
      <c r="BM105" s="217" t="s">
        <v>715</v>
      </c>
    </row>
    <row r="106" s="2" customFormat="1">
      <c r="A106" s="40"/>
      <c r="B106" s="41"/>
      <c r="C106" s="42"/>
      <c r="D106" s="219" t="s">
        <v>132</v>
      </c>
      <c r="E106" s="42"/>
      <c r="F106" s="220" t="s">
        <v>716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132</v>
      </c>
      <c r="AU106" s="19" t="s">
        <v>85</v>
      </c>
    </row>
    <row r="107" s="2" customFormat="1">
      <c r="A107" s="40"/>
      <c r="B107" s="41"/>
      <c r="C107" s="42"/>
      <c r="D107" s="224" t="s">
        <v>134</v>
      </c>
      <c r="E107" s="42"/>
      <c r="F107" s="225" t="s">
        <v>717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134</v>
      </c>
      <c r="AU107" s="19" t="s">
        <v>85</v>
      </c>
    </row>
    <row r="108" s="14" customFormat="1">
      <c r="A108" s="14"/>
      <c r="B108" s="247"/>
      <c r="C108" s="248"/>
      <c r="D108" s="219" t="s">
        <v>171</v>
      </c>
      <c r="E108" s="249" t="s">
        <v>19</v>
      </c>
      <c r="F108" s="250" t="s">
        <v>718</v>
      </c>
      <c r="G108" s="248"/>
      <c r="H108" s="249" t="s">
        <v>19</v>
      </c>
      <c r="I108" s="251"/>
      <c r="J108" s="248"/>
      <c r="K108" s="248"/>
      <c r="L108" s="252"/>
      <c r="M108" s="253"/>
      <c r="N108" s="254"/>
      <c r="O108" s="254"/>
      <c r="P108" s="254"/>
      <c r="Q108" s="254"/>
      <c r="R108" s="254"/>
      <c r="S108" s="254"/>
      <c r="T108" s="25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6" t="s">
        <v>171</v>
      </c>
      <c r="AU108" s="256" t="s">
        <v>85</v>
      </c>
      <c r="AV108" s="14" t="s">
        <v>83</v>
      </c>
      <c r="AW108" s="14" t="s">
        <v>36</v>
      </c>
      <c r="AX108" s="14" t="s">
        <v>75</v>
      </c>
      <c r="AY108" s="256" t="s">
        <v>123</v>
      </c>
    </row>
    <row r="109" s="13" customFormat="1">
      <c r="A109" s="13"/>
      <c r="B109" s="236"/>
      <c r="C109" s="237"/>
      <c r="D109" s="219" t="s">
        <v>171</v>
      </c>
      <c r="E109" s="257" t="s">
        <v>19</v>
      </c>
      <c r="F109" s="238" t="s">
        <v>719</v>
      </c>
      <c r="G109" s="237"/>
      <c r="H109" s="239">
        <v>13.449999999999999</v>
      </c>
      <c r="I109" s="240"/>
      <c r="J109" s="237"/>
      <c r="K109" s="237"/>
      <c r="L109" s="241"/>
      <c r="M109" s="242"/>
      <c r="N109" s="243"/>
      <c r="O109" s="243"/>
      <c r="P109" s="243"/>
      <c r="Q109" s="243"/>
      <c r="R109" s="243"/>
      <c r="S109" s="243"/>
      <c r="T109" s="24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5" t="s">
        <v>171</v>
      </c>
      <c r="AU109" s="245" t="s">
        <v>85</v>
      </c>
      <c r="AV109" s="13" t="s">
        <v>85</v>
      </c>
      <c r="AW109" s="13" t="s">
        <v>36</v>
      </c>
      <c r="AX109" s="13" t="s">
        <v>75</v>
      </c>
      <c r="AY109" s="245" t="s">
        <v>123</v>
      </c>
    </row>
    <row r="110" s="14" customFormat="1">
      <c r="A110" s="14"/>
      <c r="B110" s="247"/>
      <c r="C110" s="248"/>
      <c r="D110" s="219" t="s">
        <v>171</v>
      </c>
      <c r="E110" s="249" t="s">
        <v>19</v>
      </c>
      <c r="F110" s="250" t="s">
        <v>720</v>
      </c>
      <c r="G110" s="248"/>
      <c r="H110" s="249" t="s">
        <v>19</v>
      </c>
      <c r="I110" s="251"/>
      <c r="J110" s="248"/>
      <c r="K110" s="248"/>
      <c r="L110" s="252"/>
      <c r="M110" s="253"/>
      <c r="N110" s="254"/>
      <c r="O110" s="254"/>
      <c r="P110" s="254"/>
      <c r="Q110" s="254"/>
      <c r="R110" s="254"/>
      <c r="S110" s="254"/>
      <c r="T110" s="25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6" t="s">
        <v>171</v>
      </c>
      <c r="AU110" s="256" t="s">
        <v>85</v>
      </c>
      <c r="AV110" s="14" t="s">
        <v>83</v>
      </c>
      <c r="AW110" s="14" t="s">
        <v>36</v>
      </c>
      <c r="AX110" s="14" t="s">
        <v>75</v>
      </c>
      <c r="AY110" s="256" t="s">
        <v>123</v>
      </c>
    </row>
    <row r="111" s="13" customFormat="1">
      <c r="A111" s="13"/>
      <c r="B111" s="236"/>
      <c r="C111" s="237"/>
      <c r="D111" s="219" t="s">
        <v>171</v>
      </c>
      <c r="E111" s="257" t="s">
        <v>19</v>
      </c>
      <c r="F111" s="238" t="s">
        <v>721</v>
      </c>
      <c r="G111" s="237"/>
      <c r="H111" s="239">
        <v>1.26</v>
      </c>
      <c r="I111" s="240"/>
      <c r="J111" s="237"/>
      <c r="K111" s="237"/>
      <c r="L111" s="241"/>
      <c r="M111" s="242"/>
      <c r="N111" s="243"/>
      <c r="O111" s="243"/>
      <c r="P111" s="243"/>
      <c r="Q111" s="243"/>
      <c r="R111" s="243"/>
      <c r="S111" s="243"/>
      <c r="T111" s="24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5" t="s">
        <v>171</v>
      </c>
      <c r="AU111" s="245" t="s">
        <v>85</v>
      </c>
      <c r="AV111" s="13" t="s">
        <v>85</v>
      </c>
      <c r="AW111" s="13" t="s">
        <v>36</v>
      </c>
      <c r="AX111" s="13" t="s">
        <v>75</v>
      </c>
      <c r="AY111" s="245" t="s">
        <v>123</v>
      </c>
    </row>
    <row r="112" s="14" customFormat="1">
      <c r="A112" s="14"/>
      <c r="B112" s="247"/>
      <c r="C112" s="248"/>
      <c r="D112" s="219" t="s">
        <v>171</v>
      </c>
      <c r="E112" s="249" t="s">
        <v>19</v>
      </c>
      <c r="F112" s="250" t="s">
        <v>722</v>
      </c>
      <c r="G112" s="248"/>
      <c r="H112" s="249" t="s">
        <v>19</v>
      </c>
      <c r="I112" s="251"/>
      <c r="J112" s="248"/>
      <c r="K112" s="248"/>
      <c r="L112" s="252"/>
      <c r="M112" s="253"/>
      <c r="N112" s="254"/>
      <c r="O112" s="254"/>
      <c r="P112" s="254"/>
      <c r="Q112" s="254"/>
      <c r="R112" s="254"/>
      <c r="S112" s="254"/>
      <c r="T112" s="25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6" t="s">
        <v>171</v>
      </c>
      <c r="AU112" s="256" t="s">
        <v>85</v>
      </c>
      <c r="AV112" s="14" t="s">
        <v>83</v>
      </c>
      <c r="AW112" s="14" t="s">
        <v>36</v>
      </c>
      <c r="AX112" s="14" t="s">
        <v>75</v>
      </c>
      <c r="AY112" s="256" t="s">
        <v>123</v>
      </c>
    </row>
    <row r="113" s="13" customFormat="1">
      <c r="A113" s="13"/>
      <c r="B113" s="236"/>
      <c r="C113" s="237"/>
      <c r="D113" s="219" t="s">
        <v>171</v>
      </c>
      <c r="E113" s="257" t="s">
        <v>19</v>
      </c>
      <c r="F113" s="238" t="s">
        <v>723</v>
      </c>
      <c r="G113" s="237"/>
      <c r="H113" s="239">
        <v>1.5</v>
      </c>
      <c r="I113" s="240"/>
      <c r="J113" s="237"/>
      <c r="K113" s="237"/>
      <c r="L113" s="241"/>
      <c r="M113" s="242"/>
      <c r="N113" s="243"/>
      <c r="O113" s="243"/>
      <c r="P113" s="243"/>
      <c r="Q113" s="243"/>
      <c r="R113" s="243"/>
      <c r="S113" s="243"/>
      <c r="T113" s="24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171</v>
      </c>
      <c r="AU113" s="245" t="s">
        <v>85</v>
      </c>
      <c r="AV113" s="13" t="s">
        <v>85</v>
      </c>
      <c r="AW113" s="13" t="s">
        <v>36</v>
      </c>
      <c r="AX113" s="13" t="s">
        <v>75</v>
      </c>
      <c r="AY113" s="245" t="s">
        <v>123</v>
      </c>
    </row>
    <row r="114" s="13" customFormat="1">
      <c r="A114" s="13"/>
      <c r="B114" s="236"/>
      <c r="C114" s="237"/>
      <c r="D114" s="219" t="s">
        <v>171</v>
      </c>
      <c r="E114" s="257" t="s">
        <v>19</v>
      </c>
      <c r="F114" s="238" t="s">
        <v>724</v>
      </c>
      <c r="G114" s="237"/>
      <c r="H114" s="239">
        <v>1.55</v>
      </c>
      <c r="I114" s="240"/>
      <c r="J114" s="237"/>
      <c r="K114" s="237"/>
      <c r="L114" s="241"/>
      <c r="M114" s="242"/>
      <c r="N114" s="243"/>
      <c r="O114" s="243"/>
      <c r="P114" s="243"/>
      <c r="Q114" s="243"/>
      <c r="R114" s="243"/>
      <c r="S114" s="243"/>
      <c r="T114" s="24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5" t="s">
        <v>171</v>
      </c>
      <c r="AU114" s="245" t="s">
        <v>85</v>
      </c>
      <c r="AV114" s="13" t="s">
        <v>85</v>
      </c>
      <c r="AW114" s="13" t="s">
        <v>36</v>
      </c>
      <c r="AX114" s="13" t="s">
        <v>75</v>
      </c>
      <c r="AY114" s="245" t="s">
        <v>123</v>
      </c>
    </row>
    <row r="115" s="15" customFormat="1">
      <c r="A115" s="15"/>
      <c r="B115" s="258"/>
      <c r="C115" s="259"/>
      <c r="D115" s="219" t="s">
        <v>171</v>
      </c>
      <c r="E115" s="260" t="s">
        <v>19</v>
      </c>
      <c r="F115" s="261" t="s">
        <v>659</v>
      </c>
      <c r="G115" s="259"/>
      <c r="H115" s="262">
        <v>17.760000000000002</v>
      </c>
      <c r="I115" s="263"/>
      <c r="J115" s="259"/>
      <c r="K115" s="259"/>
      <c r="L115" s="264"/>
      <c r="M115" s="265"/>
      <c r="N115" s="266"/>
      <c r="O115" s="266"/>
      <c r="P115" s="266"/>
      <c r="Q115" s="266"/>
      <c r="R115" s="266"/>
      <c r="S115" s="266"/>
      <c r="T115" s="267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8" t="s">
        <v>171</v>
      </c>
      <c r="AU115" s="268" t="s">
        <v>85</v>
      </c>
      <c r="AV115" s="15" t="s">
        <v>130</v>
      </c>
      <c r="AW115" s="15" t="s">
        <v>36</v>
      </c>
      <c r="AX115" s="15" t="s">
        <v>83</v>
      </c>
      <c r="AY115" s="268" t="s">
        <v>123</v>
      </c>
    </row>
    <row r="116" s="12" customFormat="1" ht="25.92" customHeight="1">
      <c r="A116" s="12"/>
      <c r="B116" s="190"/>
      <c r="C116" s="191"/>
      <c r="D116" s="192" t="s">
        <v>74</v>
      </c>
      <c r="E116" s="193" t="s">
        <v>136</v>
      </c>
      <c r="F116" s="193" t="s">
        <v>249</v>
      </c>
      <c r="G116" s="191"/>
      <c r="H116" s="191"/>
      <c r="I116" s="194"/>
      <c r="J116" s="195">
        <f>BK116</f>
        <v>0</v>
      </c>
      <c r="K116" s="191"/>
      <c r="L116" s="196"/>
      <c r="M116" s="197"/>
      <c r="N116" s="198"/>
      <c r="O116" s="198"/>
      <c r="P116" s="199">
        <f>P117</f>
        <v>0</v>
      </c>
      <c r="Q116" s="198"/>
      <c r="R116" s="199">
        <f>R117</f>
        <v>3.7918064000000005</v>
      </c>
      <c r="S116" s="198"/>
      <c r="T116" s="200">
        <f>T117</f>
        <v>7.375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1" t="s">
        <v>144</v>
      </c>
      <c r="AT116" s="202" t="s">
        <v>74</v>
      </c>
      <c r="AU116" s="202" t="s">
        <v>75</v>
      </c>
      <c r="AY116" s="201" t="s">
        <v>123</v>
      </c>
      <c r="BK116" s="203">
        <f>BK117</f>
        <v>0</v>
      </c>
    </row>
    <row r="117" s="12" customFormat="1" ht="22.8" customHeight="1">
      <c r="A117" s="12"/>
      <c r="B117" s="190"/>
      <c r="C117" s="191"/>
      <c r="D117" s="192" t="s">
        <v>74</v>
      </c>
      <c r="E117" s="204" t="s">
        <v>563</v>
      </c>
      <c r="F117" s="204" t="s">
        <v>564</v>
      </c>
      <c r="G117" s="191"/>
      <c r="H117" s="191"/>
      <c r="I117" s="194"/>
      <c r="J117" s="205">
        <f>BK117</f>
        <v>0</v>
      </c>
      <c r="K117" s="191"/>
      <c r="L117" s="196"/>
      <c r="M117" s="197"/>
      <c r="N117" s="198"/>
      <c r="O117" s="198"/>
      <c r="P117" s="199">
        <f>SUM(P118:P158)</f>
        <v>0</v>
      </c>
      <c r="Q117" s="198"/>
      <c r="R117" s="199">
        <f>SUM(R118:R158)</f>
        <v>3.7918064000000005</v>
      </c>
      <c r="S117" s="198"/>
      <c r="T117" s="200">
        <f>SUM(T118:T158)</f>
        <v>7.375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1" t="s">
        <v>144</v>
      </c>
      <c r="AT117" s="202" t="s">
        <v>74</v>
      </c>
      <c r="AU117" s="202" t="s">
        <v>83</v>
      </c>
      <c r="AY117" s="201" t="s">
        <v>123</v>
      </c>
      <c r="BK117" s="203">
        <f>SUM(BK118:BK158)</f>
        <v>0</v>
      </c>
    </row>
    <row r="118" s="2" customFormat="1" ht="24.15" customHeight="1">
      <c r="A118" s="40"/>
      <c r="B118" s="41"/>
      <c r="C118" s="206" t="s">
        <v>173</v>
      </c>
      <c r="D118" s="206" t="s">
        <v>125</v>
      </c>
      <c r="E118" s="207" t="s">
        <v>725</v>
      </c>
      <c r="F118" s="208" t="s">
        <v>726</v>
      </c>
      <c r="G118" s="209" t="s">
        <v>162</v>
      </c>
      <c r="H118" s="210">
        <v>11</v>
      </c>
      <c r="I118" s="211"/>
      <c r="J118" s="212">
        <f>ROUND(I118*H118,2)</f>
        <v>0</v>
      </c>
      <c r="K118" s="208" t="s">
        <v>129</v>
      </c>
      <c r="L118" s="46"/>
      <c r="M118" s="213" t="s">
        <v>19</v>
      </c>
      <c r="N118" s="214" t="s">
        <v>46</v>
      </c>
      <c r="O118" s="86"/>
      <c r="P118" s="215">
        <f>O118*H118</f>
        <v>0</v>
      </c>
      <c r="Q118" s="215">
        <v>0.095990000000000006</v>
      </c>
      <c r="R118" s="215">
        <f>Q118*H118</f>
        <v>1.05589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163</v>
      </c>
      <c r="AT118" s="217" t="s">
        <v>125</v>
      </c>
      <c r="AU118" s="217" t="s">
        <v>85</v>
      </c>
      <c r="AY118" s="19" t="s">
        <v>123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83</v>
      </c>
      <c r="BK118" s="218">
        <f>ROUND(I118*H118,2)</f>
        <v>0</v>
      </c>
      <c r="BL118" s="19" t="s">
        <v>163</v>
      </c>
      <c r="BM118" s="217" t="s">
        <v>727</v>
      </c>
    </row>
    <row r="119" s="2" customFormat="1">
      <c r="A119" s="40"/>
      <c r="B119" s="41"/>
      <c r="C119" s="42"/>
      <c r="D119" s="219" t="s">
        <v>132</v>
      </c>
      <c r="E119" s="42"/>
      <c r="F119" s="220" t="s">
        <v>728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132</v>
      </c>
      <c r="AU119" s="19" t="s">
        <v>85</v>
      </c>
    </row>
    <row r="120" s="2" customFormat="1">
      <c r="A120" s="40"/>
      <c r="B120" s="41"/>
      <c r="C120" s="42"/>
      <c r="D120" s="224" t="s">
        <v>134</v>
      </c>
      <c r="E120" s="42"/>
      <c r="F120" s="225" t="s">
        <v>729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134</v>
      </c>
      <c r="AU120" s="19" t="s">
        <v>85</v>
      </c>
    </row>
    <row r="121" s="2" customFormat="1" ht="16.5" customHeight="1">
      <c r="A121" s="40"/>
      <c r="B121" s="41"/>
      <c r="C121" s="226" t="s">
        <v>153</v>
      </c>
      <c r="D121" s="226" t="s">
        <v>136</v>
      </c>
      <c r="E121" s="227" t="s">
        <v>730</v>
      </c>
      <c r="F121" s="228" t="s">
        <v>731</v>
      </c>
      <c r="G121" s="229" t="s">
        <v>162</v>
      </c>
      <c r="H121" s="230">
        <v>11.220000000000001</v>
      </c>
      <c r="I121" s="231"/>
      <c r="J121" s="232">
        <f>ROUND(I121*H121,2)</f>
        <v>0</v>
      </c>
      <c r="K121" s="228" t="s">
        <v>129</v>
      </c>
      <c r="L121" s="233"/>
      <c r="M121" s="234" t="s">
        <v>19</v>
      </c>
      <c r="N121" s="235" t="s">
        <v>46</v>
      </c>
      <c r="O121" s="86"/>
      <c r="P121" s="215">
        <f>O121*H121</f>
        <v>0</v>
      </c>
      <c r="Q121" s="215">
        <v>0.056120000000000003</v>
      </c>
      <c r="R121" s="215">
        <f>Q121*H121</f>
        <v>0.62966640000000007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140</v>
      </c>
      <c r="AT121" s="217" t="s">
        <v>136</v>
      </c>
      <c r="AU121" s="217" t="s">
        <v>85</v>
      </c>
      <c r="AY121" s="19" t="s">
        <v>123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83</v>
      </c>
      <c r="BK121" s="218">
        <f>ROUND(I121*H121,2)</f>
        <v>0</v>
      </c>
      <c r="BL121" s="19" t="s">
        <v>140</v>
      </c>
      <c r="BM121" s="217" t="s">
        <v>732</v>
      </c>
    </row>
    <row r="122" s="2" customFormat="1">
      <c r="A122" s="40"/>
      <c r="B122" s="41"/>
      <c r="C122" s="42"/>
      <c r="D122" s="219" t="s">
        <v>132</v>
      </c>
      <c r="E122" s="42"/>
      <c r="F122" s="220" t="s">
        <v>731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132</v>
      </c>
      <c r="AU122" s="19" t="s">
        <v>85</v>
      </c>
    </row>
    <row r="123" s="13" customFormat="1">
      <c r="A123" s="13"/>
      <c r="B123" s="236"/>
      <c r="C123" s="237"/>
      <c r="D123" s="219" t="s">
        <v>171</v>
      </c>
      <c r="E123" s="237"/>
      <c r="F123" s="238" t="s">
        <v>733</v>
      </c>
      <c r="G123" s="237"/>
      <c r="H123" s="239">
        <v>11.220000000000001</v>
      </c>
      <c r="I123" s="240"/>
      <c r="J123" s="237"/>
      <c r="K123" s="237"/>
      <c r="L123" s="241"/>
      <c r="M123" s="242"/>
      <c r="N123" s="243"/>
      <c r="O123" s="243"/>
      <c r="P123" s="243"/>
      <c r="Q123" s="243"/>
      <c r="R123" s="243"/>
      <c r="S123" s="243"/>
      <c r="T123" s="24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171</v>
      </c>
      <c r="AU123" s="245" t="s">
        <v>85</v>
      </c>
      <c r="AV123" s="13" t="s">
        <v>85</v>
      </c>
      <c r="AW123" s="13" t="s">
        <v>4</v>
      </c>
      <c r="AX123" s="13" t="s">
        <v>83</v>
      </c>
      <c r="AY123" s="245" t="s">
        <v>123</v>
      </c>
    </row>
    <row r="124" s="2" customFormat="1" ht="37.8" customHeight="1">
      <c r="A124" s="40"/>
      <c r="B124" s="41"/>
      <c r="C124" s="206" t="s">
        <v>142</v>
      </c>
      <c r="D124" s="206" t="s">
        <v>125</v>
      </c>
      <c r="E124" s="207" t="s">
        <v>631</v>
      </c>
      <c r="F124" s="208" t="s">
        <v>632</v>
      </c>
      <c r="G124" s="209" t="s">
        <v>128</v>
      </c>
      <c r="H124" s="210">
        <v>25</v>
      </c>
      <c r="I124" s="211"/>
      <c r="J124" s="212">
        <f>ROUND(I124*H124,2)</f>
        <v>0</v>
      </c>
      <c r="K124" s="208" t="s">
        <v>129</v>
      </c>
      <c r="L124" s="46"/>
      <c r="M124" s="213" t="s">
        <v>19</v>
      </c>
      <c r="N124" s="214" t="s">
        <v>46</v>
      </c>
      <c r="O124" s="86"/>
      <c r="P124" s="215">
        <f>O124*H124</f>
        <v>0</v>
      </c>
      <c r="Q124" s="215">
        <v>0.084250000000000005</v>
      </c>
      <c r="R124" s="215">
        <f>Q124*H124</f>
        <v>2.1062500000000002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163</v>
      </c>
      <c r="AT124" s="217" t="s">
        <v>125</v>
      </c>
      <c r="AU124" s="217" t="s">
        <v>85</v>
      </c>
      <c r="AY124" s="19" t="s">
        <v>123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83</v>
      </c>
      <c r="BK124" s="218">
        <f>ROUND(I124*H124,2)</f>
        <v>0</v>
      </c>
      <c r="BL124" s="19" t="s">
        <v>163</v>
      </c>
      <c r="BM124" s="217" t="s">
        <v>734</v>
      </c>
    </row>
    <row r="125" s="2" customFormat="1">
      <c r="A125" s="40"/>
      <c r="B125" s="41"/>
      <c r="C125" s="42"/>
      <c r="D125" s="219" t="s">
        <v>132</v>
      </c>
      <c r="E125" s="42"/>
      <c r="F125" s="220" t="s">
        <v>634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132</v>
      </c>
      <c r="AU125" s="19" t="s">
        <v>85</v>
      </c>
    </row>
    <row r="126" s="2" customFormat="1">
      <c r="A126" s="40"/>
      <c r="B126" s="41"/>
      <c r="C126" s="42"/>
      <c r="D126" s="224" t="s">
        <v>134</v>
      </c>
      <c r="E126" s="42"/>
      <c r="F126" s="225" t="s">
        <v>635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134</v>
      </c>
      <c r="AU126" s="19" t="s">
        <v>85</v>
      </c>
    </row>
    <row r="127" s="2" customFormat="1" ht="16.5" customHeight="1">
      <c r="A127" s="40"/>
      <c r="B127" s="41"/>
      <c r="C127" s="226" t="s">
        <v>190</v>
      </c>
      <c r="D127" s="226" t="s">
        <v>136</v>
      </c>
      <c r="E127" s="227" t="s">
        <v>235</v>
      </c>
      <c r="F127" s="228" t="s">
        <v>735</v>
      </c>
      <c r="G127" s="229" t="s">
        <v>128</v>
      </c>
      <c r="H127" s="230">
        <v>10.199999999999999</v>
      </c>
      <c r="I127" s="231"/>
      <c r="J127" s="232">
        <f>ROUND(I127*H127,2)</f>
        <v>0</v>
      </c>
      <c r="K127" s="228" t="s">
        <v>19</v>
      </c>
      <c r="L127" s="233"/>
      <c r="M127" s="234" t="s">
        <v>19</v>
      </c>
      <c r="N127" s="235" t="s">
        <v>46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140</v>
      </c>
      <c r="AT127" s="217" t="s">
        <v>136</v>
      </c>
      <c r="AU127" s="217" t="s">
        <v>85</v>
      </c>
      <c r="AY127" s="19" t="s">
        <v>123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83</v>
      </c>
      <c r="BK127" s="218">
        <f>ROUND(I127*H127,2)</f>
        <v>0</v>
      </c>
      <c r="BL127" s="19" t="s">
        <v>140</v>
      </c>
      <c r="BM127" s="217" t="s">
        <v>736</v>
      </c>
    </row>
    <row r="128" s="2" customFormat="1">
      <c r="A128" s="40"/>
      <c r="B128" s="41"/>
      <c r="C128" s="42"/>
      <c r="D128" s="219" t="s">
        <v>132</v>
      </c>
      <c r="E128" s="42"/>
      <c r="F128" s="220" t="s">
        <v>735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132</v>
      </c>
      <c r="AU128" s="19" t="s">
        <v>85</v>
      </c>
    </row>
    <row r="129" s="13" customFormat="1">
      <c r="A129" s="13"/>
      <c r="B129" s="236"/>
      <c r="C129" s="237"/>
      <c r="D129" s="219" t="s">
        <v>171</v>
      </c>
      <c r="E129" s="237"/>
      <c r="F129" s="238" t="s">
        <v>737</v>
      </c>
      <c r="G129" s="237"/>
      <c r="H129" s="239">
        <v>10.199999999999999</v>
      </c>
      <c r="I129" s="240"/>
      <c r="J129" s="237"/>
      <c r="K129" s="237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171</v>
      </c>
      <c r="AU129" s="245" t="s">
        <v>85</v>
      </c>
      <c r="AV129" s="13" t="s">
        <v>85</v>
      </c>
      <c r="AW129" s="13" t="s">
        <v>4</v>
      </c>
      <c r="AX129" s="13" t="s">
        <v>83</v>
      </c>
      <c r="AY129" s="245" t="s">
        <v>123</v>
      </c>
    </row>
    <row r="130" s="2" customFormat="1" ht="24.15" customHeight="1">
      <c r="A130" s="40"/>
      <c r="B130" s="41"/>
      <c r="C130" s="206" t="s">
        <v>195</v>
      </c>
      <c r="D130" s="206" t="s">
        <v>125</v>
      </c>
      <c r="E130" s="207" t="s">
        <v>637</v>
      </c>
      <c r="F130" s="208" t="s">
        <v>638</v>
      </c>
      <c r="G130" s="209" t="s">
        <v>128</v>
      </c>
      <c r="H130" s="210">
        <v>25</v>
      </c>
      <c r="I130" s="211"/>
      <c r="J130" s="212">
        <f>ROUND(I130*H130,2)</f>
        <v>0</v>
      </c>
      <c r="K130" s="208" t="s">
        <v>129</v>
      </c>
      <c r="L130" s="46"/>
      <c r="M130" s="213" t="s">
        <v>19</v>
      </c>
      <c r="N130" s="214" t="s">
        <v>46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0.29499999999999998</v>
      </c>
      <c r="T130" s="216">
        <f>S130*H130</f>
        <v>7.375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163</v>
      </c>
      <c r="AT130" s="217" t="s">
        <v>125</v>
      </c>
      <c r="AU130" s="217" t="s">
        <v>85</v>
      </c>
      <c r="AY130" s="19" t="s">
        <v>123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83</v>
      </c>
      <c r="BK130" s="218">
        <f>ROUND(I130*H130,2)</f>
        <v>0</v>
      </c>
      <c r="BL130" s="19" t="s">
        <v>163</v>
      </c>
      <c r="BM130" s="217" t="s">
        <v>738</v>
      </c>
    </row>
    <row r="131" s="2" customFormat="1">
      <c r="A131" s="40"/>
      <c r="B131" s="41"/>
      <c r="C131" s="42"/>
      <c r="D131" s="219" t="s">
        <v>132</v>
      </c>
      <c r="E131" s="42"/>
      <c r="F131" s="220" t="s">
        <v>640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132</v>
      </c>
      <c r="AU131" s="19" t="s">
        <v>85</v>
      </c>
    </row>
    <row r="132" s="2" customFormat="1">
      <c r="A132" s="40"/>
      <c r="B132" s="41"/>
      <c r="C132" s="42"/>
      <c r="D132" s="224" t="s">
        <v>134</v>
      </c>
      <c r="E132" s="42"/>
      <c r="F132" s="225" t="s">
        <v>641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134</v>
      </c>
      <c r="AU132" s="19" t="s">
        <v>85</v>
      </c>
    </row>
    <row r="133" s="2" customFormat="1" ht="24.15" customHeight="1">
      <c r="A133" s="40"/>
      <c r="B133" s="41"/>
      <c r="C133" s="206" t="s">
        <v>8</v>
      </c>
      <c r="D133" s="206" t="s">
        <v>125</v>
      </c>
      <c r="E133" s="207" t="s">
        <v>739</v>
      </c>
      <c r="F133" s="208" t="s">
        <v>740</v>
      </c>
      <c r="G133" s="209" t="s">
        <v>682</v>
      </c>
      <c r="H133" s="210">
        <v>0.42899999999999999</v>
      </c>
      <c r="I133" s="211"/>
      <c r="J133" s="212">
        <f>ROUND(I133*H133,2)</f>
        <v>0</v>
      </c>
      <c r="K133" s="208" t="s">
        <v>651</v>
      </c>
      <c r="L133" s="46"/>
      <c r="M133" s="213" t="s">
        <v>19</v>
      </c>
      <c r="N133" s="214" t="s">
        <v>46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163</v>
      </c>
      <c r="AT133" s="217" t="s">
        <v>125</v>
      </c>
      <c r="AU133" s="217" t="s">
        <v>85</v>
      </c>
      <c r="AY133" s="19" t="s">
        <v>123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83</v>
      </c>
      <c r="BK133" s="218">
        <f>ROUND(I133*H133,2)</f>
        <v>0</v>
      </c>
      <c r="BL133" s="19" t="s">
        <v>163</v>
      </c>
      <c r="BM133" s="217" t="s">
        <v>741</v>
      </c>
    </row>
    <row r="134" s="2" customFormat="1">
      <c r="A134" s="40"/>
      <c r="B134" s="41"/>
      <c r="C134" s="42"/>
      <c r="D134" s="219" t="s">
        <v>132</v>
      </c>
      <c r="E134" s="42"/>
      <c r="F134" s="220" t="s">
        <v>742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132</v>
      </c>
      <c r="AU134" s="19" t="s">
        <v>85</v>
      </c>
    </row>
    <row r="135" s="2" customFormat="1">
      <c r="A135" s="40"/>
      <c r="B135" s="41"/>
      <c r="C135" s="42"/>
      <c r="D135" s="224" t="s">
        <v>134</v>
      </c>
      <c r="E135" s="42"/>
      <c r="F135" s="225" t="s">
        <v>743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134</v>
      </c>
      <c r="AU135" s="19" t="s">
        <v>85</v>
      </c>
    </row>
    <row r="136" s="14" customFormat="1">
      <c r="A136" s="14"/>
      <c r="B136" s="247"/>
      <c r="C136" s="248"/>
      <c r="D136" s="219" t="s">
        <v>171</v>
      </c>
      <c r="E136" s="249" t="s">
        <v>19</v>
      </c>
      <c r="F136" s="250" t="s">
        <v>744</v>
      </c>
      <c r="G136" s="248"/>
      <c r="H136" s="249" t="s">
        <v>19</v>
      </c>
      <c r="I136" s="251"/>
      <c r="J136" s="248"/>
      <c r="K136" s="248"/>
      <c r="L136" s="252"/>
      <c r="M136" s="253"/>
      <c r="N136" s="254"/>
      <c r="O136" s="254"/>
      <c r="P136" s="254"/>
      <c r="Q136" s="254"/>
      <c r="R136" s="254"/>
      <c r="S136" s="254"/>
      <c r="T136" s="25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6" t="s">
        <v>171</v>
      </c>
      <c r="AU136" s="256" t="s">
        <v>85</v>
      </c>
      <c r="AV136" s="14" t="s">
        <v>83</v>
      </c>
      <c r="AW136" s="14" t="s">
        <v>36</v>
      </c>
      <c r="AX136" s="14" t="s">
        <v>75</v>
      </c>
      <c r="AY136" s="256" t="s">
        <v>123</v>
      </c>
    </row>
    <row r="137" s="13" customFormat="1">
      <c r="A137" s="13"/>
      <c r="B137" s="236"/>
      <c r="C137" s="237"/>
      <c r="D137" s="219" t="s">
        <v>171</v>
      </c>
      <c r="E137" s="257" t="s">
        <v>19</v>
      </c>
      <c r="F137" s="238" t="s">
        <v>745</v>
      </c>
      <c r="G137" s="237"/>
      <c r="H137" s="239">
        <v>0.375</v>
      </c>
      <c r="I137" s="240"/>
      <c r="J137" s="237"/>
      <c r="K137" s="237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171</v>
      </c>
      <c r="AU137" s="245" t="s">
        <v>85</v>
      </c>
      <c r="AV137" s="13" t="s">
        <v>85</v>
      </c>
      <c r="AW137" s="13" t="s">
        <v>36</v>
      </c>
      <c r="AX137" s="13" t="s">
        <v>75</v>
      </c>
      <c r="AY137" s="245" t="s">
        <v>123</v>
      </c>
    </row>
    <row r="138" s="13" customFormat="1">
      <c r="A138" s="13"/>
      <c r="B138" s="236"/>
      <c r="C138" s="237"/>
      <c r="D138" s="219" t="s">
        <v>171</v>
      </c>
      <c r="E138" s="257" t="s">
        <v>19</v>
      </c>
      <c r="F138" s="238" t="s">
        <v>746</v>
      </c>
      <c r="G138" s="237"/>
      <c r="H138" s="239">
        <v>0.053999999999999999</v>
      </c>
      <c r="I138" s="240"/>
      <c r="J138" s="237"/>
      <c r="K138" s="237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171</v>
      </c>
      <c r="AU138" s="245" t="s">
        <v>85</v>
      </c>
      <c r="AV138" s="13" t="s">
        <v>85</v>
      </c>
      <c r="AW138" s="13" t="s">
        <v>36</v>
      </c>
      <c r="AX138" s="13" t="s">
        <v>75</v>
      </c>
      <c r="AY138" s="245" t="s">
        <v>123</v>
      </c>
    </row>
    <row r="139" s="15" customFormat="1">
      <c r="A139" s="15"/>
      <c r="B139" s="258"/>
      <c r="C139" s="259"/>
      <c r="D139" s="219" t="s">
        <v>171</v>
      </c>
      <c r="E139" s="260" t="s">
        <v>19</v>
      </c>
      <c r="F139" s="261" t="s">
        <v>659</v>
      </c>
      <c r="G139" s="259"/>
      <c r="H139" s="262">
        <v>0.42899999999999999</v>
      </c>
      <c r="I139" s="263"/>
      <c r="J139" s="259"/>
      <c r="K139" s="259"/>
      <c r="L139" s="264"/>
      <c r="M139" s="265"/>
      <c r="N139" s="266"/>
      <c r="O139" s="266"/>
      <c r="P139" s="266"/>
      <c r="Q139" s="266"/>
      <c r="R139" s="266"/>
      <c r="S139" s="266"/>
      <c r="T139" s="267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8" t="s">
        <v>171</v>
      </c>
      <c r="AU139" s="268" t="s">
        <v>85</v>
      </c>
      <c r="AV139" s="15" t="s">
        <v>130</v>
      </c>
      <c r="AW139" s="15" t="s">
        <v>36</v>
      </c>
      <c r="AX139" s="15" t="s">
        <v>83</v>
      </c>
      <c r="AY139" s="268" t="s">
        <v>123</v>
      </c>
    </row>
    <row r="140" s="2" customFormat="1" ht="21.75" customHeight="1">
      <c r="A140" s="40"/>
      <c r="B140" s="41"/>
      <c r="C140" s="206" t="s">
        <v>204</v>
      </c>
      <c r="D140" s="206" t="s">
        <v>125</v>
      </c>
      <c r="E140" s="207" t="s">
        <v>747</v>
      </c>
      <c r="F140" s="208" t="s">
        <v>748</v>
      </c>
      <c r="G140" s="209" t="s">
        <v>682</v>
      </c>
      <c r="H140" s="210">
        <v>0.42899999999999999</v>
      </c>
      <c r="I140" s="211"/>
      <c r="J140" s="212">
        <f>ROUND(I140*H140,2)</f>
        <v>0</v>
      </c>
      <c r="K140" s="208" t="s">
        <v>651</v>
      </c>
      <c r="L140" s="46"/>
      <c r="M140" s="213" t="s">
        <v>19</v>
      </c>
      <c r="N140" s="214" t="s">
        <v>46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163</v>
      </c>
      <c r="AT140" s="217" t="s">
        <v>125</v>
      </c>
      <c r="AU140" s="217" t="s">
        <v>85</v>
      </c>
      <c r="AY140" s="19" t="s">
        <v>123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83</v>
      </c>
      <c r="BK140" s="218">
        <f>ROUND(I140*H140,2)</f>
        <v>0</v>
      </c>
      <c r="BL140" s="19" t="s">
        <v>163</v>
      </c>
      <c r="BM140" s="217" t="s">
        <v>749</v>
      </c>
    </row>
    <row r="141" s="2" customFormat="1">
      <c r="A141" s="40"/>
      <c r="B141" s="41"/>
      <c r="C141" s="42"/>
      <c r="D141" s="219" t="s">
        <v>132</v>
      </c>
      <c r="E141" s="42"/>
      <c r="F141" s="220" t="s">
        <v>750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132</v>
      </c>
      <c r="AU141" s="19" t="s">
        <v>85</v>
      </c>
    </row>
    <row r="142" s="2" customFormat="1">
      <c r="A142" s="40"/>
      <c r="B142" s="41"/>
      <c r="C142" s="42"/>
      <c r="D142" s="224" t="s">
        <v>134</v>
      </c>
      <c r="E142" s="42"/>
      <c r="F142" s="225" t="s">
        <v>751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134</v>
      </c>
      <c r="AU142" s="19" t="s">
        <v>85</v>
      </c>
    </row>
    <row r="143" s="14" customFormat="1">
      <c r="A143" s="14"/>
      <c r="B143" s="247"/>
      <c r="C143" s="248"/>
      <c r="D143" s="219" t="s">
        <v>171</v>
      </c>
      <c r="E143" s="249" t="s">
        <v>19</v>
      </c>
      <c r="F143" s="250" t="s">
        <v>744</v>
      </c>
      <c r="G143" s="248"/>
      <c r="H143" s="249" t="s">
        <v>19</v>
      </c>
      <c r="I143" s="251"/>
      <c r="J143" s="248"/>
      <c r="K143" s="248"/>
      <c r="L143" s="252"/>
      <c r="M143" s="253"/>
      <c r="N143" s="254"/>
      <c r="O143" s="254"/>
      <c r="P143" s="254"/>
      <c r="Q143" s="254"/>
      <c r="R143" s="254"/>
      <c r="S143" s="254"/>
      <c r="T143" s="25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6" t="s">
        <v>171</v>
      </c>
      <c r="AU143" s="256" t="s">
        <v>85</v>
      </c>
      <c r="AV143" s="14" t="s">
        <v>83</v>
      </c>
      <c r="AW143" s="14" t="s">
        <v>36</v>
      </c>
      <c r="AX143" s="14" t="s">
        <v>75</v>
      </c>
      <c r="AY143" s="256" t="s">
        <v>123</v>
      </c>
    </row>
    <row r="144" s="13" customFormat="1">
      <c r="A144" s="13"/>
      <c r="B144" s="236"/>
      <c r="C144" s="237"/>
      <c r="D144" s="219" t="s">
        <v>171</v>
      </c>
      <c r="E144" s="257" t="s">
        <v>19</v>
      </c>
      <c r="F144" s="238" t="s">
        <v>745</v>
      </c>
      <c r="G144" s="237"/>
      <c r="H144" s="239">
        <v>0.375</v>
      </c>
      <c r="I144" s="240"/>
      <c r="J144" s="237"/>
      <c r="K144" s="237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171</v>
      </c>
      <c r="AU144" s="245" t="s">
        <v>85</v>
      </c>
      <c r="AV144" s="13" t="s">
        <v>85</v>
      </c>
      <c r="AW144" s="13" t="s">
        <v>36</v>
      </c>
      <c r="AX144" s="13" t="s">
        <v>75</v>
      </c>
      <c r="AY144" s="245" t="s">
        <v>123</v>
      </c>
    </row>
    <row r="145" s="13" customFormat="1">
      <c r="A145" s="13"/>
      <c r="B145" s="236"/>
      <c r="C145" s="237"/>
      <c r="D145" s="219" t="s">
        <v>171</v>
      </c>
      <c r="E145" s="257" t="s">
        <v>19</v>
      </c>
      <c r="F145" s="238" t="s">
        <v>746</v>
      </c>
      <c r="G145" s="237"/>
      <c r="H145" s="239">
        <v>0.053999999999999999</v>
      </c>
      <c r="I145" s="240"/>
      <c r="J145" s="237"/>
      <c r="K145" s="237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171</v>
      </c>
      <c r="AU145" s="245" t="s">
        <v>85</v>
      </c>
      <c r="AV145" s="13" t="s">
        <v>85</v>
      </c>
      <c r="AW145" s="13" t="s">
        <v>36</v>
      </c>
      <c r="AX145" s="13" t="s">
        <v>75</v>
      </c>
      <c r="AY145" s="245" t="s">
        <v>123</v>
      </c>
    </row>
    <row r="146" s="15" customFormat="1">
      <c r="A146" s="15"/>
      <c r="B146" s="258"/>
      <c r="C146" s="259"/>
      <c r="D146" s="219" t="s">
        <v>171</v>
      </c>
      <c r="E146" s="260" t="s">
        <v>19</v>
      </c>
      <c r="F146" s="261" t="s">
        <v>659</v>
      </c>
      <c r="G146" s="259"/>
      <c r="H146" s="262">
        <v>0.42899999999999999</v>
      </c>
      <c r="I146" s="263"/>
      <c r="J146" s="259"/>
      <c r="K146" s="259"/>
      <c r="L146" s="264"/>
      <c r="M146" s="265"/>
      <c r="N146" s="266"/>
      <c r="O146" s="266"/>
      <c r="P146" s="266"/>
      <c r="Q146" s="266"/>
      <c r="R146" s="266"/>
      <c r="S146" s="266"/>
      <c r="T146" s="267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8" t="s">
        <v>171</v>
      </c>
      <c r="AU146" s="268" t="s">
        <v>85</v>
      </c>
      <c r="AV146" s="15" t="s">
        <v>130</v>
      </c>
      <c r="AW146" s="15" t="s">
        <v>36</v>
      </c>
      <c r="AX146" s="15" t="s">
        <v>83</v>
      </c>
      <c r="AY146" s="268" t="s">
        <v>123</v>
      </c>
    </row>
    <row r="147" s="2" customFormat="1" ht="24.15" customHeight="1">
      <c r="A147" s="40"/>
      <c r="B147" s="41"/>
      <c r="C147" s="206" t="s">
        <v>209</v>
      </c>
      <c r="D147" s="206" t="s">
        <v>125</v>
      </c>
      <c r="E147" s="207" t="s">
        <v>752</v>
      </c>
      <c r="F147" s="208" t="s">
        <v>753</v>
      </c>
      <c r="G147" s="209" t="s">
        <v>682</v>
      </c>
      <c r="H147" s="210">
        <v>8.1509999999999998</v>
      </c>
      <c r="I147" s="211"/>
      <c r="J147" s="212">
        <f>ROUND(I147*H147,2)</f>
        <v>0</v>
      </c>
      <c r="K147" s="208" t="s">
        <v>651</v>
      </c>
      <c r="L147" s="46"/>
      <c r="M147" s="213" t="s">
        <v>19</v>
      </c>
      <c r="N147" s="214" t="s">
        <v>46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130</v>
      </c>
      <c r="AT147" s="217" t="s">
        <v>125</v>
      </c>
      <c r="AU147" s="217" t="s">
        <v>85</v>
      </c>
      <c r="AY147" s="19" t="s">
        <v>123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83</v>
      </c>
      <c r="BK147" s="218">
        <f>ROUND(I147*H147,2)</f>
        <v>0</v>
      </c>
      <c r="BL147" s="19" t="s">
        <v>130</v>
      </c>
      <c r="BM147" s="217" t="s">
        <v>754</v>
      </c>
    </row>
    <row r="148" s="2" customFormat="1">
      <c r="A148" s="40"/>
      <c r="B148" s="41"/>
      <c r="C148" s="42"/>
      <c r="D148" s="219" t="s">
        <v>132</v>
      </c>
      <c r="E148" s="42"/>
      <c r="F148" s="220" t="s">
        <v>755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132</v>
      </c>
      <c r="AU148" s="19" t="s">
        <v>85</v>
      </c>
    </row>
    <row r="149" s="2" customFormat="1">
      <c r="A149" s="40"/>
      <c r="B149" s="41"/>
      <c r="C149" s="42"/>
      <c r="D149" s="224" t="s">
        <v>134</v>
      </c>
      <c r="E149" s="42"/>
      <c r="F149" s="225" t="s">
        <v>756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134</v>
      </c>
      <c r="AU149" s="19" t="s">
        <v>85</v>
      </c>
    </row>
    <row r="150" s="14" customFormat="1">
      <c r="A150" s="14"/>
      <c r="B150" s="247"/>
      <c r="C150" s="248"/>
      <c r="D150" s="219" t="s">
        <v>171</v>
      </c>
      <c r="E150" s="249" t="s">
        <v>19</v>
      </c>
      <c r="F150" s="250" t="s">
        <v>744</v>
      </c>
      <c r="G150" s="248"/>
      <c r="H150" s="249" t="s">
        <v>19</v>
      </c>
      <c r="I150" s="251"/>
      <c r="J150" s="248"/>
      <c r="K150" s="248"/>
      <c r="L150" s="252"/>
      <c r="M150" s="253"/>
      <c r="N150" s="254"/>
      <c r="O150" s="254"/>
      <c r="P150" s="254"/>
      <c r="Q150" s="254"/>
      <c r="R150" s="254"/>
      <c r="S150" s="254"/>
      <c r="T150" s="25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6" t="s">
        <v>171</v>
      </c>
      <c r="AU150" s="256" t="s">
        <v>85</v>
      </c>
      <c r="AV150" s="14" t="s">
        <v>83</v>
      </c>
      <c r="AW150" s="14" t="s">
        <v>36</v>
      </c>
      <c r="AX150" s="14" t="s">
        <v>75</v>
      </c>
      <c r="AY150" s="256" t="s">
        <v>123</v>
      </c>
    </row>
    <row r="151" s="13" customFormat="1">
      <c r="A151" s="13"/>
      <c r="B151" s="236"/>
      <c r="C151" s="237"/>
      <c r="D151" s="219" t="s">
        <v>171</v>
      </c>
      <c r="E151" s="257" t="s">
        <v>19</v>
      </c>
      <c r="F151" s="238" t="s">
        <v>745</v>
      </c>
      <c r="G151" s="237"/>
      <c r="H151" s="239">
        <v>0.375</v>
      </c>
      <c r="I151" s="240"/>
      <c r="J151" s="237"/>
      <c r="K151" s="237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171</v>
      </c>
      <c r="AU151" s="245" t="s">
        <v>85</v>
      </c>
      <c r="AV151" s="13" t="s">
        <v>85</v>
      </c>
      <c r="AW151" s="13" t="s">
        <v>36</v>
      </c>
      <c r="AX151" s="13" t="s">
        <v>75</v>
      </c>
      <c r="AY151" s="245" t="s">
        <v>123</v>
      </c>
    </row>
    <row r="152" s="13" customFormat="1">
      <c r="A152" s="13"/>
      <c r="B152" s="236"/>
      <c r="C152" s="237"/>
      <c r="D152" s="219" t="s">
        <v>171</v>
      </c>
      <c r="E152" s="257" t="s">
        <v>19</v>
      </c>
      <c r="F152" s="238" t="s">
        <v>746</v>
      </c>
      <c r="G152" s="237"/>
      <c r="H152" s="239">
        <v>0.053999999999999999</v>
      </c>
      <c r="I152" s="240"/>
      <c r="J152" s="237"/>
      <c r="K152" s="237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171</v>
      </c>
      <c r="AU152" s="245" t="s">
        <v>85</v>
      </c>
      <c r="AV152" s="13" t="s">
        <v>85</v>
      </c>
      <c r="AW152" s="13" t="s">
        <v>36</v>
      </c>
      <c r="AX152" s="13" t="s">
        <v>75</v>
      </c>
      <c r="AY152" s="245" t="s">
        <v>123</v>
      </c>
    </row>
    <row r="153" s="15" customFormat="1">
      <c r="A153" s="15"/>
      <c r="B153" s="258"/>
      <c r="C153" s="259"/>
      <c r="D153" s="219" t="s">
        <v>171</v>
      </c>
      <c r="E153" s="260" t="s">
        <v>19</v>
      </c>
      <c r="F153" s="261" t="s">
        <v>659</v>
      </c>
      <c r="G153" s="259"/>
      <c r="H153" s="262">
        <v>0.42899999999999999</v>
      </c>
      <c r="I153" s="263"/>
      <c r="J153" s="259"/>
      <c r="K153" s="259"/>
      <c r="L153" s="264"/>
      <c r="M153" s="265"/>
      <c r="N153" s="266"/>
      <c r="O153" s="266"/>
      <c r="P153" s="266"/>
      <c r="Q153" s="266"/>
      <c r="R153" s="266"/>
      <c r="S153" s="266"/>
      <c r="T153" s="267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8" t="s">
        <v>171</v>
      </c>
      <c r="AU153" s="268" t="s">
        <v>85</v>
      </c>
      <c r="AV153" s="15" t="s">
        <v>130</v>
      </c>
      <c r="AW153" s="15" t="s">
        <v>36</v>
      </c>
      <c r="AX153" s="15" t="s">
        <v>75</v>
      </c>
      <c r="AY153" s="268" t="s">
        <v>123</v>
      </c>
    </row>
    <row r="154" s="13" customFormat="1">
      <c r="A154" s="13"/>
      <c r="B154" s="236"/>
      <c r="C154" s="237"/>
      <c r="D154" s="219" t="s">
        <v>171</v>
      </c>
      <c r="E154" s="257" t="s">
        <v>19</v>
      </c>
      <c r="F154" s="238" t="s">
        <v>757</v>
      </c>
      <c r="G154" s="237"/>
      <c r="H154" s="239">
        <v>8.1509999999999998</v>
      </c>
      <c r="I154" s="240"/>
      <c r="J154" s="237"/>
      <c r="K154" s="237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171</v>
      </c>
      <c r="AU154" s="245" t="s">
        <v>85</v>
      </c>
      <c r="AV154" s="13" t="s">
        <v>85</v>
      </c>
      <c r="AW154" s="13" t="s">
        <v>36</v>
      </c>
      <c r="AX154" s="13" t="s">
        <v>75</v>
      </c>
      <c r="AY154" s="245" t="s">
        <v>123</v>
      </c>
    </row>
    <row r="155" s="15" customFormat="1">
      <c r="A155" s="15"/>
      <c r="B155" s="258"/>
      <c r="C155" s="259"/>
      <c r="D155" s="219" t="s">
        <v>171</v>
      </c>
      <c r="E155" s="260" t="s">
        <v>19</v>
      </c>
      <c r="F155" s="261" t="s">
        <v>659</v>
      </c>
      <c r="G155" s="259"/>
      <c r="H155" s="262">
        <v>8.1509999999999998</v>
      </c>
      <c r="I155" s="263"/>
      <c r="J155" s="259"/>
      <c r="K155" s="259"/>
      <c r="L155" s="264"/>
      <c r="M155" s="265"/>
      <c r="N155" s="266"/>
      <c r="O155" s="266"/>
      <c r="P155" s="266"/>
      <c r="Q155" s="266"/>
      <c r="R155" s="266"/>
      <c r="S155" s="266"/>
      <c r="T155" s="267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8" t="s">
        <v>171</v>
      </c>
      <c r="AU155" s="268" t="s">
        <v>85</v>
      </c>
      <c r="AV155" s="15" t="s">
        <v>130</v>
      </c>
      <c r="AW155" s="15" t="s">
        <v>36</v>
      </c>
      <c r="AX155" s="15" t="s">
        <v>83</v>
      </c>
      <c r="AY155" s="268" t="s">
        <v>123</v>
      </c>
    </row>
    <row r="156" s="2" customFormat="1" ht="33" customHeight="1">
      <c r="A156" s="40"/>
      <c r="B156" s="41"/>
      <c r="C156" s="206" t="s">
        <v>215</v>
      </c>
      <c r="D156" s="206" t="s">
        <v>125</v>
      </c>
      <c r="E156" s="207" t="s">
        <v>758</v>
      </c>
      <c r="F156" s="208" t="s">
        <v>759</v>
      </c>
      <c r="G156" s="209" t="s">
        <v>682</v>
      </c>
      <c r="H156" s="210">
        <v>0.42899999999999999</v>
      </c>
      <c r="I156" s="211"/>
      <c r="J156" s="212">
        <f>ROUND(I156*H156,2)</f>
        <v>0</v>
      </c>
      <c r="K156" s="208" t="s">
        <v>651</v>
      </c>
      <c r="L156" s="46"/>
      <c r="M156" s="213" t="s">
        <v>19</v>
      </c>
      <c r="N156" s="214" t="s">
        <v>46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130</v>
      </c>
      <c r="AT156" s="217" t="s">
        <v>125</v>
      </c>
      <c r="AU156" s="217" t="s">
        <v>85</v>
      </c>
      <c r="AY156" s="19" t="s">
        <v>123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83</v>
      </c>
      <c r="BK156" s="218">
        <f>ROUND(I156*H156,2)</f>
        <v>0</v>
      </c>
      <c r="BL156" s="19" t="s">
        <v>130</v>
      </c>
      <c r="BM156" s="217" t="s">
        <v>760</v>
      </c>
    </row>
    <row r="157" s="2" customFormat="1">
      <c r="A157" s="40"/>
      <c r="B157" s="41"/>
      <c r="C157" s="42"/>
      <c r="D157" s="219" t="s">
        <v>132</v>
      </c>
      <c r="E157" s="42"/>
      <c r="F157" s="220" t="s">
        <v>761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132</v>
      </c>
      <c r="AU157" s="19" t="s">
        <v>85</v>
      </c>
    </row>
    <row r="158" s="2" customFormat="1">
      <c r="A158" s="40"/>
      <c r="B158" s="41"/>
      <c r="C158" s="42"/>
      <c r="D158" s="224" t="s">
        <v>134</v>
      </c>
      <c r="E158" s="42"/>
      <c r="F158" s="225" t="s">
        <v>762</v>
      </c>
      <c r="G158" s="42"/>
      <c r="H158" s="42"/>
      <c r="I158" s="221"/>
      <c r="J158" s="42"/>
      <c r="K158" s="42"/>
      <c r="L158" s="46"/>
      <c r="M158" s="272"/>
      <c r="N158" s="273"/>
      <c r="O158" s="274"/>
      <c r="P158" s="274"/>
      <c r="Q158" s="274"/>
      <c r="R158" s="274"/>
      <c r="S158" s="274"/>
      <c r="T158" s="275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134</v>
      </c>
      <c r="AU158" s="19" t="s">
        <v>85</v>
      </c>
    </row>
    <row r="159" s="2" customFormat="1" ht="6.96" customHeight="1">
      <c r="A159" s="40"/>
      <c r="B159" s="61"/>
      <c r="C159" s="62"/>
      <c r="D159" s="62"/>
      <c r="E159" s="62"/>
      <c r="F159" s="62"/>
      <c r="G159" s="62"/>
      <c r="H159" s="62"/>
      <c r="I159" s="62"/>
      <c r="J159" s="62"/>
      <c r="K159" s="62"/>
      <c r="L159" s="46"/>
      <c r="M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</row>
  </sheetData>
  <sheetProtection sheet="1" autoFilter="0" formatColumns="0" formatRows="0" objects="1" scenarios="1" spinCount="100000" saltValue="fAhxM0x7IxpuwQSyCoCUc9IvVobucIIUGsT861C2O/K9Xlfa2Xxyd7KGeSxsxY3slBnOD/N/G3q1+yWLPcrrxw==" hashValue="sCgwCnaUP27/ES4f8babkVhMkuqSCWx9X4+ZB4yrT0ineg/+zbhlR5md7vvooZx0fZMJ5rqAgAa4/YqhURLU8w==" algorithmName="SHA-512" password="CC35"/>
  <autoFilter ref="C83:K15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1/113202111"/>
    <hyperlink ref="F93" r:id="rId2" display="https://podminky.urs.cz/item/CS_URS_2025_01/915321111"/>
    <hyperlink ref="F99" r:id="rId3" display="https://podminky.urs.cz/item/CS_URS_2025_01/915321115"/>
    <hyperlink ref="F102" r:id="rId4" display="https://podminky.urs.cz/item/CS_URS_2025_01/915331111"/>
    <hyperlink ref="F107" r:id="rId5" display="https://podminky.urs.cz/item/CS_URS_2025_02/915621111"/>
    <hyperlink ref="F120" r:id="rId6" display="https://podminky.urs.cz/item/CS_URS_2025_01/460892221"/>
    <hyperlink ref="F126" r:id="rId7" display="https://podminky.urs.cz/item/CS_URS_2025_01/460921222"/>
    <hyperlink ref="F132" r:id="rId8" display="https://podminky.urs.cz/item/CS_URS_2025_01/468021221"/>
    <hyperlink ref="F135" r:id="rId9" display="https://podminky.urs.cz/item/CS_URS_2025_02/997221612"/>
    <hyperlink ref="F142" r:id="rId10" display="https://podminky.urs.cz/item/CS_URS_2025_02/997221561"/>
    <hyperlink ref="F149" r:id="rId11" display="https://podminky.urs.cz/item/CS_URS_2025_02/997221569"/>
    <hyperlink ref="F158" r:id="rId12" display="https://podminky.urs.cz/item/CS_URS_2025_02/99722161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SSZ PPCH v obci Křešice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763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7. 10. 2025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29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0"/>
      <c r="B27" s="141"/>
      <c r="C27" s="140"/>
      <c r="D27" s="140"/>
      <c r="E27" s="142" t="s">
        <v>40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ROUND((SUM(BE84:BE124)),  2)</f>
        <v>0</v>
      </c>
      <c r="G33" s="40"/>
      <c r="H33" s="40"/>
      <c r="I33" s="150">
        <v>0.20999999999999999</v>
      </c>
      <c r="J33" s="149">
        <f>ROUND(((SUM(BE84:BE124))*I33),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ROUND((SUM(BF84:BF124)),  2)</f>
        <v>0</v>
      </c>
      <c r="G34" s="40"/>
      <c r="H34" s="40"/>
      <c r="I34" s="150">
        <v>0.12</v>
      </c>
      <c r="J34" s="149">
        <f>ROUND(((SUM(BF84:BF124))*I34),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ROUND((SUM(BG84:BG124)),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ROUND((SUM(BH84:BH124)),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ROUND((SUM(BI84:BI124)),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SSZ PPCH v obci Křešice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Křešice</v>
      </c>
      <c r="G52" s="42"/>
      <c r="H52" s="42"/>
      <c r="I52" s="34" t="s">
        <v>23</v>
      </c>
      <c r="J52" s="74" t="str">
        <f>IF(J12="","",J12)</f>
        <v>7. 10. 2025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Křešice</v>
      </c>
      <c r="G54" s="42"/>
      <c r="H54" s="42"/>
      <c r="I54" s="34" t="s">
        <v>32</v>
      </c>
      <c r="J54" s="38" t="str">
        <f>E21</f>
        <v>AŽD Praha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763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764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765</v>
      </c>
      <c r="E62" s="176"/>
      <c r="F62" s="176"/>
      <c r="G62" s="176"/>
      <c r="H62" s="176"/>
      <c r="I62" s="176"/>
      <c r="J62" s="177">
        <f>J108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766</v>
      </c>
      <c r="E63" s="176"/>
      <c r="F63" s="176"/>
      <c r="G63" s="176"/>
      <c r="H63" s="176"/>
      <c r="I63" s="176"/>
      <c r="J63" s="177">
        <f>J115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767</v>
      </c>
      <c r="E64" s="176"/>
      <c r="F64" s="176"/>
      <c r="G64" s="176"/>
      <c r="H64" s="176"/>
      <c r="I64" s="176"/>
      <c r="J64" s="177">
        <f>J122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108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SSZ PPCH v obci Křešice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VRN - Vedlejší rozpočtové náklady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Křešice</v>
      </c>
      <c r="G78" s="42"/>
      <c r="H78" s="42"/>
      <c r="I78" s="34" t="s">
        <v>23</v>
      </c>
      <c r="J78" s="74" t="str">
        <f>IF(J12="","",J12)</f>
        <v>7. 10. 2025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Obec Křešice</v>
      </c>
      <c r="G80" s="42"/>
      <c r="H80" s="42"/>
      <c r="I80" s="34" t="s">
        <v>32</v>
      </c>
      <c r="J80" s="38" t="str">
        <f>E21</f>
        <v>AŽD Praha s.r.o.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30</v>
      </c>
      <c r="D81" s="42"/>
      <c r="E81" s="42"/>
      <c r="F81" s="29" t="str">
        <f>IF(E18="","",E18)</f>
        <v>Vyplň údaj</v>
      </c>
      <c r="G81" s="42"/>
      <c r="H81" s="42"/>
      <c r="I81" s="34" t="s">
        <v>37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109</v>
      </c>
      <c r="D83" s="182" t="s">
        <v>60</v>
      </c>
      <c r="E83" s="182" t="s">
        <v>56</v>
      </c>
      <c r="F83" s="182" t="s">
        <v>57</v>
      </c>
      <c r="G83" s="182" t="s">
        <v>110</v>
      </c>
      <c r="H83" s="182" t="s">
        <v>111</v>
      </c>
      <c r="I83" s="182" t="s">
        <v>112</v>
      </c>
      <c r="J83" s="182" t="s">
        <v>97</v>
      </c>
      <c r="K83" s="183" t="s">
        <v>113</v>
      </c>
      <c r="L83" s="184"/>
      <c r="M83" s="94" t="s">
        <v>19</v>
      </c>
      <c r="N83" s="95" t="s">
        <v>45</v>
      </c>
      <c r="O83" s="95" t="s">
        <v>114</v>
      </c>
      <c r="P83" s="95" t="s">
        <v>115</v>
      </c>
      <c r="Q83" s="95" t="s">
        <v>116</v>
      </c>
      <c r="R83" s="95" t="s">
        <v>117</v>
      </c>
      <c r="S83" s="95" t="s">
        <v>118</v>
      </c>
      <c r="T83" s="96" t="s">
        <v>119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120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74</v>
      </c>
      <c r="AU84" s="19" t="s">
        <v>98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74</v>
      </c>
      <c r="E85" s="193" t="s">
        <v>89</v>
      </c>
      <c r="F85" s="193" t="s">
        <v>90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P86+P108+P115+P122</f>
        <v>0</v>
      </c>
      <c r="Q85" s="198"/>
      <c r="R85" s="199">
        <f>R86+R108+R115+R122</f>
        <v>0</v>
      </c>
      <c r="S85" s="198"/>
      <c r="T85" s="200">
        <f>T86+T108+T115+T122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159</v>
      </c>
      <c r="AT85" s="202" t="s">
        <v>74</v>
      </c>
      <c r="AU85" s="202" t="s">
        <v>75</v>
      </c>
      <c r="AY85" s="201" t="s">
        <v>123</v>
      </c>
      <c r="BK85" s="203">
        <f>BK86+BK108+BK115+BK122</f>
        <v>0</v>
      </c>
    </row>
    <row r="86" s="12" customFormat="1" ht="22.8" customHeight="1">
      <c r="A86" s="12"/>
      <c r="B86" s="190"/>
      <c r="C86" s="191"/>
      <c r="D86" s="192" t="s">
        <v>74</v>
      </c>
      <c r="E86" s="204" t="s">
        <v>768</v>
      </c>
      <c r="F86" s="204" t="s">
        <v>769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SUM(P87:P107)</f>
        <v>0</v>
      </c>
      <c r="Q86" s="198"/>
      <c r="R86" s="199">
        <f>SUM(R87:R107)</f>
        <v>0</v>
      </c>
      <c r="S86" s="198"/>
      <c r="T86" s="200">
        <f>SUM(T87:T107)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159</v>
      </c>
      <c r="AT86" s="202" t="s">
        <v>74</v>
      </c>
      <c r="AU86" s="202" t="s">
        <v>83</v>
      </c>
      <c r="AY86" s="201" t="s">
        <v>123</v>
      </c>
      <c r="BK86" s="203">
        <f>SUM(BK87:BK107)</f>
        <v>0</v>
      </c>
    </row>
    <row r="87" s="2" customFormat="1" ht="16.5" customHeight="1">
      <c r="A87" s="40"/>
      <c r="B87" s="41"/>
      <c r="C87" s="206" t="s">
        <v>83</v>
      </c>
      <c r="D87" s="206" t="s">
        <v>125</v>
      </c>
      <c r="E87" s="207" t="s">
        <v>770</v>
      </c>
      <c r="F87" s="208" t="s">
        <v>771</v>
      </c>
      <c r="G87" s="209" t="s">
        <v>289</v>
      </c>
      <c r="H87" s="210">
        <v>1</v>
      </c>
      <c r="I87" s="211"/>
      <c r="J87" s="212">
        <f>ROUND(I87*H87,2)</f>
        <v>0</v>
      </c>
      <c r="K87" s="208" t="s">
        <v>129</v>
      </c>
      <c r="L87" s="46"/>
      <c r="M87" s="213" t="s">
        <v>19</v>
      </c>
      <c r="N87" s="214" t="s">
        <v>46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772</v>
      </c>
      <c r="AT87" s="217" t="s">
        <v>125</v>
      </c>
      <c r="AU87" s="217" t="s">
        <v>85</v>
      </c>
      <c r="AY87" s="19" t="s">
        <v>123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83</v>
      </c>
      <c r="BK87" s="218">
        <f>ROUND(I87*H87,2)</f>
        <v>0</v>
      </c>
      <c r="BL87" s="19" t="s">
        <v>772</v>
      </c>
      <c r="BM87" s="217" t="s">
        <v>773</v>
      </c>
    </row>
    <row r="88" s="2" customFormat="1">
      <c r="A88" s="40"/>
      <c r="B88" s="41"/>
      <c r="C88" s="42"/>
      <c r="D88" s="219" t="s">
        <v>132</v>
      </c>
      <c r="E88" s="42"/>
      <c r="F88" s="220" t="s">
        <v>771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132</v>
      </c>
      <c r="AU88" s="19" t="s">
        <v>85</v>
      </c>
    </row>
    <row r="89" s="2" customFormat="1">
      <c r="A89" s="40"/>
      <c r="B89" s="41"/>
      <c r="C89" s="42"/>
      <c r="D89" s="224" t="s">
        <v>134</v>
      </c>
      <c r="E89" s="42"/>
      <c r="F89" s="225" t="s">
        <v>774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134</v>
      </c>
      <c r="AU89" s="19" t="s">
        <v>85</v>
      </c>
    </row>
    <row r="90" s="2" customFormat="1" ht="16.5" customHeight="1">
      <c r="A90" s="40"/>
      <c r="B90" s="41"/>
      <c r="C90" s="206" t="s">
        <v>85</v>
      </c>
      <c r="D90" s="206" t="s">
        <v>125</v>
      </c>
      <c r="E90" s="207" t="s">
        <v>775</v>
      </c>
      <c r="F90" s="208" t="s">
        <v>776</v>
      </c>
      <c r="G90" s="209" t="s">
        <v>289</v>
      </c>
      <c r="H90" s="210">
        <v>1</v>
      </c>
      <c r="I90" s="211"/>
      <c r="J90" s="212">
        <f>ROUND(I90*H90,2)</f>
        <v>0</v>
      </c>
      <c r="K90" s="208" t="s">
        <v>129</v>
      </c>
      <c r="L90" s="46"/>
      <c r="M90" s="213" t="s">
        <v>19</v>
      </c>
      <c r="N90" s="214" t="s">
        <v>46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772</v>
      </c>
      <c r="AT90" s="217" t="s">
        <v>125</v>
      </c>
      <c r="AU90" s="217" t="s">
        <v>85</v>
      </c>
      <c r="AY90" s="19" t="s">
        <v>123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83</v>
      </c>
      <c r="BK90" s="218">
        <f>ROUND(I90*H90,2)</f>
        <v>0</v>
      </c>
      <c r="BL90" s="19" t="s">
        <v>772</v>
      </c>
      <c r="BM90" s="217" t="s">
        <v>777</v>
      </c>
    </row>
    <row r="91" s="2" customFormat="1">
      <c r="A91" s="40"/>
      <c r="B91" s="41"/>
      <c r="C91" s="42"/>
      <c r="D91" s="219" t="s">
        <v>132</v>
      </c>
      <c r="E91" s="42"/>
      <c r="F91" s="220" t="s">
        <v>776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132</v>
      </c>
      <c r="AU91" s="19" t="s">
        <v>85</v>
      </c>
    </row>
    <row r="92" s="2" customFormat="1">
      <c r="A92" s="40"/>
      <c r="B92" s="41"/>
      <c r="C92" s="42"/>
      <c r="D92" s="224" t="s">
        <v>134</v>
      </c>
      <c r="E92" s="42"/>
      <c r="F92" s="225" t="s">
        <v>778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134</v>
      </c>
      <c r="AU92" s="19" t="s">
        <v>85</v>
      </c>
    </row>
    <row r="93" s="2" customFormat="1" ht="16.5" customHeight="1">
      <c r="A93" s="40"/>
      <c r="B93" s="41"/>
      <c r="C93" s="206" t="s">
        <v>144</v>
      </c>
      <c r="D93" s="206" t="s">
        <v>125</v>
      </c>
      <c r="E93" s="207" t="s">
        <v>779</v>
      </c>
      <c r="F93" s="208" t="s">
        <v>780</v>
      </c>
      <c r="G93" s="209" t="s">
        <v>289</v>
      </c>
      <c r="H93" s="210">
        <v>1</v>
      </c>
      <c r="I93" s="211"/>
      <c r="J93" s="212">
        <f>ROUND(I93*H93,2)</f>
        <v>0</v>
      </c>
      <c r="K93" s="208" t="s">
        <v>129</v>
      </c>
      <c r="L93" s="46"/>
      <c r="M93" s="213" t="s">
        <v>19</v>
      </c>
      <c r="N93" s="214" t="s">
        <v>46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772</v>
      </c>
      <c r="AT93" s="217" t="s">
        <v>125</v>
      </c>
      <c r="AU93" s="217" t="s">
        <v>85</v>
      </c>
      <c r="AY93" s="19" t="s">
        <v>123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83</v>
      </c>
      <c r="BK93" s="218">
        <f>ROUND(I93*H93,2)</f>
        <v>0</v>
      </c>
      <c r="BL93" s="19" t="s">
        <v>772</v>
      </c>
      <c r="BM93" s="217" t="s">
        <v>781</v>
      </c>
    </row>
    <row r="94" s="2" customFormat="1">
      <c r="A94" s="40"/>
      <c r="B94" s="41"/>
      <c r="C94" s="42"/>
      <c r="D94" s="219" t="s">
        <v>132</v>
      </c>
      <c r="E94" s="42"/>
      <c r="F94" s="220" t="s">
        <v>780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132</v>
      </c>
      <c r="AU94" s="19" t="s">
        <v>85</v>
      </c>
    </row>
    <row r="95" s="2" customFormat="1">
      <c r="A95" s="40"/>
      <c r="B95" s="41"/>
      <c r="C95" s="42"/>
      <c r="D95" s="224" t="s">
        <v>134</v>
      </c>
      <c r="E95" s="42"/>
      <c r="F95" s="225" t="s">
        <v>782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134</v>
      </c>
      <c r="AU95" s="19" t="s">
        <v>85</v>
      </c>
    </row>
    <row r="96" s="2" customFormat="1" ht="16.5" customHeight="1">
      <c r="A96" s="40"/>
      <c r="B96" s="41"/>
      <c r="C96" s="206" t="s">
        <v>130</v>
      </c>
      <c r="D96" s="206" t="s">
        <v>125</v>
      </c>
      <c r="E96" s="207" t="s">
        <v>783</v>
      </c>
      <c r="F96" s="208" t="s">
        <v>784</v>
      </c>
      <c r="G96" s="209" t="s">
        <v>289</v>
      </c>
      <c r="H96" s="210">
        <v>1</v>
      </c>
      <c r="I96" s="211"/>
      <c r="J96" s="212">
        <f>ROUND(I96*H96,2)</f>
        <v>0</v>
      </c>
      <c r="K96" s="208" t="s">
        <v>129</v>
      </c>
      <c r="L96" s="46"/>
      <c r="M96" s="213" t="s">
        <v>19</v>
      </c>
      <c r="N96" s="214" t="s">
        <v>46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772</v>
      </c>
      <c r="AT96" s="217" t="s">
        <v>125</v>
      </c>
      <c r="AU96" s="217" t="s">
        <v>85</v>
      </c>
      <c r="AY96" s="19" t="s">
        <v>123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83</v>
      </c>
      <c r="BK96" s="218">
        <f>ROUND(I96*H96,2)</f>
        <v>0</v>
      </c>
      <c r="BL96" s="19" t="s">
        <v>772</v>
      </c>
      <c r="BM96" s="217" t="s">
        <v>785</v>
      </c>
    </row>
    <row r="97" s="2" customFormat="1">
      <c r="A97" s="40"/>
      <c r="B97" s="41"/>
      <c r="C97" s="42"/>
      <c r="D97" s="219" t="s">
        <v>132</v>
      </c>
      <c r="E97" s="42"/>
      <c r="F97" s="220" t="s">
        <v>784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132</v>
      </c>
      <c r="AU97" s="19" t="s">
        <v>85</v>
      </c>
    </row>
    <row r="98" s="2" customFormat="1">
      <c r="A98" s="40"/>
      <c r="B98" s="41"/>
      <c r="C98" s="42"/>
      <c r="D98" s="224" t="s">
        <v>134</v>
      </c>
      <c r="E98" s="42"/>
      <c r="F98" s="225" t="s">
        <v>786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134</v>
      </c>
      <c r="AU98" s="19" t="s">
        <v>85</v>
      </c>
    </row>
    <row r="99" s="2" customFormat="1" ht="16.5" customHeight="1">
      <c r="A99" s="40"/>
      <c r="B99" s="41"/>
      <c r="C99" s="206" t="s">
        <v>159</v>
      </c>
      <c r="D99" s="206" t="s">
        <v>125</v>
      </c>
      <c r="E99" s="207" t="s">
        <v>787</v>
      </c>
      <c r="F99" s="208" t="s">
        <v>788</v>
      </c>
      <c r="G99" s="209" t="s">
        <v>289</v>
      </c>
      <c r="H99" s="210">
        <v>1</v>
      </c>
      <c r="I99" s="211"/>
      <c r="J99" s="212">
        <f>ROUND(I99*H99,2)</f>
        <v>0</v>
      </c>
      <c r="K99" s="208" t="s">
        <v>129</v>
      </c>
      <c r="L99" s="46"/>
      <c r="M99" s="213" t="s">
        <v>19</v>
      </c>
      <c r="N99" s="214" t="s">
        <v>46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772</v>
      </c>
      <c r="AT99" s="217" t="s">
        <v>125</v>
      </c>
      <c r="AU99" s="217" t="s">
        <v>85</v>
      </c>
      <c r="AY99" s="19" t="s">
        <v>123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83</v>
      </c>
      <c r="BK99" s="218">
        <f>ROUND(I99*H99,2)</f>
        <v>0</v>
      </c>
      <c r="BL99" s="19" t="s">
        <v>772</v>
      </c>
      <c r="BM99" s="217" t="s">
        <v>789</v>
      </c>
    </row>
    <row r="100" s="2" customFormat="1">
      <c r="A100" s="40"/>
      <c r="B100" s="41"/>
      <c r="C100" s="42"/>
      <c r="D100" s="219" t="s">
        <v>132</v>
      </c>
      <c r="E100" s="42"/>
      <c r="F100" s="220" t="s">
        <v>788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132</v>
      </c>
      <c r="AU100" s="19" t="s">
        <v>85</v>
      </c>
    </row>
    <row r="101" s="2" customFormat="1">
      <c r="A101" s="40"/>
      <c r="B101" s="41"/>
      <c r="C101" s="42"/>
      <c r="D101" s="224" t="s">
        <v>134</v>
      </c>
      <c r="E101" s="42"/>
      <c r="F101" s="225" t="s">
        <v>790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134</v>
      </c>
      <c r="AU101" s="19" t="s">
        <v>85</v>
      </c>
    </row>
    <row r="102" s="2" customFormat="1" ht="16.5" customHeight="1">
      <c r="A102" s="40"/>
      <c r="B102" s="41"/>
      <c r="C102" s="206" t="s">
        <v>167</v>
      </c>
      <c r="D102" s="206" t="s">
        <v>125</v>
      </c>
      <c r="E102" s="207" t="s">
        <v>791</v>
      </c>
      <c r="F102" s="208" t="s">
        <v>792</v>
      </c>
      <c r="G102" s="209" t="s">
        <v>289</v>
      </c>
      <c r="H102" s="210">
        <v>1</v>
      </c>
      <c r="I102" s="211"/>
      <c r="J102" s="212">
        <f>ROUND(I102*H102,2)</f>
        <v>0</v>
      </c>
      <c r="K102" s="208" t="s">
        <v>129</v>
      </c>
      <c r="L102" s="46"/>
      <c r="M102" s="213" t="s">
        <v>19</v>
      </c>
      <c r="N102" s="214" t="s">
        <v>46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772</v>
      </c>
      <c r="AT102" s="217" t="s">
        <v>125</v>
      </c>
      <c r="AU102" s="217" t="s">
        <v>85</v>
      </c>
      <c r="AY102" s="19" t="s">
        <v>123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83</v>
      </c>
      <c r="BK102" s="218">
        <f>ROUND(I102*H102,2)</f>
        <v>0</v>
      </c>
      <c r="BL102" s="19" t="s">
        <v>772</v>
      </c>
      <c r="BM102" s="217" t="s">
        <v>793</v>
      </c>
    </row>
    <row r="103" s="2" customFormat="1">
      <c r="A103" s="40"/>
      <c r="B103" s="41"/>
      <c r="C103" s="42"/>
      <c r="D103" s="219" t="s">
        <v>132</v>
      </c>
      <c r="E103" s="42"/>
      <c r="F103" s="220" t="s">
        <v>792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132</v>
      </c>
      <c r="AU103" s="19" t="s">
        <v>85</v>
      </c>
    </row>
    <row r="104" s="2" customFormat="1">
      <c r="A104" s="40"/>
      <c r="B104" s="41"/>
      <c r="C104" s="42"/>
      <c r="D104" s="224" t="s">
        <v>134</v>
      </c>
      <c r="E104" s="42"/>
      <c r="F104" s="225" t="s">
        <v>794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134</v>
      </c>
      <c r="AU104" s="19" t="s">
        <v>85</v>
      </c>
    </row>
    <row r="105" s="2" customFormat="1" ht="16.5" customHeight="1">
      <c r="A105" s="40"/>
      <c r="B105" s="41"/>
      <c r="C105" s="206" t="s">
        <v>173</v>
      </c>
      <c r="D105" s="206" t="s">
        <v>125</v>
      </c>
      <c r="E105" s="207" t="s">
        <v>795</v>
      </c>
      <c r="F105" s="208" t="s">
        <v>796</v>
      </c>
      <c r="G105" s="209" t="s">
        <v>289</v>
      </c>
      <c r="H105" s="210">
        <v>1</v>
      </c>
      <c r="I105" s="211"/>
      <c r="J105" s="212">
        <f>ROUND(I105*H105,2)</f>
        <v>0</v>
      </c>
      <c r="K105" s="208" t="s">
        <v>129</v>
      </c>
      <c r="L105" s="46"/>
      <c r="M105" s="213" t="s">
        <v>19</v>
      </c>
      <c r="N105" s="214" t="s">
        <v>46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772</v>
      </c>
      <c r="AT105" s="217" t="s">
        <v>125</v>
      </c>
      <c r="AU105" s="217" t="s">
        <v>85</v>
      </c>
      <c r="AY105" s="19" t="s">
        <v>123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83</v>
      </c>
      <c r="BK105" s="218">
        <f>ROUND(I105*H105,2)</f>
        <v>0</v>
      </c>
      <c r="BL105" s="19" t="s">
        <v>772</v>
      </c>
      <c r="BM105" s="217" t="s">
        <v>797</v>
      </c>
    </row>
    <row r="106" s="2" customFormat="1">
      <c r="A106" s="40"/>
      <c r="B106" s="41"/>
      <c r="C106" s="42"/>
      <c r="D106" s="219" t="s">
        <v>132</v>
      </c>
      <c r="E106" s="42"/>
      <c r="F106" s="220" t="s">
        <v>796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132</v>
      </c>
      <c r="AU106" s="19" t="s">
        <v>85</v>
      </c>
    </row>
    <row r="107" s="2" customFormat="1">
      <c r="A107" s="40"/>
      <c r="B107" s="41"/>
      <c r="C107" s="42"/>
      <c r="D107" s="224" t="s">
        <v>134</v>
      </c>
      <c r="E107" s="42"/>
      <c r="F107" s="225" t="s">
        <v>798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134</v>
      </c>
      <c r="AU107" s="19" t="s">
        <v>85</v>
      </c>
    </row>
    <row r="108" s="12" customFormat="1" ht="22.8" customHeight="1">
      <c r="A108" s="12"/>
      <c r="B108" s="190"/>
      <c r="C108" s="191"/>
      <c r="D108" s="192" t="s">
        <v>74</v>
      </c>
      <c r="E108" s="204" t="s">
        <v>799</v>
      </c>
      <c r="F108" s="204" t="s">
        <v>800</v>
      </c>
      <c r="G108" s="191"/>
      <c r="H108" s="191"/>
      <c r="I108" s="194"/>
      <c r="J108" s="205">
        <f>BK108</f>
        <v>0</v>
      </c>
      <c r="K108" s="191"/>
      <c r="L108" s="196"/>
      <c r="M108" s="197"/>
      <c r="N108" s="198"/>
      <c r="O108" s="198"/>
      <c r="P108" s="199">
        <f>SUM(P109:P114)</f>
        <v>0</v>
      </c>
      <c r="Q108" s="198"/>
      <c r="R108" s="199">
        <f>SUM(R109:R114)</f>
        <v>0</v>
      </c>
      <c r="S108" s="198"/>
      <c r="T108" s="200">
        <f>SUM(T109:T114)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1" t="s">
        <v>159</v>
      </c>
      <c r="AT108" s="202" t="s">
        <v>74</v>
      </c>
      <c r="AU108" s="202" t="s">
        <v>83</v>
      </c>
      <c r="AY108" s="201" t="s">
        <v>123</v>
      </c>
      <c r="BK108" s="203">
        <f>SUM(BK109:BK114)</f>
        <v>0</v>
      </c>
    </row>
    <row r="109" s="2" customFormat="1" ht="16.5" customHeight="1">
      <c r="A109" s="40"/>
      <c r="B109" s="41"/>
      <c r="C109" s="206" t="s">
        <v>153</v>
      </c>
      <c r="D109" s="206" t="s">
        <v>125</v>
      </c>
      <c r="E109" s="207" t="s">
        <v>801</v>
      </c>
      <c r="F109" s="208" t="s">
        <v>802</v>
      </c>
      <c r="G109" s="209" t="s">
        <v>289</v>
      </c>
      <c r="H109" s="210">
        <v>1</v>
      </c>
      <c r="I109" s="211"/>
      <c r="J109" s="212">
        <f>ROUND(I109*H109,2)</f>
        <v>0</v>
      </c>
      <c r="K109" s="208" t="s">
        <v>129</v>
      </c>
      <c r="L109" s="46"/>
      <c r="M109" s="213" t="s">
        <v>19</v>
      </c>
      <c r="N109" s="214" t="s">
        <v>46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772</v>
      </c>
      <c r="AT109" s="217" t="s">
        <v>125</v>
      </c>
      <c r="AU109" s="217" t="s">
        <v>85</v>
      </c>
      <c r="AY109" s="19" t="s">
        <v>123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83</v>
      </c>
      <c r="BK109" s="218">
        <f>ROUND(I109*H109,2)</f>
        <v>0</v>
      </c>
      <c r="BL109" s="19" t="s">
        <v>772</v>
      </c>
      <c r="BM109" s="217" t="s">
        <v>803</v>
      </c>
    </row>
    <row r="110" s="2" customFormat="1">
      <c r="A110" s="40"/>
      <c r="B110" s="41"/>
      <c r="C110" s="42"/>
      <c r="D110" s="219" t="s">
        <v>132</v>
      </c>
      <c r="E110" s="42"/>
      <c r="F110" s="220" t="s">
        <v>802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132</v>
      </c>
      <c r="AU110" s="19" t="s">
        <v>85</v>
      </c>
    </row>
    <row r="111" s="2" customFormat="1">
      <c r="A111" s="40"/>
      <c r="B111" s="41"/>
      <c r="C111" s="42"/>
      <c r="D111" s="224" t="s">
        <v>134</v>
      </c>
      <c r="E111" s="42"/>
      <c r="F111" s="225" t="s">
        <v>804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134</v>
      </c>
      <c r="AU111" s="19" t="s">
        <v>85</v>
      </c>
    </row>
    <row r="112" s="2" customFormat="1" ht="16.5" customHeight="1">
      <c r="A112" s="40"/>
      <c r="B112" s="41"/>
      <c r="C112" s="206" t="s">
        <v>142</v>
      </c>
      <c r="D112" s="206" t="s">
        <v>125</v>
      </c>
      <c r="E112" s="207" t="s">
        <v>805</v>
      </c>
      <c r="F112" s="208" t="s">
        <v>806</v>
      </c>
      <c r="G112" s="209" t="s">
        <v>289</v>
      </c>
      <c r="H112" s="210">
        <v>1</v>
      </c>
      <c r="I112" s="211"/>
      <c r="J112" s="212">
        <f>ROUND(I112*H112,2)</f>
        <v>0</v>
      </c>
      <c r="K112" s="208" t="s">
        <v>129</v>
      </c>
      <c r="L112" s="46"/>
      <c r="M112" s="213" t="s">
        <v>19</v>
      </c>
      <c r="N112" s="214" t="s">
        <v>46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772</v>
      </c>
      <c r="AT112" s="217" t="s">
        <v>125</v>
      </c>
      <c r="AU112" s="217" t="s">
        <v>85</v>
      </c>
      <c r="AY112" s="19" t="s">
        <v>123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83</v>
      </c>
      <c r="BK112" s="218">
        <f>ROUND(I112*H112,2)</f>
        <v>0</v>
      </c>
      <c r="BL112" s="19" t="s">
        <v>772</v>
      </c>
      <c r="BM112" s="217" t="s">
        <v>807</v>
      </c>
    </row>
    <row r="113" s="2" customFormat="1">
      <c r="A113" s="40"/>
      <c r="B113" s="41"/>
      <c r="C113" s="42"/>
      <c r="D113" s="219" t="s">
        <v>132</v>
      </c>
      <c r="E113" s="42"/>
      <c r="F113" s="220" t="s">
        <v>806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132</v>
      </c>
      <c r="AU113" s="19" t="s">
        <v>85</v>
      </c>
    </row>
    <row r="114" s="2" customFormat="1">
      <c r="A114" s="40"/>
      <c r="B114" s="41"/>
      <c r="C114" s="42"/>
      <c r="D114" s="224" t="s">
        <v>134</v>
      </c>
      <c r="E114" s="42"/>
      <c r="F114" s="225" t="s">
        <v>808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134</v>
      </c>
      <c r="AU114" s="19" t="s">
        <v>85</v>
      </c>
    </row>
    <row r="115" s="12" customFormat="1" ht="22.8" customHeight="1">
      <c r="A115" s="12"/>
      <c r="B115" s="190"/>
      <c r="C115" s="191"/>
      <c r="D115" s="192" t="s">
        <v>74</v>
      </c>
      <c r="E115" s="204" t="s">
        <v>809</v>
      </c>
      <c r="F115" s="204" t="s">
        <v>810</v>
      </c>
      <c r="G115" s="191"/>
      <c r="H115" s="191"/>
      <c r="I115" s="194"/>
      <c r="J115" s="205">
        <f>BK115</f>
        <v>0</v>
      </c>
      <c r="K115" s="191"/>
      <c r="L115" s="196"/>
      <c r="M115" s="197"/>
      <c r="N115" s="198"/>
      <c r="O115" s="198"/>
      <c r="P115" s="199">
        <f>SUM(P116:P121)</f>
        <v>0</v>
      </c>
      <c r="Q115" s="198"/>
      <c r="R115" s="199">
        <f>SUM(R116:R121)</f>
        <v>0</v>
      </c>
      <c r="S115" s="198"/>
      <c r="T115" s="200">
        <f>SUM(T116:T121)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1" t="s">
        <v>159</v>
      </c>
      <c r="AT115" s="202" t="s">
        <v>74</v>
      </c>
      <c r="AU115" s="202" t="s">
        <v>83</v>
      </c>
      <c r="AY115" s="201" t="s">
        <v>123</v>
      </c>
      <c r="BK115" s="203">
        <f>SUM(BK116:BK121)</f>
        <v>0</v>
      </c>
    </row>
    <row r="116" s="2" customFormat="1" ht="16.5" customHeight="1">
      <c r="A116" s="40"/>
      <c r="B116" s="41"/>
      <c r="C116" s="206" t="s">
        <v>190</v>
      </c>
      <c r="D116" s="206" t="s">
        <v>125</v>
      </c>
      <c r="E116" s="207" t="s">
        <v>811</v>
      </c>
      <c r="F116" s="208" t="s">
        <v>812</v>
      </c>
      <c r="G116" s="209" t="s">
        <v>289</v>
      </c>
      <c r="H116" s="210">
        <v>1</v>
      </c>
      <c r="I116" s="211"/>
      <c r="J116" s="212">
        <f>ROUND(I116*H116,2)</f>
        <v>0</v>
      </c>
      <c r="K116" s="208" t="s">
        <v>129</v>
      </c>
      <c r="L116" s="46"/>
      <c r="M116" s="213" t="s">
        <v>19</v>
      </c>
      <c r="N116" s="214" t="s">
        <v>46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772</v>
      </c>
      <c r="AT116" s="217" t="s">
        <v>125</v>
      </c>
      <c r="AU116" s="217" t="s">
        <v>85</v>
      </c>
      <c r="AY116" s="19" t="s">
        <v>123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83</v>
      </c>
      <c r="BK116" s="218">
        <f>ROUND(I116*H116,2)</f>
        <v>0</v>
      </c>
      <c r="BL116" s="19" t="s">
        <v>772</v>
      </c>
      <c r="BM116" s="217" t="s">
        <v>813</v>
      </c>
    </row>
    <row r="117" s="2" customFormat="1">
      <c r="A117" s="40"/>
      <c r="B117" s="41"/>
      <c r="C117" s="42"/>
      <c r="D117" s="219" t="s">
        <v>132</v>
      </c>
      <c r="E117" s="42"/>
      <c r="F117" s="220" t="s">
        <v>812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132</v>
      </c>
      <c r="AU117" s="19" t="s">
        <v>85</v>
      </c>
    </row>
    <row r="118" s="2" customFormat="1">
      <c r="A118" s="40"/>
      <c r="B118" s="41"/>
      <c r="C118" s="42"/>
      <c r="D118" s="224" t="s">
        <v>134</v>
      </c>
      <c r="E118" s="42"/>
      <c r="F118" s="225" t="s">
        <v>814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134</v>
      </c>
      <c r="AU118" s="19" t="s">
        <v>85</v>
      </c>
    </row>
    <row r="119" s="2" customFormat="1" ht="16.5" customHeight="1">
      <c r="A119" s="40"/>
      <c r="B119" s="41"/>
      <c r="C119" s="206" t="s">
        <v>195</v>
      </c>
      <c r="D119" s="206" t="s">
        <v>125</v>
      </c>
      <c r="E119" s="207" t="s">
        <v>815</v>
      </c>
      <c r="F119" s="208" t="s">
        <v>816</v>
      </c>
      <c r="G119" s="209" t="s">
        <v>289</v>
      </c>
      <c r="H119" s="210">
        <v>1</v>
      </c>
      <c r="I119" s="211"/>
      <c r="J119" s="212">
        <f>ROUND(I119*H119,2)</f>
        <v>0</v>
      </c>
      <c r="K119" s="208" t="s">
        <v>129</v>
      </c>
      <c r="L119" s="46"/>
      <c r="M119" s="213" t="s">
        <v>19</v>
      </c>
      <c r="N119" s="214" t="s">
        <v>46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772</v>
      </c>
      <c r="AT119" s="217" t="s">
        <v>125</v>
      </c>
      <c r="AU119" s="217" t="s">
        <v>85</v>
      </c>
      <c r="AY119" s="19" t="s">
        <v>123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83</v>
      </c>
      <c r="BK119" s="218">
        <f>ROUND(I119*H119,2)</f>
        <v>0</v>
      </c>
      <c r="BL119" s="19" t="s">
        <v>772</v>
      </c>
      <c r="BM119" s="217" t="s">
        <v>817</v>
      </c>
    </row>
    <row r="120" s="2" customFormat="1">
      <c r="A120" s="40"/>
      <c r="B120" s="41"/>
      <c r="C120" s="42"/>
      <c r="D120" s="219" t="s">
        <v>132</v>
      </c>
      <c r="E120" s="42"/>
      <c r="F120" s="220" t="s">
        <v>816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132</v>
      </c>
      <c r="AU120" s="19" t="s">
        <v>85</v>
      </c>
    </row>
    <row r="121" s="2" customFormat="1">
      <c r="A121" s="40"/>
      <c r="B121" s="41"/>
      <c r="C121" s="42"/>
      <c r="D121" s="224" t="s">
        <v>134</v>
      </c>
      <c r="E121" s="42"/>
      <c r="F121" s="225" t="s">
        <v>818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134</v>
      </c>
      <c r="AU121" s="19" t="s">
        <v>85</v>
      </c>
    </row>
    <row r="122" s="12" customFormat="1" ht="22.8" customHeight="1">
      <c r="A122" s="12"/>
      <c r="B122" s="190"/>
      <c r="C122" s="191"/>
      <c r="D122" s="192" t="s">
        <v>74</v>
      </c>
      <c r="E122" s="204" t="s">
        <v>819</v>
      </c>
      <c r="F122" s="204" t="s">
        <v>820</v>
      </c>
      <c r="G122" s="191"/>
      <c r="H122" s="191"/>
      <c r="I122" s="194"/>
      <c r="J122" s="205">
        <f>BK122</f>
        <v>0</v>
      </c>
      <c r="K122" s="191"/>
      <c r="L122" s="196"/>
      <c r="M122" s="197"/>
      <c r="N122" s="198"/>
      <c r="O122" s="198"/>
      <c r="P122" s="199">
        <f>SUM(P123:P124)</f>
        <v>0</v>
      </c>
      <c r="Q122" s="198"/>
      <c r="R122" s="199">
        <f>SUM(R123:R124)</f>
        <v>0</v>
      </c>
      <c r="S122" s="198"/>
      <c r="T122" s="200">
        <f>SUM(T123:T124)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1" t="s">
        <v>159</v>
      </c>
      <c r="AT122" s="202" t="s">
        <v>74</v>
      </c>
      <c r="AU122" s="202" t="s">
        <v>83</v>
      </c>
      <c r="AY122" s="201" t="s">
        <v>123</v>
      </c>
      <c r="BK122" s="203">
        <f>SUM(BK123:BK124)</f>
        <v>0</v>
      </c>
    </row>
    <row r="123" s="2" customFormat="1" ht="16.5" customHeight="1">
      <c r="A123" s="40"/>
      <c r="B123" s="41"/>
      <c r="C123" s="206" t="s">
        <v>8</v>
      </c>
      <c r="D123" s="206" t="s">
        <v>125</v>
      </c>
      <c r="E123" s="207" t="s">
        <v>821</v>
      </c>
      <c r="F123" s="208" t="s">
        <v>822</v>
      </c>
      <c r="G123" s="209" t="s">
        <v>289</v>
      </c>
      <c r="H123" s="210">
        <v>1</v>
      </c>
      <c r="I123" s="211"/>
      <c r="J123" s="212">
        <f>ROUND(I123*H123,2)</f>
        <v>0</v>
      </c>
      <c r="K123" s="208" t="s">
        <v>19</v>
      </c>
      <c r="L123" s="46"/>
      <c r="M123" s="213" t="s">
        <v>19</v>
      </c>
      <c r="N123" s="214" t="s">
        <v>46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772</v>
      </c>
      <c r="AT123" s="217" t="s">
        <v>125</v>
      </c>
      <c r="AU123" s="217" t="s">
        <v>85</v>
      </c>
      <c r="AY123" s="19" t="s">
        <v>123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83</v>
      </c>
      <c r="BK123" s="218">
        <f>ROUND(I123*H123,2)</f>
        <v>0</v>
      </c>
      <c r="BL123" s="19" t="s">
        <v>772</v>
      </c>
      <c r="BM123" s="217" t="s">
        <v>823</v>
      </c>
    </row>
    <row r="124" s="2" customFormat="1">
      <c r="A124" s="40"/>
      <c r="B124" s="41"/>
      <c r="C124" s="42"/>
      <c r="D124" s="219" t="s">
        <v>132</v>
      </c>
      <c r="E124" s="42"/>
      <c r="F124" s="220" t="s">
        <v>824</v>
      </c>
      <c r="G124" s="42"/>
      <c r="H124" s="42"/>
      <c r="I124" s="221"/>
      <c r="J124" s="42"/>
      <c r="K124" s="42"/>
      <c r="L124" s="46"/>
      <c r="M124" s="272"/>
      <c r="N124" s="273"/>
      <c r="O124" s="274"/>
      <c r="P124" s="274"/>
      <c r="Q124" s="274"/>
      <c r="R124" s="274"/>
      <c r="S124" s="274"/>
      <c r="T124" s="275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132</v>
      </c>
      <c r="AU124" s="19" t="s">
        <v>85</v>
      </c>
    </row>
    <row r="125" s="2" customFormat="1" ht="6.96" customHeight="1">
      <c r="A125" s="40"/>
      <c r="B125" s="61"/>
      <c r="C125" s="62"/>
      <c r="D125" s="62"/>
      <c r="E125" s="62"/>
      <c r="F125" s="62"/>
      <c r="G125" s="62"/>
      <c r="H125" s="62"/>
      <c r="I125" s="62"/>
      <c r="J125" s="62"/>
      <c r="K125" s="62"/>
      <c r="L125" s="46"/>
      <c r="M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</sheetData>
  <sheetProtection sheet="1" autoFilter="0" formatColumns="0" formatRows="0" objects="1" scenarios="1" spinCount="100000" saltValue="ejFrei+oeCN405Mj1XjbVC/WLMO1WFQLGb4LosBQYQr80GtbYl44Sg+vcTdgzzDTEuAia1cmKHdZF+OSW8pJnA==" hashValue="IlA41kfZLibw/vYDxfDeuO3OgWCkrBdC7bCNrlMnwindmK8YIUptl7AbZtty3Jp+SnGuqTiXbQc/gmOBAZwhjA==" algorithmName="SHA-512" password="CC35"/>
  <autoFilter ref="C83:K12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1/012214000"/>
    <hyperlink ref="F92" r:id="rId2" display="https://podminky.urs.cz/item/CS_URS_2025_01/012310400"/>
    <hyperlink ref="F95" r:id="rId3" display="https://podminky.urs.cz/item/CS_URS_2025_01/012444000"/>
    <hyperlink ref="F98" r:id="rId4" display="https://podminky.urs.cz/item/CS_URS_2025_01/013244000"/>
    <hyperlink ref="F101" r:id="rId5" display="https://podminky.urs.cz/item/CS_URS_2025_01/013254000"/>
    <hyperlink ref="F104" r:id="rId6" display="https://podminky.urs.cz/item/CS_URS_2025_01/013274000"/>
    <hyperlink ref="F107" r:id="rId7" display="https://podminky.urs.cz/item/CS_URS_2025_01/013284000"/>
    <hyperlink ref="F111" r:id="rId8" display="https://podminky.urs.cz/item/CS_URS_2025_01/032002000"/>
    <hyperlink ref="F114" r:id="rId9" display="https://podminky.urs.cz/item/CS_URS_2025_01/034303000"/>
    <hyperlink ref="F118" r:id="rId10" display="https://podminky.urs.cz/item/CS_URS_2025_01/041903000"/>
    <hyperlink ref="F121" r:id="rId11" display="https://podminky.urs.cz/item/CS_URS_2025_01/049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6" customWidth="1"/>
    <col min="2" max="2" width="1.667969" style="276" customWidth="1"/>
    <col min="3" max="4" width="5" style="276" customWidth="1"/>
    <col min="5" max="5" width="11.66016" style="276" customWidth="1"/>
    <col min="6" max="6" width="9.160156" style="276" customWidth="1"/>
    <col min="7" max="7" width="5" style="276" customWidth="1"/>
    <col min="8" max="8" width="77.83203" style="276" customWidth="1"/>
    <col min="9" max="10" width="20" style="276" customWidth="1"/>
    <col min="11" max="11" width="1.667969" style="276" customWidth="1"/>
  </cols>
  <sheetData>
    <row r="1" s="1" customFormat="1" ht="37.5" customHeight="1"/>
    <row r="2" s="1" customFormat="1" ht="7.5" customHeight="1">
      <c r="B2" s="277"/>
      <c r="C2" s="278"/>
      <c r="D2" s="278"/>
      <c r="E2" s="278"/>
      <c r="F2" s="278"/>
      <c r="G2" s="278"/>
      <c r="H2" s="278"/>
      <c r="I2" s="278"/>
      <c r="J2" s="278"/>
      <c r="K2" s="279"/>
    </row>
    <row r="3" s="16" customFormat="1" ht="45" customHeight="1">
      <c r="B3" s="280"/>
      <c r="C3" s="281" t="s">
        <v>825</v>
      </c>
      <c r="D3" s="281"/>
      <c r="E3" s="281"/>
      <c r="F3" s="281"/>
      <c r="G3" s="281"/>
      <c r="H3" s="281"/>
      <c r="I3" s="281"/>
      <c r="J3" s="281"/>
      <c r="K3" s="282"/>
    </row>
    <row r="4" s="1" customFormat="1" ht="25.5" customHeight="1">
      <c r="B4" s="283"/>
      <c r="C4" s="284" t="s">
        <v>826</v>
      </c>
      <c r="D4" s="284"/>
      <c r="E4" s="284"/>
      <c r="F4" s="284"/>
      <c r="G4" s="284"/>
      <c r="H4" s="284"/>
      <c r="I4" s="284"/>
      <c r="J4" s="284"/>
      <c r="K4" s="285"/>
    </row>
    <row r="5" s="1" customFormat="1" ht="5.25" customHeight="1">
      <c r="B5" s="283"/>
      <c r="C5" s="286"/>
      <c r="D5" s="286"/>
      <c r="E5" s="286"/>
      <c r="F5" s="286"/>
      <c r="G5" s="286"/>
      <c r="H5" s="286"/>
      <c r="I5" s="286"/>
      <c r="J5" s="286"/>
      <c r="K5" s="285"/>
    </row>
    <row r="6" s="1" customFormat="1" ht="15" customHeight="1">
      <c r="B6" s="283"/>
      <c r="C6" s="287" t="s">
        <v>827</v>
      </c>
      <c r="D6" s="287"/>
      <c r="E6" s="287"/>
      <c r="F6" s="287"/>
      <c r="G6" s="287"/>
      <c r="H6" s="287"/>
      <c r="I6" s="287"/>
      <c r="J6" s="287"/>
      <c r="K6" s="285"/>
    </row>
    <row r="7" s="1" customFormat="1" ht="15" customHeight="1">
      <c r="B7" s="288"/>
      <c r="C7" s="287" t="s">
        <v>828</v>
      </c>
      <c r="D7" s="287"/>
      <c r="E7" s="287"/>
      <c r="F7" s="287"/>
      <c r="G7" s="287"/>
      <c r="H7" s="287"/>
      <c r="I7" s="287"/>
      <c r="J7" s="287"/>
      <c r="K7" s="285"/>
    </row>
    <row r="8" s="1" customFormat="1" ht="12.75" customHeight="1">
      <c r="B8" s="288"/>
      <c r="C8" s="287"/>
      <c r="D8" s="287"/>
      <c r="E8" s="287"/>
      <c r="F8" s="287"/>
      <c r="G8" s="287"/>
      <c r="H8" s="287"/>
      <c r="I8" s="287"/>
      <c r="J8" s="287"/>
      <c r="K8" s="285"/>
    </row>
    <row r="9" s="1" customFormat="1" ht="15" customHeight="1">
      <c r="B9" s="288"/>
      <c r="C9" s="287" t="s">
        <v>829</v>
      </c>
      <c r="D9" s="287"/>
      <c r="E9" s="287"/>
      <c r="F9" s="287"/>
      <c r="G9" s="287"/>
      <c r="H9" s="287"/>
      <c r="I9" s="287"/>
      <c r="J9" s="287"/>
      <c r="K9" s="285"/>
    </row>
    <row r="10" s="1" customFormat="1" ht="15" customHeight="1">
      <c r="B10" s="288"/>
      <c r="C10" s="287"/>
      <c r="D10" s="287" t="s">
        <v>830</v>
      </c>
      <c r="E10" s="287"/>
      <c r="F10" s="287"/>
      <c r="G10" s="287"/>
      <c r="H10" s="287"/>
      <c r="I10" s="287"/>
      <c r="J10" s="287"/>
      <c r="K10" s="285"/>
    </row>
    <row r="11" s="1" customFormat="1" ht="15" customHeight="1">
      <c r="B11" s="288"/>
      <c r="C11" s="289"/>
      <c r="D11" s="287" t="s">
        <v>831</v>
      </c>
      <c r="E11" s="287"/>
      <c r="F11" s="287"/>
      <c r="G11" s="287"/>
      <c r="H11" s="287"/>
      <c r="I11" s="287"/>
      <c r="J11" s="287"/>
      <c r="K11" s="285"/>
    </row>
    <row r="12" s="1" customFormat="1" ht="15" customHeight="1">
      <c r="B12" s="288"/>
      <c r="C12" s="289"/>
      <c r="D12" s="287"/>
      <c r="E12" s="287"/>
      <c r="F12" s="287"/>
      <c r="G12" s="287"/>
      <c r="H12" s="287"/>
      <c r="I12" s="287"/>
      <c r="J12" s="287"/>
      <c r="K12" s="285"/>
    </row>
    <row r="13" s="1" customFormat="1" ht="15" customHeight="1">
      <c r="B13" s="288"/>
      <c r="C13" s="289"/>
      <c r="D13" s="290" t="s">
        <v>832</v>
      </c>
      <c r="E13" s="287"/>
      <c r="F13" s="287"/>
      <c r="G13" s="287"/>
      <c r="H13" s="287"/>
      <c r="I13" s="287"/>
      <c r="J13" s="287"/>
      <c r="K13" s="285"/>
    </row>
    <row r="14" s="1" customFormat="1" ht="12.75" customHeight="1">
      <c r="B14" s="288"/>
      <c r="C14" s="289"/>
      <c r="D14" s="289"/>
      <c r="E14" s="289"/>
      <c r="F14" s="289"/>
      <c r="G14" s="289"/>
      <c r="H14" s="289"/>
      <c r="I14" s="289"/>
      <c r="J14" s="289"/>
      <c r="K14" s="285"/>
    </row>
    <row r="15" s="1" customFormat="1" ht="15" customHeight="1">
      <c r="B15" s="288"/>
      <c r="C15" s="289"/>
      <c r="D15" s="287" t="s">
        <v>833</v>
      </c>
      <c r="E15" s="287"/>
      <c r="F15" s="287"/>
      <c r="G15" s="287"/>
      <c r="H15" s="287"/>
      <c r="I15" s="287"/>
      <c r="J15" s="287"/>
      <c r="K15" s="285"/>
    </row>
    <row r="16" s="1" customFormat="1" ht="15" customHeight="1">
      <c r="B16" s="288"/>
      <c r="C16" s="289"/>
      <c r="D16" s="287" t="s">
        <v>834</v>
      </c>
      <c r="E16" s="287"/>
      <c r="F16" s="287"/>
      <c r="G16" s="287"/>
      <c r="H16" s="287"/>
      <c r="I16" s="287"/>
      <c r="J16" s="287"/>
      <c r="K16" s="285"/>
    </row>
    <row r="17" s="1" customFormat="1" ht="15" customHeight="1">
      <c r="B17" s="288"/>
      <c r="C17" s="289"/>
      <c r="D17" s="287" t="s">
        <v>835</v>
      </c>
      <c r="E17" s="287"/>
      <c r="F17" s="287"/>
      <c r="G17" s="287"/>
      <c r="H17" s="287"/>
      <c r="I17" s="287"/>
      <c r="J17" s="287"/>
      <c r="K17" s="285"/>
    </row>
    <row r="18" s="1" customFormat="1" ht="15" customHeight="1">
      <c r="B18" s="288"/>
      <c r="C18" s="289"/>
      <c r="D18" s="289"/>
      <c r="E18" s="291" t="s">
        <v>82</v>
      </c>
      <c r="F18" s="287" t="s">
        <v>836</v>
      </c>
      <c r="G18" s="287"/>
      <c r="H18" s="287"/>
      <c r="I18" s="287"/>
      <c r="J18" s="287"/>
      <c r="K18" s="285"/>
    </row>
    <row r="19" s="1" customFormat="1" ht="15" customHeight="1">
      <c r="B19" s="288"/>
      <c r="C19" s="289"/>
      <c r="D19" s="289"/>
      <c r="E19" s="291" t="s">
        <v>837</v>
      </c>
      <c r="F19" s="287" t="s">
        <v>838</v>
      </c>
      <c r="G19" s="287"/>
      <c r="H19" s="287"/>
      <c r="I19" s="287"/>
      <c r="J19" s="287"/>
      <c r="K19" s="285"/>
    </row>
    <row r="20" s="1" customFormat="1" ht="15" customHeight="1">
      <c r="B20" s="288"/>
      <c r="C20" s="289"/>
      <c r="D20" s="289"/>
      <c r="E20" s="291" t="s">
        <v>839</v>
      </c>
      <c r="F20" s="287" t="s">
        <v>840</v>
      </c>
      <c r="G20" s="287"/>
      <c r="H20" s="287"/>
      <c r="I20" s="287"/>
      <c r="J20" s="287"/>
      <c r="K20" s="285"/>
    </row>
    <row r="21" s="1" customFormat="1" ht="15" customHeight="1">
      <c r="B21" s="288"/>
      <c r="C21" s="289"/>
      <c r="D21" s="289"/>
      <c r="E21" s="291" t="s">
        <v>841</v>
      </c>
      <c r="F21" s="287" t="s">
        <v>842</v>
      </c>
      <c r="G21" s="287"/>
      <c r="H21" s="287"/>
      <c r="I21" s="287"/>
      <c r="J21" s="287"/>
      <c r="K21" s="285"/>
    </row>
    <row r="22" s="1" customFormat="1" ht="15" customHeight="1">
      <c r="B22" s="288"/>
      <c r="C22" s="289"/>
      <c r="D22" s="289"/>
      <c r="E22" s="291" t="s">
        <v>843</v>
      </c>
      <c r="F22" s="287" t="s">
        <v>844</v>
      </c>
      <c r="G22" s="287"/>
      <c r="H22" s="287"/>
      <c r="I22" s="287"/>
      <c r="J22" s="287"/>
      <c r="K22" s="285"/>
    </row>
    <row r="23" s="1" customFormat="1" ht="15" customHeight="1">
      <c r="B23" s="288"/>
      <c r="C23" s="289"/>
      <c r="D23" s="289"/>
      <c r="E23" s="291" t="s">
        <v>845</v>
      </c>
      <c r="F23" s="287" t="s">
        <v>846</v>
      </c>
      <c r="G23" s="287"/>
      <c r="H23" s="287"/>
      <c r="I23" s="287"/>
      <c r="J23" s="287"/>
      <c r="K23" s="285"/>
    </row>
    <row r="24" s="1" customFormat="1" ht="12.75" customHeight="1">
      <c r="B24" s="288"/>
      <c r="C24" s="289"/>
      <c r="D24" s="289"/>
      <c r="E24" s="289"/>
      <c r="F24" s="289"/>
      <c r="G24" s="289"/>
      <c r="H24" s="289"/>
      <c r="I24" s="289"/>
      <c r="J24" s="289"/>
      <c r="K24" s="285"/>
    </row>
    <row r="25" s="1" customFormat="1" ht="15" customHeight="1">
      <c r="B25" s="288"/>
      <c r="C25" s="287" t="s">
        <v>847</v>
      </c>
      <c r="D25" s="287"/>
      <c r="E25" s="287"/>
      <c r="F25" s="287"/>
      <c r="G25" s="287"/>
      <c r="H25" s="287"/>
      <c r="I25" s="287"/>
      <c r="J25" s="287"/>
      <c r="K25" s="285"/>
    </row>
    <row r="26" s="1" customFormat="1" ht="15" customHeight="1">
      <c r="B26" s="288"/>
      <c r="C26" s="287" t="s">
        <v>848</v>
      </c>
      <c r="D26" s="287"/>
      <c r="E26" s="287"/>
      <c r="F26" s="287"/>
      <c r="G26" s="287"/>
      <c r="H26" s="287"/>
      <c r="I26" s="287"/>
      <c r="J26" s="287"/>
      <c r="K26" s="285"/>
    </row>
    <row r="27" s="1" customFormat="1" ht="15" customHeight="1">
      <c r="B27" s="288"/>
      <c r="C27" s="287"/>
      <c r="D27" s="287" t="s">
        <v>849</v>
      </c>
      <c r="E27" s="287"/>
      <c r="F27" s="287"/>
      <c r="G27" s="287"/>
      <c r="H27" s="287"/>
      <c r="I27" s="287"/>
      <c r="J27" s="287"/>
      <c r="K27" s="285"/>
    </row>
    <row r="28" s="1" customFormat="1" ht="15" customHeight="1">
      <c r="B28" s="288"/>
      <c r="C28" s="289"/>
      <c r="D28" s="287" t="s">
        <v>850</v>
      </c>
      <c r="E28" s="287"/>
      <c r="F28" s="287"/>
      <c r="G28" s="287"/>
      <c r="H28" s="287"/>
      <c r="I28" s="287"/>
      <c r="J28" s="287"/>
      <c r="K28" s="285"/>
    </row>
    <row r="29" s="1" customFormat="1" ht="12.75" customHeight="1">
      <c r="B29" s="288"/>
      <c r="C29" s="289"/>
      <c r="D29" s="289"/>
      <c r="E29" s="289"/>
      <c r="F29" s="289"/>
      <c r="G29" s="289"/>
      <c r="H29" s="289"/>
      <c r="I29" s="289"/>
      <c r="J29" s="289"/>
      <c r="K29" s="285"/>
    </row>
    <row r="30" s="1" customFormat="1" ht="15" customHeight="1">
      <c r="B30" s="288"/>
      <c r="C30" s="289"/>
      <c r="D30" s="287" t="s">
        <v>851</v>
      </c>
      <c r="E30" s="287"/>
      <c r="F30" s="287"/>
      <c r="G30" s="287"/>
      <c r="H30" s="287"/>
      <c r="I30" s="287"/>
      <c r="J30" s="287"/>
      <c r="K30" s="285"/>
    </row>
    <row r="31" s="1" customFormat="1" ht="15" customHeight="1">
      <c r="B31" s="288"/>
      <c r="C31" s="289"/>
      <c r="D31" s="287" t="s">
        <v>852</v>
      </c>
      <c r="E31" s="287"/>
      <c r="F31" s="287"/>
      <c r="G31" s="287"/>
      <c r="H31" s="287"/>
      <c r="I31" s="287"/>
      <c r="J31" s="287"/>
      <c r="K31" s="285"/>
    </row>
    <row r="32" s="1" customFormat="1" ht="12.75" customHeight="1">
      <c r="B32" s="288"/>
      <c r="C32" s="289"/>
      <c r="D32" s="289"/>
      <c r="E32" s="289"/>
      <c r="F32" s="289"/>
      <c r="G32" s="289"/>
      <c r="H32" s="289"/>
      <c r="I32" s="289"/>
      <c r="J32" s="289"/>
      <c r="K32" s="285"/>
    </row>
    <row r="33" s="1" customFormat="1" ht="15" customHeight="1">
      <c r="B33" s="288"/>
      <c r="C33" s="289"/>
      <c r="D33" s="287" t="s">
        <v>853</v>
      </c>
      <c r="E33" s="287"/>
      <c r="F33" s="287"/>
      <c r="G33" s="287"/>
      <c r="H33" s="287"/>
      <c r="I33" s="287"/>
      <c r="J33" s="287"/>
      <c r="K33" s="285"/>
    </row>
    <row r="34" s="1" customFormat="1" ht="15" customHeight="1">
      <c r="B34" s="288"/>
      <c r="C34" s="289"/>
      <c r="D34" s="287" t="s">
        <v>854</v>
      </c>
      <c r="E34" s="287"/>
      <c r="F34" s="287"/>
      <c r="G34" s="287"/>
      <c r="H34" s="287"/>
      <c r="I34" s="287"/>
      <c r="J34" s="287"/>
      <c r="K34" s="285"/>
    </row>
    <row r="35" s="1" customFormat="1" ht="15" customHeight="1">
      <c r="B35" s="288"/>
      <c r="C35" s="289"/>
      <c r="D35" s="287" t="s">
        <v>855</v>
      </c>
      <c r="E35" s="287"/>
      <c r="F35" s="287"/>
      <c r="G35" s="287"/>
      <c r="H35" s="287"/>
      <c r="I35" s="287"/>
      <c r="J35" s="287"/>
      <c r="K35" s="285"/>
    </row>
    <row r="36" s="1" customFormat="1" ht="15" customHeight="1">
      <c r="B36" s="288"/>
      <c r="C36" s="289"/>
      <c r="D36" s="287"/>
      <c r="E36" s="290" t="s">
        <v>109</v>
      </c>
      <c r="F36" s="287"/>
      <c r="G36" s="287" t="s">
        <v>856</v>
      </c>
      <c r="H36" s="287"/>
      <c r="I36" s="287"/>
      <c r="J36" s="287"/>
      <c r="K36" s="285"/>
    </row>
    <row r="37" s="1" customFormat="1" ht="30.75" customHeight="1">
      <c r="B37" s="288"/>
      <c r="C37" s="289"/>
      <c r="D37" s="287"/>
      <c r="E37" s="290" t="s">
        <v>857</v>
      </c>
      <c r="F37" s="287"/>
      <c r="G37" s="287" t="s">
        <v>858</v>
      </c>
      <c r="H37" s="287"/>
      <c r="I37" s="287"/>
      <c r="J37" s="287"/>
      <c r="K37" s="285"/>
    </row>
    <row r="38" s="1" customFormat="1" ht="15" customHeight="1">
      <c r="B38" s="288"/>
      <c r="C38" s="289"/>
      <c r="D38" s="287"/>
      <c r="E38" s="290" t="s">
        <v>56</v>
      </c>
      <c r="F38" s="287"/>
      <c r="G38" s="287" t="s">
        <v>859</v>
      </c>
      <c r="H38" s="287"/>
      <c r="I38" s="287"/>
      <c r="J38" s="287"/>
      <c r="K38" s="285"/>
    </row>
    <row r="39" s="1" customFormat="1" ht="15" customHeight="1">
      <c r="B39" s="288"/>
      <c r="C39" s="289"/>
      <c r="D39" s="287"/>
      <c r="E39" s="290" t="s">
        <v>57</v>
      </c>
      <c r="F39" s="287"/>
      <c r="G39" s="287" t="s">
        <v>860</v>
      </c>
      <c r="H39" s="287"/>
      <c r="I39" s="287"/>
      <c r="J39" s="287"/>
      <c r="K39" s="285"/>
    </row>
    <row r="40" s="1" customFormat="1" ht="15" customHeight="1">
      <c r="B40" s="288"/>
      <c r="C40" s="289"/>
      <c r="D40" s="287"/>
      <c r="E40" s="290" t="s">
        <v>110</v>
      </c>
      <c r="F40" s="287"/>
      <c r="G40" s="287" t="s">
        <v>861</v>
      </c>
      <c r="H40" s="287"/>
      <c r="I40" s="287"/>
      <c r="J40" s="287"/>
      <c r="K40" s="285"/>
    </row>
    <row r="41" s="1" customFormat="1" ht="15" customHeight="1">
      <c r="B41" s="288"/>
      <c r="C41" s="289"/>
      <c r="D41" s="287"/>
      <c r="E41" s="290" t="s">
        <v>111</v>
      </c>
      <c r="F41" s="287"/>
      <c r="G41" s="287" t="s">
        <v>862</v>
      </c>
      <c r="H41" s="287"/>
      <c r="I41" s="287"/>
      <c r="J41" s="287"/>
      <c r="K41" s="285"/>
    </row>
    <row r="42" s="1" customFormat="1" ht="15" customHeight="1">
      <c r="B42" s="288"/>
      <c r="C42" s="289"/>
      <c r="D42" s="287"/>
      <c r="E42" s="290" t="s">
        <v>863</v>
      </c>
      <c r="F42" s="287"/>
      <c r="G42" s="287" t="s">
        <v>864</v>
      </c>
      <c r="H42" s="287"/>
      <c r="I42" s="287"/>
      <c r="J42" s="287"/>
      <c r="K42" s="285"/>
    </row>
    <row r="43" s="1" customFormat="1" ht="15" customHeight="1">
      <c r="B43" s="288"/>
      <c r="C43" s="289"/>
      <c r="D43" s="287"/>
      <c r="E43" s="290"/>
      <c r="F43" s="287"/>
      <c r="G43" s="287" t="s">
        <v>865</v>
      </c>
      <c r="H43" s="287"/>
      <c r="I43" s="287"/>
      <c r="J43" s="287"/>
      <c r="K43" s="285"/>
    </row>
    <row r="44" s="1" customFormat="1" ht="15" customHeight="1">
      <c r="B44" s="288"/>
      <c r="C44" s="289"/>
      <c r="D44" s="287"/>
      <c r="E44" s="290" t="s">
        <v>866</v>
      </c>
      <c r="F44" s="287"/>
      <c r="G44" s="287" t="s">
        <v>867</v>
      </c>
      <c r="H44" s="287"/>
      <c r="I44" s="287"/>
      <c r="J44" s="287"/>
      <c r="K44" s="285"/>
    </row>
    <row r="45" s="1" customFormat="1" ht="15" customHeight="1">
      <c r="B45" s="288"/>
      <c r="C45" s="289"/>
      <c r="D45" s="287"/>
      <c r="E45" s="290" t="s">
        <v>113</v>
      </c>
      <c r="F45" s="287"/>
      <c r="G45" s="287" t="s">
        <v>868</v>
      </c>
      <c r="H45" s="287"/>
      <c r="I45" s="287"/>
      <c r="J45" s="287"/>
      <c r="K45" s="285"/>
    </row>
    <row r="46" s="1" customFormat="1" ht="12.75" customHeight="1">
      <c r="B46" s="288"/>
      <c r="C46" s="289"/>
      <c r="D46" s="287"/>
      <c r="E46" s="287"/>
      <c r="F46" s="287"/>
      <c r="G46" s="287"/>
      <c r="H46" s="287"/>
      <c r="I46" s="287"/>
      <c r="J46" s="287"/>
      <c r="K46" s="285"/>
    </row>
    <row r="47" s="1" customFormat="1" ht="15" customHeight="1">
      <c r="B47" s="288"/>
      <c r="C47" s="289"/>
      <c r="D47" s="287" t="s">
        <v>869</v>
      </c>
      <c r="E47" s="287"/>
      <c r="F47" s="287"/>
      <c r="G47" s="287"/>
      <c r="H47" s="287"/>
      <c r="I47" s="287"/>
      <c r="J47" s="287"/>
      <c r="K47" s="285"/>
    </row>
    <row r="48" s="1" customFormat="1" ht="15" customHeight="1">
      <c r="B48" s="288"/>
      <c r="C48" s="289"/>
      <c r="D48" s="289"/>
      <c r="E48" s="287" t="s">
        <v>870</v>
      </c>
      <c r="F48" s="287"/>
      <c r="G48" s="287"/>
      <c r="H48" s="287"/>
      <c r="I48" s="287"/>
      <c r="J48" s="287"/>
      <c r="K48" s="285"/>
    </row>
    <row r="49" s="1" customFormat="1" ht="15" customHeight="1">
      <c r="B49" s="288"/>
      <c r="C49" s="289"/>
      <c r="D49" s="289"/>
      <c r="E49" s="287" t="s">
        <v>871</v>
      </c>
      <c r="F49" s="287"/>
      <c r="G49" s="287"/>
      <c r="H49" s="287"/>
      <c r="I49" s="287"/>
      <c r="J49" s="287"/>
      <c r="K49" s="285"/>
    </row>
    <row r="50" s="1" customFormat="1" ht="15" customHeight="1">
      <c r="B50" s="288"/>
      <c r="C50" s="289"/>
      <c r="D50" s="289"/>
      <c r="E50" s="287" t="s">
        <v>872</v>
      </c>
      <c r="F50" s="287"/>
      <c r="G50" s="287"/>
      <c r="H50" s="287"/>
      <c r="I50" s="287"/>
      <c r="J50" s="287"/>
      <c r="K50" s="285"/>
    </row>
    <row r="51" s="1" customFormat="1" ht="15" customHeight="1">
      <c r="B51" s="288"/>
      <c r="C51" s="289"/>
      <c r="D51" s="287" t="s">
        <v>873</v>
      </c>
      <c r="E51" s="287"/>
      <c r="F51" s="287"/>
      <c r="G51" s="287"/>
      <c r="H51" s="287"/>
      <c r="I51" s="287"/>
      <c r="J51" s="287"/>
      <c r="K51" s="285"/>
    </row>
    <row r="52" s="1" customFormat="1" ht="25.5" customHeight="1">
      <c r="B52" s="283"/>
      <c r="C52" s="284" t="s">
        <v>874</v>
      </c>
      <c r="D52" s="284"/>
      <c r="E52" s="284"/>
      <c r="F52" s="284"/>
      <c r="G52" s="284"/>
      <c r="H52" s="284"/>
      <c r="I52" s="284"/>
      <c r="J52" s="284"/>
      <c r="K52" s="285"/>
    </row>
    <row r="53" s="1" customFormat="1" ht="5.25" customHeight="1">
      <c r="B53" s="283"/>
      <c r="C53" s="286"/>
      <c r="D53" s="286"/>
      <c r="E53" s="286"/>
      <c r="F53" s="286"/>
      <c r="G53" s="286"/>
      <c r="H53" s="286"/>
      <c r="I53" s="286"/>
      <c r="J53" s="286"/>
      <c r="K53" s="285"/>
    </row>
    <row r="54" s="1" customFormat="1" ht="15" customHeight="1">
      <c r="B54" s="283"/>
      <c r="C54" s="287" t="s">
        <v>875</v>
      </c>
      <c r="D54" s="287"/>
      <c r="E54" s="287"/>
      <c r="F54" s="287"/>
      <c r="G54" s="287"/>
      <c r="H54" s="287"/>
      <c r="I54" s="287"/>
      <c r="J54" s="287"/>
      <c r="K54" s="285"/>
    </row>
    <row r="55" s="1" customFormat="1" ht="15" customHeight="1">
      <c r="B55" s="283"/>
      <c r="C55" s="287" t="s">
        <v>876</v>
      </c>
      <c r="D55" s="287"/>
      <c r="E55" s="287"/>
      <c r="F55" s="287"/>
      <c r="G55" s="287"/>
      <c r="H55" s="287"/>
      <c r="I55" s="287"/>
      <c r="J55" s="287"/>
      <c r="K55" s="285"/>
    </row>
    <row r="56" s="1" customFormat="1" ht="12.75" customHeight="1">
      <c r="B56" s="283"/>
      <c r="C56" s="287"/>
      <c r="D56" s="287"/>
      <c r="E56" s="287"/>
      <c r="F56" s="287"/>
      <c r="G56" s="287"/>
      <c r="H56" s="287"/>
      <c r="I56" s="287"/>
      <c r="J56" s="287"/>
      <c r="K56" s="285"/>
    </row>
    <row r="57" s="1" customFormat="1" ht="15" customHeight="1">
      <c r="B57" s="283"/>
      <c r="C57" s="287" t="s">
        <v>877</v>
      </c>
      <c r="D57" s="287"/>
      <c r="E57" s="287"/>
      <c r="F57" s="287"/>
      <c r="G57" s="287"/>
      <c r="H57" s="287"/>
      <c r="I57" s="287"/>
      <c r="J57" s="287"/>
      <c r="K57" s="285"/>
    </row>
    <row r="58" s="1" customFormat="1" ht="15" customHeight="1">
      <c r="B58" s="283"/>
      <c r="C58" s="289"/>
      <c r="D58" s="287" t="s">
        <v>878</v>
      </c>
      <c r="E58" s="287"/>
      <c r="F58" s="287"/>
      <c r="G58" s="287"/>
      <c r="H58" s="287"/>
      <c r="I58" s="287"/>
      <c r="J58" s="287"/>
      <c r="K58" s="285"/>
    </row>
    <row r="59" s="1" customFormat="1" ht="15" customHeight="1">
      <c r="B59" s="283"/>
      <c r="C59" s="289"/>
      <c r="D59" s="287" t="s">
        <v>879</v>
      </c>
      <c r="E59" s="287"/>
      <c r="F59" s="287"/>
      <c r="G59" s="287"/>
      <c r="H59" s="287"/>
      <c r="I59" s="287"/>
      <c r="J59" s="287"/>
      <c r="K59" s="285"/>
    </row>
    <row r="60" s="1" customFormat="1" ht="15" customHeight="1">
      <c r="B60" s="283"/>
      <c r="C60" s="289"/>
      <c r="D60" s="287" t="s">
        <v>880</v>
      </c>
      <c r="E60" s="287"/>
      <c r="F60" s="287"/>
      <c r="G60" s="287"/>
      <c r="H60" s="287"/>
      <c r="I60" s="287"/>
      <c r="J60" s="287"/>
      <c r="K60" s="285"/>
    </row>
    <row r="61" s="1" customFormat="1" ht="15" customHeight="1">
      <c r="B61" s="283"/>
      <c r="C61" s="289"/>
      <c r="D61" s="287" t="s">
        <v>881</v>
      </c>
      <c r="E61" s="287"/>
      <c r="F61" s="287"/>
      <c r="G61" s="287"/>
      <c r="H61" s="287"/>
      <c r="I61" s="287"/>
      <c r="J61" s="287"/>
      <c r="K61" s="285"/>
    </row>
    <row r="62" s="1" customFormat="1" ht="15" customHeight="1">
      <c r="B62" s="283"/>
      <c r="C62" s="289"/>
      <c r="D62" s="292" t="s">
        <v>882</v>
      </c>
      <c r="E62" s="292"/>
      <c r="F62" s="292"/>
      <c r="G62" s="292"/>
      <c r="H62" s="292"/>
      <c r="I62" s="292"/>
      <c r="J62" s="292"/>
      <c r="K62" s="285"/>
    </row>
    <row r="63" s="1" customFormat="1" ht="15" customHeight="1">
      <c r="B63" s="283"/>
      <c r="C63" s="289"/>
      <c r="D63" s="287" t="s">
        <v>883</v>
      </c>
      <c r="E63" s="287"/>
      <c r="F63" s="287"/>
      <c r="G63" s="287"/>
      <c r="H63" s="287"/>
      <c r="I63" s="287"/>
      <c r="J63" s="287"/>
      <c r="K63" s="285"/>
    </row>
    <row r="64" s="1" customFormat="1" ht="12.75" customHeight="1">
      <c r="B64" s="283"/>
      <c r="C64" s="289"/>
      <c r="D64" s="289"/>
      <c r="E64" s="293"/>
      <c r="F64" s="289"/>
      <c r="G64" s="289"/>
      <c r="H64" s="289"/>
      <c r="I64" s="289"/>
      <c r="J64" s="289"/>
      <c r="K64" s="285"/>
    </row>
    <row r="65" s="1" customFormat="1" ht="15" customHeight="1">
      <c r="B65" s="283"/>
      <c r="C65" s="289"/>
      <c r="D65" s="287" t="s">
        <v>884</v>
      </c>
      <c r="E65" s="287"/>
      <c r="F65" s="287"/>
      <c r="G65" s="287"/>
      <c r="H65" s="287"/>
      <c r="I65" s="287"/>
      <c r="J65" s="287"/>
      <c r="K65" s="285"/>
    </row>
    <row r="66" s="1" customFormat="1" ht="15" customHeight="1">
      <c r="B66" s="283"/>
      <c r="C66" s="289"/>
      <c r="D66" s="292" t="s">
        <v>885</v>
      </c>
      <c r="E66" s="292"/>
      <c r="F66" s="292"/>
      <c r="G66" s="292"/>
      <c r="H66" s="292"/>
      <c r="I66" s="292"/>
      <c r="J66" s="292"/>
      <c r="K66" s="285"/>
    </row>
    <row r="67" s="1" customFormat="1" ht="15" customHeight="1">
      <c r="B67" s="283"/>
      <c r="C67" s="289"/>
      <c r="D67" s="287" t="s">
        <v>886</v>
      </c>
      <c r="E67" s="287"/>
      <c r="F67" s="287"/>
      <c r="G67" s="287"/>
      <c r="H67" s="287"/>
      <c r="I67" s="287"/>
      <c r="J67" s="287"/>
      <c r="K67" s="285"/>
    </row>
    <row r="68" s="1" customFormat="1" ht="15" customHeight="1">
      <c r="B68" s="283"/>
      <c r="C68" s="289"/>
      <c r="D68" s="287" t="s">
        <v>887</v>
      </c>
      <c r="E68" s="287"/>
      <c r="F68" s="287"/>
      <c r="G68" s="287"/>
      <c r="H68" s="287"/>
      <c r="I68" s="287"/>
      <c r="J68" s="287"/>
      <c r="K68" s="285"/>
    </row>
    <row r="69" s="1" customFormat="1" ht="15" customHeight="1">
      <c r="B69" s="283"/>
      <c r="C69" s="289"/>
      <c r="D69" s="287" t="s">
        <v>888</v>
      </c>
      <c r="E69" s="287"/>
      <c r="F69" s="287"/>
      <c r="G69" s="287"/>
      <c r="H69" s="287"/>
      <c r="I69" s="287"/>
      <c r="J69" s="287"/>
      <c r="K69" s="285"/>
    </row>
    <row r="70" s="1" customFormat="1" ht="15" customHeight="1">
      <c r="B70" s="283"/>
      <c r="C70" s="289"/>
      <c r="D70" s="287" t="s">
        <v>889</v>
      </c>
      <c r="E70" s="287"/>
      <c r="F70" s="287"/>
      <c r="G70" s="287"/>
      <c r="H70" s="287"/>
      <c r="I70" s="287"/>
      <c r="J70" s="287"/>
      <c r="K70" s="285"/>
    </row>
    <row r="71" s="1" customFormat="1" ht="12.75" customHeight="1">
      <c r="B71" s="294"/>
      <c r="C71" s="295"/>
      <c r="D71" s="295"/>
      <c r="E71" s="295"/>
      <c r="F71" s="295"/>
      <c r="G71" s="295"/>
      <c r="H71" s="295"/>
      <c r="I71" s="295"/>
      <c r="J71" s="295"/>
      <c r="K71" s="296"/>
    </row>
    <row r="72" s="1" customFormat="1" ht="18.75" customHeight="1">
      <c r="B72" s="297"/>
      <c r="C72" s="297"/>
      <c r="D72" s="297"/>
      <c r="E72" s="297"/>
      <c r="F72" s="297"/>
      <c r="G72" s="297"/>
      <c r="H72" s="297"/>
      <c r="I72" s="297"/>
      <c r="J72" s="297"/>
      <c r="K72" s="298"/>
    </row>
    <row r="73" s="1" customFormat="1" ht="18.75" customHeight="1">
      <c r="B73" s="298"/>
      <c r="C73" s="298"/>
      <c r="D73" s="298"/>
      <c r="E73" s="298"/>
      <c r="F73" s="298"/>
      <c r="G73" s="298"/>
      <c r="H73" s="298"/>
      <c r="I73" s="298"/>
      <c r="J73" s="298"/>
      <c r="K73" s="298"/>
    </row>
    <row r="74" s="1" customFormat="1" ht="7.5" customHeight="1">
      <c r="B74" s="299"/>
      <c r="C74" s="300"/>
      <c r="D74" s="300"/>
      <c r="E74" s="300"/>
      <c r="F74" s="300"/>
      <c r="G74" s="300"/>
      <c r="H74" s="300"/>
      <c r="I74" s="300"/>
      <c r="J74" s="300"/>
      <c r="K74" s="301"/>
    </row>
    <row r="75" s="1" customFormat="1" ht="45" customHeight="1">
      <c r="B75" s="302"/>
      <c r="C75" s="303" t="s">
        <v>890</v>
      </c>
      <c r="D75" s="303"/>
      <c r="E75" s="303"/>
      <c r="F75" s="303"/>
      <c r="G75" s="303"/>
      <c r="H75" s="303"/>
      <c r="I75" s="303"/>
      <c r="J75" s="303"/>
      <c r="K75" s="304"/>
    </row>
    <row r="76" s="1" customFormat="1" ht="17.25" customHeight="1">
      <c r="B76" s="302"/>
      <c r="C76" s="305" t="s">
        <v>891</v>
      </c>
      <c r="D76" s="305"/>
      <c r="E76" s="305"/>
      <c r="F76" s="305" t="s">
        <v>892</v>
      </c>
      <c r="G76" s="306"/>
      <c r="H76" s="305" t="s">
        <v>57</v>
      </c>
      <c r="I76" s="305" t="s">
        <v>60</v>
      </c>
      <c r="J76" s="305" t="s">
        <v>893</v>
      </c>
      <c r="K76" s="304"/>
    </row>
    <row r="77" s="1" customFormat="1" ht="17.25" customHeight="1">
      <c r="B77" s="302"/>
      <c r="C77" s="307" t="s">
        <v>894</v>
      </c>
      <c r="D77" s="307"/>
      <c r="E77" s="307"/>
      <c r="F77" s="308" t="s">
        <v>895</v>
      </c>
      <c r="G77" s="309"/>
      <c r="H77" s="307"/>
      <c r="I77" s="307"/>
      <c r="J77" s="307" t="s">
        <v>896</v>
      </c>
      <c r="K77" s="304"/>
    </row>
    <row r="78" s="1" customFormat="1" ht="5.25" customHeight="1">
      <c r="B78" s="302"/>
      <c r="C78" s="310"/>
      <c r="D78" s="310"/>
      <c r="E78" s="310"/>
      <c r="F78" s="310"/>
      <c r="G78" s="311"/>
      <c r="H78" s="310"/>
      <c r="I78" s="310"/>
      <c r="J78" s="310"/>
      <c r="K78" s="304"/>
    </row>
    <row r="79" s="1" customFormat="1" ht="15" customHeight="1">
      <c r="B79" s="302"/>
      <c r="C79" s="290" t="s">
        <v>56</v>
      </c>
      <c r="D79" s="312"/>
      <c r="E79" s="312"/>
      <c r="F79" s="313" t="s">
        <v>897</v>
      </c>
      <c r="G79" s="314"/>
      <c r="H79" s="290" t="s">
        <v>898</v>
      </c>
      <c r="I79" s="290" t="s">
        <v>899</v>
      </c>
      <c r="J79" s="290">
        <v>20</v>
      </c>
      <c r="K79" s="304"/>
    </row>
    <row r="80" s="1" customFormat="1" ht="15" customHeight="1">
      <c r="B80" s="302"/>
      <c r="C80" s="290" t="s">
        <v>900</v>
      </c>
      <c r="D80" s="290"/>
      <c r="E80" s="290"/>
      <c r="F80" s="313" t="s">
        <v>897</v>
      </c>
      <c r="G80" s="314"/>
      <c r="H80" s="290" t="s">
        <v>901</v>
      </c>
      <c r="I80" s="290" t="s">
        <v>899</v>
      </c>
      <c r="J80" s="290">
        <v>120</v>
      </c>
      <c r="K80" s="304"/>
    </row>
    <row r="81" s="1" customFormat="1" ht="15" customHeight="1">
      <c r="B81" s="315"/>
      <c r="C81" s="290" t="s">
        <v>902</v>
      </c>
      <c r="D81" s="290"/>
      <c r="E81" s="290"/>
      <c r="F81" s="313" t="s">
        <v>903</v>
      </c>
      <c r="G81" s="314"/>
      <c r="H81" s="290" t="s">
        <v>904</v>
      </c>
      <c r="I81" s="290" t="s">
        <v>899</v>
      </c>
      <c r="J81" s="290">
        <v>50</v>
      </c>
      <c r="K81" s="304"/>
    </row>
    <row r="82" s="1" customFormat="1" ht="15" customHeight="1">
      <c r="B82" s="315"/>
      <c r="C82" s="290" t="s">
        <v>905</v>
      </c>
      <c r="D82" s="290"/>
      <c r="E82" s="290"/>
      <c r="F82" s="313" t="s">
        <v>897</v>
      </c>
      <c r="G82" s="314"/>
      <c r="H82" s="290" t="s">
        <v>906</v>
      </c>
      <c r="I82" s="290" t="s">
        <v>907</v>
      </c>
      <c r="J82" s="290"/>
      <c r="K82" s="304"/>
    </row>
    <row r="83" s="1" customFormat="1" ht="15" customHeight="1">
      <c r="B83" s="315"/>
      <c r="C83" s="316" t="s">
        <v>908</v>
      </c>
      <c r="D83" s="316"/>
      <c r="E83" s="316"/>
      <c r="F83" s="317" t="s">
        <v>903</v>
      </c>
      <c r="G83" s="316"/>
      <c r="H83" s="316" t="s">
        <v>909</v>
      </c>
      <c r="I83" s="316" t="s">
        <v>899</v>
      </c>
      <c r="J83" s="316">
        <v>15</v>
      </c>
      <c r="K83" s="304"/>
    </row>
    <row r="84" s="1" customFormat="1" ht="15" customHeight="1">
      <c r="B84" s="315"/>
      <c r="C84" s="316" t="s">
        <v>910</v>
      </c>
      <c r="D84" s="316"/>
      <c r="E84" s="316"/>
      <c r="F84" s="317" t="s">
        <v>903</v>
      </c>
      <c r="G84" s="316"/>
      <c r="H84" s="316" t="s">
        <v>911</v>
      </c>
      <c r="I84" s="316" t="s">
        <v>899</v>
      </c>
      <c r="J84" s="316">
        <v>15</v>
      </c>
      <c r="K84" s="304"/>
    </row>
    <row r="85" s="1" customFormat="1" ht="15" customHeight="1">
      <c r="B85" s="315"/>
      <c r="C85" s="316" t="s">
        <v>912</v>
      </c>
      <c r="D85" s="316"/>
      <c r="E85" s="316"/>
      <c r="F85" s="317" t="s">
        <v>903</v>
      </c>
      <c r="G85" s="316"/>
      <c r="H85" s="316" t="s">
        <v>913</v>
      </c>
      <c r="I85" s="316" t="s">
        <v>899</v>
      </c>
      <c r="J85" s="316">
        <v>20</v>
      </c>
      <c r="K85" s="304"/>
    </row>
    <row r="86" s="1" customFormat="1" ht="15" customHeight="1">
      <c r="B86" s="315"/>
      <c r="C86" s="316" t="s">
        <v>914</v>
      </c>
      <c r="D86" s="316"/>
      <c r="E86" s="316"/>
      <c r="F86" s="317" t="s">
        <v>903</v>
      </c>
      <c r="G86" s="316"/>
      <c r="H86" s="316" t="s">
        <v>915</v>
      </c>
      <c r="I86" s="316" t="s">
        <v>899</v>
      </c>
      <c r="J86" s="316">
        <v>20</v>
      </c>
      <c r="K86" s="304"/>
    </row>
    <row r="87" s="1" customFormat="1" ht="15" customHeight="1">
      <c r="B87" s="315"/>
      <c r="C87" s="290" t="s">
        <v>916</v>
      </c>
      <c r="D87" s="290"/>
      <c r="E87" s="290"/>
      <c r="F87" s="313" t="s">
        <v>903</v>
      </c>
      <c r="G87" s="314"/>
      <c r="H87" s="290" t="s">
        <v>917</v>
      </c>
      <c r="I87" s="290" t="s">
        <v>899</v>
      </c>
      <c r="J87" s="290">
        <v>50</v>
      </c>
      <c r="K87" s="304"/>
    </row>
    <row r="88" s="1" customFormat="1" ht="15" customHeight="1">
      <c r="B88" s="315"/>
      <c r="C88" s="290" t="s">
        <v>918</v>
      </c>
      <c r="D88" s="290"/>
      <c r="E88" s="290"/>
      <c r="F88" s="313" t="s">
        <v>903</v>
      </c>
      <c r="G88" s="314"/>
      <c r="H88" s="290" t="s">
        <v>919</v>
      </c>
      <c r="I88" s="290" t="s">
        <v>899</v>
      </c>
      <c r="J88" s="290">
        <v>20</v>
      </c>
      <c r="K88" s="304"/>
    </row>
    <row r="89" s="1" customFormat="1" ht="15" customHeight="1">
      <c r="B89" s="315"/>
      <c r="C89" s="290" t="s">
        <v>920</v>
      </c>
      <c r="D89" s="290"/>
      <c r="E89" s="290"/>
      <c r="F89" s="313" t="s">
        <v>903</v>
      </c>
      <c r="G89" s="314"/>
      <c r="H89" s="290" t="s">
        <v>921</v>
      </c>
      <c r="I89" s="290" t="s">
        <v>899</v>
      </c>
      <c r="J89" s="290">
        <v>20</v>
      </c>
      <c r="K89" s="304"/>
    </row>
    <row r="90" s="1" customFormat="1" ht="15" customHeight="1">
      <c r="B90" s="315"/>
      <c r="C90" s="290" t="s">
        <v>922</v>
      </c>
      <c r="D90" s="290"/>
      <c r="E90" s="290"/>
      <c r="F90" s="313" t="s">
        <v>903</v>
      </c>
      <c r="G90" s="314"/>
      <c r="H90" s="290" t="s">
        <v>923</v>
      </c>
      <c r="I90" s="290" t="s">
        <v>899</v>
      </c>
      <c r="J90" s="290">
        <v>50</v>
      </c>
      <c r="K90" s="304"/>
    </row>
    <row r="91" s="1" customFormat="1" ht="15" customHeight="1">
      <c r="B91" s="315"/>
      <c r="C91" s="290" t="s">
        <v>924</v>
      </c>
      <c r="D91" s="290"/>
      <c r="E91" s="290"/>
      <c r="F91" s="313" t="s">
        <v>903</v>
      </c>
      <c r="G91" s="314"/>
      <c r="H91" s="290" t="s">
        <v>924</v>
      </c>
      <c r="I91" s="290" t="s">
        <v>899</v>
      </c>
      <c r="J91" s="290">
        <v>50</v>
      </c>
      <c r="K91" s="304"/>
    </row>
    <row r="92" s="1" customFormat="1" ht="15" customHeight="1">
      <c r="B92" s="315"/>
      <c r="C92" s="290" t="s">
        <v>925</v>
      </c>
      <c r="D92" s="290"/>
      <c r="E92" s="290"/>
      <c r="F92" s="313" t="s">
        <v>903</v>
      </c>
      <c r="G92" s="314"/>
      <c r="H92" s="290" t="s">
        <v>926</v>
      </c>
      <c r="I92" s="290" t="s">
        <v>899</v>
      </c>
      <c r="J92" s="290">
        <v>255</v>
      </c>
      <c r="K92" s="304"/>
    </row>
    <row r="93" s="1" customFormat="1" ht="15" customHeight="1">
      <c r="B93" s="315"/>
      <c r="C93" s="290" t="s">
        <v>927</v>
      </c>
      <c r="D93" s="290"/>
      <c r="E93" s="290"/>
      <c r="F93" s="313" t="s">
        <v>897</v>
      </c>
      <c r="G93" s="314"/>
      <c r="H93" s="290" t="s">
        <v>928</v>
      </c>
      <c r="I93" s="290" t="s">
        <v>929</v>
      </c>
      <c r="J93" s="290"/>
      <c r="K93" s="304"/>
    </row>
    <row r="94" s="1" customFormat="1" ht="15" customHeight="1">
      <c r="B94" s="315"/>
      <c r="C94" s="290" t="s">
        <v>930</v>
      </c>
      <c r="D94" s="290"/>
      <c r="E94" s="290"/>
      <c r="F94" s="313" t="s">
        <v>897</v>
      </c>
      <c r="G94" s="314"/>
      <c r="H94" s="290" t="s">
        <v>931</v>
      </c>
      <c r="I94" s="290" t="s">
        <v>932</v>
      </c>
      <c r="J94" s="290"/>
      <c r="K94" s="304"/>
    </row>
    <row r="95" s="1" customFormat="1" ht="15" customHeight="1">
      <c r="B95" s="315"/>
      <c r="C95" s="290" t="s">
        <v>933</v>
      </c>
      <c r="D95" s="290"/>
      <c r="E95" s="290"/>
      <c r="F95" s="313" t="s">
        <v>897</v>
      </c>
      <c r="G95" s="314"/>
      <c r="H95" s="290" t="s">
        <v>933</v>
      </c>
      <c r="I95" s="290" t="s">
        <v>932</v>
      </c>
      <c r="J95" s="290"/>
      <c r="K95" s="304"/>
    </row>
    <row r="96" s="1" customFormat="1" ht="15" customHeight="1">
      <c r="B96" s="315"/>
      <c r="C96" s="290" t="s">
        <v>41</v>
      </c>
      <c r="D96" s="290"/>
      <c r="E96" s="290"/>
      <c r="F96" s="313" t="s">
        <v>897</v>
      </c>
      <c r="G96" s="314"/>
      <c r="H96" s="290" t="s">
        <v>934</v>
      </c>
      <c r="I96" s="290" t="s">
        <v>932</v>
      </c>
      <c r="J96" s="290"/>
      <c r="K96" s="304"/>
    </row>
    <row r="97" s="1" customFormat="1" ht="15" customHeight="1">
      <c r="B97" s="315"/>
      <c r="C97" s="290" t="s">
        <v>51</v>
      </c>
      <c r="D97" s="290"/>
      <c r="E97" s="290"/>
      <c r="F97" s="313" t="s">
        <v>897</v>
      </c>
      <c r="G97" s="314"/>
      <c r="H97" s="290" t="s">
        <v>935</v>
      </c>
      <c r="I97" s="290" t="s">
        <v>932</v>
      </c>
      <c r="J97" s="290"/>
      <c r="K97" s="304"/>
    </row>
    <row r="98" s="1" customFormat="1" ht="15" customHeight="1">
      <c r="B98" s="318"/>
      <c r="C98" s="319"/>
      <c r="D98" s="319"/>
      <c r="E98" s="319"/>
      <c r="F98" s="319"/>
      <c r="G98" s="319"/>
      <c r="H98" s="319"/>
      <c r="I98" s="319"/>
      <c r="J98" s="319"/>
      <c r="K98" s="320"/>
    </row>
    <row r="99" s="1" customFormat="1" ht="18.75" customHeight="1">
      <c r="B99" s="321"/>
      <c r="C99" s="322"/>
      <c r="D99" s="322"/>
      <c r="E99" s="322"/>
      <c r="F99" s="322"/>
      <c r="G99" s="322"/>
      <c r="H99" s="322"/>
      <c r="I99" s="322"/>
      <c r="J99" s="322"/>
      <c r="K99" s="321"/>
    </row>
    <row r="100" s="1" customFormat="1" ht="18.75" customHeight="1"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</row>
    <row r="101" s="1" customFormat="1" ht="7.5" customHeight="1">
      <c r="B101" s="299"/>
      <c r="C101" s="300"/>
      <c r="D101" s="300"/>
      <c r="E101" s="300"/>
      <c r="F101" s="300"/>
      <c r="G101" s="300"/>
      <c r="H101" s="300"/>
      <c r="I101" s="300"/>
      <c r="J101" s="300"/>
      <c r="K101" s="301"/>
    </row>
    <row r="102" s="1" customFormat="1" ht="45" customHeight="1">
      <c r="B102" s="302"/>
      <c r="C102" s="303" t="s">
        <v>936</v>
      </c>
      <c r="D102" s="303"/>
      <c r="E102" s="303"/>
      <c r="F102" s="303"/>
      <c r="G102" s="303"/>
      <c r="H102" s="303"/>
      <c r="I102" s="303"/>
      <c r="J102" s="303"/>
      <c r="K102" s="304"/>
    </row>
    <row r="103" s="1" customFormat="1" ht="17.25" customHeight="1">
      <c r="B103" s="302"/>
      <c r="C103" s="305" t="s">
        <v>891</v>
      </c>
      <c r="D103" s="305"/>
      <c r="E103" s="305"/>
      <c r="F103" s="305" t="s">
        <v>892</v>
      </c>
      <c r="G103" s="306"/>
      <c r="H103" s="305" t="s">
        <v>57</v>
      </c>
      <c r="I103" s="305" t="s">
        <v>60</v>
      </c>
      <c r="J103" s="305" t="s">
        <v>893</v>
      </c>
      <c r="K103" s="304"/>
    </row>
    <row r="104" s="1" customFormat="1" ht="17.25" customHeight="1">
      <c r="B104" s="302"/>
      <c r="C104" s="307" t="s">
        <v>894</v>
      </c>
      <c r="D104" s="307"/>
      <c r="E104" s="307"/>
      <c r="F104" s="308" t="s">
        <v>895</v>
      </c>
      <c r="G104" s="309"/>
      <c r="H104" s="307"/>
      <c r="I104" s="307"/>
      <c r="J104" s="307" t="s">
        <v>896</v>
      </c>
      <c r="K104" s="304"/>
    </row>
    <row r="105" s="1" customFormat="1" ht="5.25" customHeight="1">
      <c r="B105" s="302"/>
      <c r="C105" s="305"/>
      <c r="D105" s="305"/>
      <c r="E105" s="305"/>
      <c r="F105" s="305"/>
      <c r="G105" s="323"/>
      <c r="H105" s="305"/>
      <c r="I105" s="305"/>
      <c r="J105" s="305"/>
      <c r="K105" s="304"/>
    </row>
    <row r="106" s="1" customFormat="1" ht="15" customHeight="1">
      <c r="B106" s="302"/>
      <c r="C106" s="290" t="s">
        <v>56</v>
      </c>
      <c r="D106" s="312"/>
      <c r="E106" s="312"/>
      <c r="F106" s="313" t="s">
        <v>897</v>
      </c>
      <c r="G106" s="290"/>
      <c r="H106" s="290" t="s">
        <v>937</v>
      </c>
      <c r="I106" s="290" t="s">
        <v>899</v>
      </c>
      <c r="J106" s="290">
        <v>20</v>
      </c>
      <c r="K106" s="304"/>
    </row>
    <row r="107" s="1" customFormat="1" ht="15" customHeight="1">
      <c r="B107" s="302"/>
      <c r="C107" s="290" t="s">
        <v>900</v>
      </c>
      <c r="D107" s="290"/>
      <c r="E107" s="290"/>
      <c r="F107" s="313" t="s">
        <v>897</v>
      </c>
      <c r="G107" s="290"/>
      <c r="H107" s="290" t="s">
        <v>937</v>
      </c>
      <c r="I107" s="290" t="s">
        <v>899</v>
      </c>
      <c r="J107" s="290">
        <v>120</v>
      </c>
      <c r="K107" s="304"/>
    </row>
    <row r="108" s="1" customFormat="1" ht="15" customHeight="1">
      <c r="B108" s="315"/>
      <c r="C108" s="290" t="s">
        <v>902</v>
      </c>
      <c r="D108" s="290"/>
      <c r="E108" s="290"/>
      <c r="F108" s="313" t="s">
        <v>903</v>
      </c>
      <c r="G108" s="290"/>
      <c r="H108" s="290" t="s">
        <v>937</v>
      </c>
      <c r="I108" s="290" t="s">
        <v>899</v>
      </c>
      <c r="J108" s="290">
        <v>50</v>
      </c>
      <c r="K108" s="304"/>
    </row>
    <row r="109" s="1" customFormat="1" ht="15" customHeight="1">
      <c r="B109" s="315"/>
      <c r="C109" s="290" t="s">
        <v>905</v>
      </c>
      <c r="D109" s="290"/>
      <c r="E109" s="290"/>
      <c r="F109" s="313" t="s">
        <v>897</v>
      </c>
      <c r="G109" s="290"/>
      <c r="H109" s="290" t="s">
        <v>937</v>
      </c>
      <c r="I109" s="290" t="s">
        <v>907</v>
      </c>
      <c r="J109" s="290"/>
      <c r="K109" s="304"/>
    </row>
    <row r="110" s="1" customFormat="1" ht="15" customHeight="1">
      <c r="B110" s="315"/>
      <c r="C110" s="290" t="s">
        <v>916</v>
      </c>
      <c r="D110" s="290"/>
      <c r="E110" s="290"/>
      <c r="F110" s="313" t="s">
        <v>903</v>
      </c>
      <c r="G110" s="290"/>
      <c r="H110" s="290" t="s">
        <v>937</v>
      </c>
      <c r="I110" s="290" t="s">
        <v>899</v>
      </c>
      <c r="J110" s="290">
        <v>50</v>
      </c>
      <c r="K110" s="304"/>
    </row>
    <row r="111" s="1" customFormat="1" ht="15" customHeight="1">
      <c r="B111" s="315"/>
      <c r="C111" s="290" t="s">
        <v>924</v>
      </c>
      <c r="D111" s="290"/>
      <c r="E111" s="290"/>
      <c r="F111" s="313" t="s">
        <v>903</v>
      </c>
      <c r="G111" s="290"/>
      <c r="H111" s="290" t="s">
        <v>937</v>
      </c>
      <c r="I111" s="290" t="s">
        <v>899</v>
      </c>
      <c r="J111" s="290">
        <v>50</v>
      </c>
      <c r="K111" s="304"/>
    </row>
    <row r="112" s="1" customFormat="1" ht="15" customHeight="1">
      <c r="B112" s="315"/>
      <c r="C112" s="290" t="s">
        <v>922</v>
      </c>
      <c r="D112" s="290"/>
      <c r="E112" s="290"/>
      <c r="F112" s="313" t="s">
        <v>903</v>
      </c>
      <c r="G112" s="290"/>
      <c r="H112" s="290" t="s">
        <v>937</v>
      </c>
      <c r="I112" s="290" t="s">
        <v>899</v>
      </c>
      <c r="J112" s="290">
        <v>50</v>
      </c>
      <c r="K112" s="304"/>
    </row>
    <row r="113" s="1" customFormat="1" ht="15" customHeight="1">
      <c r="B113" s="315"/>
      <c r="C113" s="290" t="s">
        <v>56</v>
      </c>
      <c r="D113" s="290"/>
      <c r="E113" s="290"/>
      <c r="F113" s="313" t="s">
        <v>897</v>
      </c>
      <c r="G113" s="290"/>
      <c r="H113" s="290" t="s">
        <v>938</v>
      </c>
      <c r="I113" s="290" t="s">
        <v>899</v>
      </c>
      <c r="J113" s="290">
        <v>20</v>
      </c>
      <c r="K113" s="304"/>
    </row>
    <row r="114" s="1" customFormat="1" ht="15" customHeight="1">
      <c r="B114" s="315"/>
      <c r="C114" s="290" t="s">
        <v>939</v>
      </c>
      <c r="D114" s="290"/>
      <c r="E114" s="290"/>
      <c r="F114" s="313" t="s">
        <v>897</v>
      </c>
      <c r="G114" s="290"/>
      <c r="H114" s="290" t="s">
        <v>940</v>
      </c>
      <c r="I114" s="290" t="s">
        <v>899</v>
      </c>
      <c r="J114" s="290">
        <v>120</v>
      </c>
      <c r="K114" s="304"/>
    </row>
    <row r="115" s="1" customFormat="1" ht="15" customHeight="1">
      <c r="B115" s="315"/>
      <c r="C115" s="290" t="s">
        <v>41</v>
      </c>
      <c r="D115" s="290"/>
      <c r="E115" s="290"/>
      <c r="F115" s="313" t="s">
        <v>897</v>
      </c>
      <c r="G115" s="290"/>
      <c r="H115" s="290" t="s">
        <v>941</v>
      </c>
      <c r="I115" s="290" t="s">
        <v>932</v>
      </c>
      <c r="J115" s="290"/>
      <c r="K115" s="304"/>
    </row>
    <row r="116" s="1" customFormat="1" ht="15" customHeight="1">
      <c r="B116" s="315"/>
      <c r="C116" s="290" t="s">
        <v>51</v>
      </c>
      <c r="D116" s="290"/>
      <c r="E116" s="290"/>
      <c r="F116" s="313" t="s">
        <v>897</v>
      </c>
      <c r="G116" s="290"/>
      <c r="H116" s="290" t="s">
        <v>942</v>
      </c>
      <c r="I116" s="290" t="s">
        <v>932</v>
      </c>
      <c r="J116" s="290"/>
      <c r="K116" s="304"/>
    </row>
    <row r="117" s="1" customFormat="1" ht="15" customHeight="1">
      <c r="B117" s="315"/>
      <c r="C117" s="290" t="s">
        <v>60</v>
      </c>
      <c r="D117" s="290"/>
      <c r="E117" s="290"/>
      <c r="F117" s="313" t="s">
        <v>897</v>
      </c>
      <c r="G117" s="290"/>
      <c r="H117" s="290" t="s">
        <v>943</v>
      </c>
      <c r="I117" s="290" t="s">
        <v>944</v>
      </c>
      <c r="J117" s="290"/>
      <c r="K117" s="304"/>
    </row>
    <row r="118" s="1" customFormat="1" ht="15" customHeight="1">
      <c r="B118" s="318"/>
      <c r="C118" s="324"/>
      <c r="D118" s="324"/>
      <c r="E118" s="324"/>
      <c r="F118" s="324"/>
      <c r="G118" s="324"/>
      <c r="H118" s="324"/>
      <c r="I118" s="324"/>
      <c r="J118" s="324"/>
      <c r="K118" s="320"/>
    </row>
    <row r="119" s="1" customFormat="1" ht="18.75" customHeight="1">
      <c r="B119" s="325"/>
      <c r="C119" s="326"/>
      <c r="D119" s="326"/>
      <c r="E119" s="326"/>
      <c r="F119" s="327"/>
      <c r="G119" s="326"/>
      <c r="H119" s="326"/>
      <c r="I119" s="326"/>
      <c r="J119" s="326"/>
      <c r="K119" s="325"/>
    </row>
    <row r="120" s="1" customFormat="1" ht="18.75" customHeight="1">
      <c r="B120" s="298"/>
      <c r="C120" s="298"/>
      <c r="D120" s="298"/>
      <c r="E120" s="298"/>
      <c r="F120" s="298"/>
      <c r="G120" s="298"/>
      <c r="H120" s="298"/>
      <c r="I120" s="298"/>
      <c r="J120" s="298"/>
      <c r="K120" s="298"/>
    </row>
    <row r="121" s="1" customFormat="1" ht="7.5" customHeight="1">
      <c r="B121" s="328"/>
      <c r="C121" s="329"/>
      <c r="D121" s="329"/>
      <c r="E121" s="329"/>
      <c r="F121" s="329"/>
      <c r="G121" s="329"/>
      <c r="H121" s="329"/>
      <c r="I121" s="329"/>
      <c r="J121" s="329"/>
      <c r="K121" s="330"/>
    </row>
    <row r="122" s="1" customFormat="1" ht="45" customHeight="1">
      <c r="B122" s="331"/>
      <c r="C122" s="281" t="s">
        <v>945</v>
      </c>
      <c r="D122" s="281"/>
      <c r="E122" s="281"/>
      <c r="F122" s="281"/>
      <c r="G122" s="281"/>
      <c r="H122" s="281"/>
      <c r="I122" s="281"/>
      <c r="J122" s="281"/>
      <c r="K122" s="332"/>
    </row>
    <row r="123" s="1" customFormat="1" ht="17.25" customHeight="1">
      <c r="B123" s="333"/>
      <c r="C123" s="305" t="s">
        <v>891</v>
      </c>
      <c r="D123" s="305"/>
      <c r="E123" s="305"/>
      <c r="F123" s="305" t="s">
        <v>892</v>
      </c>
      <c r="G123" s="306"/>
      <c r="H123" s="305" t="s">
        <v>57</v>
      </c>
      <c r="I123" s="305" t="s">
        <v>60</v>
      </c>
      <c r="J123" s="305" t="s">
        <v>893</v>
      </c>
      <c r="K123" s="334"/>
    </row>
    <row r="124" s="1" customFormat="1" ht="17.25" customHeight="1">
      <c r="B124" s="333"/>
      <c r="C124" s="307" t="s">
        <v>894</v>
      </c>
      <c r="D124" s="307"/>
      <c r="E124" s="307"/>
      <c r="F124" s="308" t="s">
        <v>895</v>
      </c>
      <c r="G124" s="309"/>
      <c r="H124" s="307"/>
      <c r="I124" s="307"/>
      <c r="J124" s="307" t="s">
        <v>896</v>
      </c>
      <c r="K124" s="334"/>
    </row>
    <row r="125" s="1" customFormat="1" ht="5.25" customHeight="1">
      <c r="B125" s="335"/>
      <c r="C125" s="310"/>
      <c r="D125" s="310"/>
      <c r="E125" s="310"/>
      <c r="F125" s="310"/>
      <c r="G125" s="336"/>
      <c r="H125" s="310"/>
      <c r="I125" s="310"/>
      <c r="J125" s="310"/>
      <c r="K125" s="337"/>
    </row>
    <row r="126" s="1" customFormat="1" ht="15" customHeight="1">
      <c r="B126" s="335"/>
      <c r="C126" s="290" t="s">
        <v>900</v>
      </c>
      <c r="D126" s="312"/>
      <c r="E126" s="312"/>
      <c r="F126" s="313" t="s">
        <v>897</v>
      </c>
      <c r="G126" s="290"/>
      <c r="H126" s="290" t="s">
        <v>937</v>
      </c>
      <c r="I126" s="290" t="s">
        <v>899</v>
      </c>
      <c r="J126" s="290">
        <v>120</v>
      </c>
      <c r="K126" s="338"/>
    </row>
    <row r="127" s="1" customFormat="1" ht="15" customHeight="1">
      <c r="B127" s="335"/>
      <c r="C127" s="290" t="s">
        <v>946</v>
      </c>
      <c r="D127" s="290"/>
      <c r="E127" s="290"/>
      <c r="F127" s="313" t="s">
        <v>897</v>
      </c>
      <c r="G127" s="290"/>
      <c r="H127" s="290" t="s">
        <v>947</v>
      </c>
      <c r="I127" s="290" t="s">
        <v>899</v>
      </c>
      <c r="J127" s="290" t="s">
        <v>948</v>
      </c>
      <c r="K127" s="338"/>
    </row>
    <row r="128" s="1" customFormat="1" ht="15" customHeight="1">
      <c r="B128" s="335"/>
      <c r="C128" s="290" t="s">
        <v>845</v>
      </c>
      <c r="D128" s="290"/>
      <c r="E128" s="290"/>
      <c r="F128" s="313" t="s">
        <v>897</v>
      </c>
      <c r="G128" s="290"/>
      <c r="H128" s="290" t="s">
        <v>949</v>
      </c>
      <c r="I128" s="290" t="s">
        <v>899</v>
      </c>
      <c r="J128" s="290" t="s">
        <v>948</v>
      </c>
      <c r="K128" s="338"/>
    </row>
    <row r="129" s="1" customFormat="1" ht="15" customHeight="1">
      <c r="B129" s="335"/>
      <c r="C129" s="290" t="s">
        <v>908</v>
      </c>
      <c r="D129" s="290"/>
      <c r="E129" s="290"/>
      <c r="F129" s="313" t="s">
        <v>903</v>
      </c>
      <c r="G129" s="290"/>
      <c r="H129" s="290" t="s">
        <v>909</v>
      </c>
      <c r="I129" s="290" t="s">
        <v>899</v>
      </c>
      <c r="J129" s="290">
        <v>15</v>
      </c>
      <c r="K129" s="338"/>
    </row>
    <row r="130" s="1" customFormat="1" ht="15" customHeight="1">
      <c r="B130" s="335"/>
      <c r="C130" s="316" t="s">
        <v>910</v>
      </c>
      <c r="D130" s="316"/>
      <c r="E130" s="316"/>
      <c r="F130" s="317" t="s">
        <v>903</v>
      </c>
      <c r="G130" s="316"/>
      <c r="H130" s="316" t="s">
        <v>911</v>
      </c>
      <c r="I130" s="316" t="s">
        <v>899</v>
      </c>
      <c r="J130" s="316">
        <v>15</v>
      </c>
      <c r="K130" s="338"/>
    </row>
    <row r="131" s="1" customFormat="1" ht="15" customHeight="1">
      <c r="B131" s="335"/>
      <c r="C131" s="316" t="s">
        <v>912</v>
      </c>
      <c r="D131" s="316"/>
      <c r="E131" s="316"/>
      <c r="F131" s="317" t="s">
        <v>903</v>
      </c>
      <c r="G131" s="316"/>
      <c r="H131" s="316" t="s">
        <v>913</v>
      </c>
      <c r="I131" s="316" t="s">
        <v>899</v>
      </c>
      <c r="J131" s="316">
        <v>20</v>
      </c>
      <c r="K131" s="338"/>
    </row>
    <row r="132" s="1" customFormat="1" ht="15" customHeight="1">
      <c r="B132" s="335"/>
      <c r="C132" s="316" t="s">
        <v>914</v>
      </c>
      <c r="D132" s="316"/>
      <c r="E132" s="316"/>
      <c r="F132" s="317" t="s">
        <v>903</v>
      </c>
      <c r="G132" s="316"/>
      <c r="H132" s="316" t="s">
        <v>915</v>
      </c>
      <c r="I132" s="316" t="s">
        <v>899</v>
      </c>
      <c r="J132" s="316">
        <v>20</v>
      </c>
      <c r="K132" s="338"/>
    </row>
    <row r="133" s="1" customFormat="1" ht="15" customHeight="1">
      <c r="B133" s="335"/>
      <c r="C133" s="290" t="s">
        <v>902</v>
      </c>
      <c r="D133" s="290"/>
      <c r="E133" s="290"/>
      <c r="F133" s="313" t="s">
        <v>903</v>
      </c>
      <c r="G133" s="290"/>
      <c r="H133" s="290" t="s">
        <v>937</v>
      </c>
      <c r="I133" s="290" t="s">
        <v>899</v>
      </c>
      <c r="J133" s="290">
        <v>50</v>
      </c>
      <c r="K133" s="338"/>
    </row>
    <row r="134" s="1" customFormat="1" ht="15" customHeight="1">
      <c r="B134" s="335"/>
      <c r="C134" s="290" t="s">
        <v>916</v>
      </c>
      <c r="D134" s="290"/>
      <c r="E134" s="290"/>
      <c r="F134" s="313" t="s">
        <v>903</v>
      </c>
      <c r="G134" s="290"/>
      <c r="H134" s="290" t="s">
        <v>937</v>
      </c>
      <c r="I134" s="290" t="s">
        <v>899</v>
      </c>
      <c r="J134" s="290">
        <v>50</v>
      </c>
      <c r="K134" s="338"/>
    </row>
    <row r="135" s="1" customFormat="1" ht="15" customHeight="1">
      <c r="B135" s="335"/>
      <c r="C135" s="290" t="s">
        <v>922</v>
      </c>
      <c r="D135" s="290"/>
      <c r="E135" s="290"/>
      <c r="F135" s="313" t="s">
        <v>903</v>
      </c>
      <c r="G135" s="290"/>
      <c r="H135" s="290" t="s">
        <v>937</v>
      </c>
      <c r="I135" s="290" t="s">
        <v>899</v>
      </c>
      <c r="J135" s="290">
        <v>50</v>
      </c>
      <c r="K135" s="338"/>
    </row>
    <row r="136" s="1" customFormat="1" ht="15" customHeight="1">
      <c r="B136" s="335"/>
      <c r="C136" s="290" t="s">
        <v>924</v>
      </c>
      <c r="D136" s="290"/>
      <c r="E136" s="290"/>
      <c r="F136" s="313" t="s">
        <v>903</v>
      </c>
      <c r="G136" s="290"/>
      <c r="H136" s="290" t="s">
        <v>937</v>
      </c>
      <c r="I136" s="290" t="s">
        <v>899</v>
      </c>
      <c r="J136" s="290">
        <v>50</v>
      </c>
      <c r="K136" s="338"/>
    </row>
    <row r="137" s="1" customFormat="1" ht="15" customHeight="1">
      <c r="B137" s="335"/>
      <c r="C137" s="290" t="s">
        <v>925</v>
      </c>
      <c r="D137" s="290"/>
      <c r="E137" s="290"/>
      <c r="F137" s="313" t="s">
        <v>903</v>
      </c>
      <c r="G137" s="290"/>
      <c r="H137" s="290" t="s">
        <v>950</v>
      </c>
      <c r="I137" s="290" t="s">
        <v>899</v>
      </c>
      <c r="J137" s="290">
        <v>255</v>
      </c>
      <c r="K137" s="338"/>
    </row>
    <row r="138" s="1" customFormat="1" ht="15" customHeight="1">
      <c r="B138" s="335"/>
      <c r="C138" s="290" t="s">
        <v>927</v>
      </c>
      <c r="D138" s="290"/>
      <c r="E138" s="290"/>
      <c r="F138" s="313" t="s">
        <v>897</v>
      </c>
      <c r="G138" s="290"/>
      <c r="H138" s="290" t="s">
        <v>951</v>
      </c>
      <c r="I138" s="290" t="s">
        <v>929</v>
      </c>
      <c r="J138" s="290"/>
      <c r="K138" s="338"/>
    </row>
    <row r="139" s="1" customFormat="1" ht="15" customHeight="1">
      <c r="B139" s="335"/>
      <c r="C139" s="290" t="s">
        <v>930</v>
      </c>
      <c r="D139" s="290"/>
      <c r="E139" s="290"/>
      <c r="F139" s="313" t="s">
        <v>897</v>
      </c>
      <c r="G139" s="290"/>
      <c r="H139" s="290" t="s">
        <v>952</v>
      </c>
      <c r="I139" s="290" t="s">
        <v>932</v>
      </c>
      <c r="J139" s="290"/>
      <c r="K139" s="338"/>
    </row>
    <row r="140" s="1" customFormat="1" ht="15" customHeight="1">
      <c r="B140" s="335"/>
      <c r="C140" s="290" t="s">
        <v>933</v>
      </c>
      <c r="D140" s="290"/>
      <c r="E140" s="290"/>
      <c r="F140" s="313" t="s">
        <v>897</v>
      </c>
      <c r="G140" s="290"/>
      <c r="H140" s="290" t="s">
        <v>933</v>
      </c>
      <c r="I140" s="290" t="s">
        <v>932</v>
      </c>
      <c r="J140" s="290"/>
      <c r="K140" s="338"/>
    </row>
    <row r="141" s="1" customFormat="1" ht="15" customHeight="1">
      <c r="B141" s="335"/>
      <c r="C141" s="290" t="s">
        <v>41</v>
      </c>
      <c r="D141" s="290"/>
      <c r="E141" s="290"/>
      <c r="F141" s="313" t="s">
        <v>897</v>
      </c>
      <c r="G141" s="290"/>
      <c r="H141" s="290" t="s">
        <v>953</v>
      </c>
      <c r="I141" s="290" t="s">
        <v>932</v>
      </c>
      <c r="J141" s="290"/>
      <c r="K141" s="338"/>
    </row>
    <row r="142" s="1" customFormat="1" ht="15" customHeight="1">
      <c r="B142" s="335"/>
      <c r="C142" s="290" t="s">
        <v>954</v>
      </c>
      <c r="D142" s="290"/>
      <c r="E142" s="290"/>
      <c r="F142" s="313" t="s">
        <v>897</v>
      </c>
      <c r="G142" s="290"/>
      <c r="H142" s="290" t="s">
        <v>955</v>
      </c>
      <c r="I142" s="290" t="s">
        <v>932</v>
      </c>
      <c r="J142" s="290"/>
      <c r="K142" s="338"/>
    </row>
    <row r="143" s="1" customFormat="1" ht="15" customHeight="1">
      <c r="B143" s="339"/>
      <c r="C143" s="340"/>
      <c r="D143" s="340"/>
      <c r="E143" s="340"/>
      <c r="F143" s="340"/>
      <c r="G143" s="340"/>
      <c r="H143" s="340"/>
      <c r="I143" s="340"/>
      <c r="J143" s="340"/>
      <c r="K143" s="341"/>
    </row>
    <row r="144" s="1" customFormat="1" ht="18.75" customHeight="1">
      <c r="B144" s="326"/>
      <c r="C144" s="326"/>
      <c r="D144" s="326"/>
      <c r="E144" s="326"/>
      <c r="F144" s="327"/>
      <c r="G144" s="326"/>
      <c r="H144" s="326"/>
      <c r="I144" s="326"/>
      <c r="J144" s="326"/>
      <c r="K144" s="326"/>
    </row>
    <row r="145" s="1" customFormat="1" ht="18.75" customHeight="1">
      <c r="B145" s="298"/>
      <c r="C145" s="298"/>
      <c r="D145" s="298"/>
      <c r="E145" s="298"/>
      <c r="F145" s="298"/>
      <c r="G145" s="298"/>
      <c r="H145" s="298"/>
      <c r="I145" s="298"/>
      <c r="J145" s="298"/>
      <c r="K145" s="298"/>
    </row>
    <row r="146" s="1" customFormat="1" ht="7.5" customHeight="1">
      <c r="B146" s="299"/>
      <c r="C146" s="300"/>
      <c r="D146" s="300"/>
      <c r="E146" s="300"/>
      <c r="F146" s="300"/>
      <c r="G146" s="300"/>
      <c r="H146" s="300"/>
      <c r="I146" s="300"/>
      <c r="J146" s="300"/>
      <c r="K146" s="301"/>
    </row>
    <row r="147" s="1" customFormat="1" ht="45" customHeight="1">
      <c r="B147" s="302"/>
      <c r="C147" s="303" t="s">
        <v>956</v>
      </c>
      <c r="D147" s="303"/>
      <c r="E147" s="303"/>
      <c r="F147" s="303"/>
      <c r="G147" s="303"/>
      <c r="H147" s="303"/>
      <c r="I147" s="303"/>
      <c r="J147" s="303"/>
      <c r="K147" s="304"/>
    </row>
    <row r="148" s="1" customFormat="1" ht="17.25" customHeight="1">
      <c r="B148" s="302"/>
      <c r="C148" s="305" t="s">
        <v>891</v>
      </c>
      <c r="D148" s="305"/>
      <c r="E148" s="305"/>
      <c r="F148" s="305" t="s">
        <v>892</v>
      </c>
      <c r="G148" s="306"/>
      <c r="H148" s="305" t="s">
        <v>57</v>
      </c>
      <c r="I148" s="305" t="s">
        <v>60</v>
      </c>
      <c r="J148" s="305" t="s">
        <v>893</v>
      </c>
      <c r="K148" s="304"/>
    </row>
    <row r="149" s="1" customFormat="1" ht="17.25" customHeight="1">
      <c r="B149" s="302"/>
      <c r="C149" s="307" t="s">
        <v>894</v>
      </c>
      <c r="D149" s="307"/>
      <c r="E149" s="307"/>
      <c r="F149" s="308" t="s">
        <v>895</v>
      </c>
      <c r="G149" s="309"/>
      <c r="H149" s="307"/>
      <c r="I149" s="307"/>
      <c r="J149" s="307" t="s">
        <v>896</v>
      </c>
      <c r="K149" s="304"/>
    </row>
    <row r="150" s="1" customFormat="1" ht="5.25" customHeight="1">
      <c r="B150" s="315"/>
      <c r="C150" s="310"/>
      <c r="D150" s="310"/>
      <c r="E150" s="310"/>
      <c r="F150" s="310"/>
      <c r="G150" s="311"/>
      <c r="H150" s="310"/>
      <c r="I150" s="310"/>
      <c r="J150" s="310"/>
      <c r="K150" s="338"/>
    </row>
    <row r="151" s="1" customFormat="1" ht="15" customHeight="1">
      <c r="B151" s="315"/>
      <c r="C151" s="342" t="s">
        <v>900</v>
      </c>
      <c r="D151" s="290"/>
      <c r="E151" s="290"/>
      <c r="F151" s="343" t="s">
        <v>897</v>
      </c>
      <c r="G151" s="290"/>
      <c r="H151" s="342" t="s">
        <v>937</v>
      </c>
      <c r="I151" s="342" t="s">
        <v>899</v>
      </c>
      <c r="J151" s="342">
        <v>120</v>
      </c>
      <c r="K151" s="338"/>
    </row>
    <row r="152" s="1" customFormat="1" ht="15" customHeight="1">
      <c r="B152" s="315"/>
      <c r="C152" s="342" t="s">
        <v>946</v>
      </c>
      <c r="D152" s="290"/>
      <c r="E152" s="290"/>
      <c r="F152" s="343" t="s">
        <v>897</v>
      </c>
      <c r="G152" s="290"/>
      <c r="H152" s="342" t="s">
        <v>957</v>
      </c>
      <c r="I152" s="342" t="s">
        <v>899</v>
      </c>
      <c r="J152" s="342" t="s">
        <v>948</v>
      </c>
      <c r="K152" s="338"/>
    </row>
    <row r="153" s="1" customFormat="1" ht="15" customHeight="1">
      <c r="B153" s="315"/>
      <c r="C153" s="342" t="s">
        <v>845</v>
      </c>
      <c r="D153" s="290"/>
      <c r="E153" s="290"/>
      <c r="F153" s="343" t="s">
        <v>897</v>
      </c>
      <c r="G153" s="290"/>
      <c r="H153" s="342" t="s">
        <v>958</v>
      </c>
      <c r="I153" s="342" t="s">
        <v>899</v>
      </c>
      <c r="J153" s="342" t="s">
        <v>948</v>
      </c>
      <c r="K153" s="338"/>
    </row>
    <row r="154" s="1" customFormat="1" ht="15" customHeight="1">
      <c r="B154" s="315"/>
      <c r="C154" s="342" t="s">
        <v>902</v>
      </c>
      <c r="D154" s="290"/>
      <c r="E154" s="290"/>
      <c r="F154" s="343" t="s">
        <v>903</v>
      </c>
      <c r="G154" s="290"/>
      <c r="H154" s="342" t="s">
        <v>937</v>
      </c>
      <c r="I154" s="342" t="s">
        <v>899</v>
      </c>
      <c r="J154" s="342">
        <v>50</v>
      </c>
      <c r="K154" s="338"/>
    </row>
    <row r="155" s="1" customFormat="1" ht="15" customHeight="1">
      <c r="B155" s="315"/>
      <c r="C155" s="342" t="s">
        <v>905</v>
      </c>
      <c r="D155" s="290"/>
      <c r="E155" s="290"/>
      <c r="F155" s="343" t="s">
        <v>897</v>
      </c>
      <c r="G155" s="290"/>
      <c r="H155" s="342" t="s">
        <v>937</v>
      </c>
      <c r="I155" s="342" t="s">
        <v>907</v>
      </c>
      <c r="J155" s="342"/>
      <c r="K155" s="338"/>
    </row>
    <row r="156" s="1" customFormat="1" ht="15" customHeight="1">
      <c r="B156" s="315"/>
      <c r="C156" s="342" t="s">
        <v>916</v>
      </c>
      <c r="D156" s="290"/>
      <c r="E156" s="290"/>
      <c r="F156" s="343" t="s">
        <v>903</v>
      </c>
      <c r="G156" s="290"/>
      <c r="H156" s="342" t="s">
        <v>937</v>
      </c>
      <c r="I156" s="342" t="s">
        <v>899</v>
      </c>
      <c r="J156" s="342">
        <v>50</v>
      </c>
      <c r="K156" s="338"/>
    </row>
    <row r="157" s="1" customFormat="1" ht="15" customHeight="1">
      <c r="B157" s="315"/>
      <c r="C157" s="342" t="s">
        <v>924</v>
      </c>
      <c r="D157" s="290"/>
      <c r="E157" s="290"/>
      <c r="F157" s="343" t="s">
        <v>903</v>
      </c>
      <c r="G157" s="290"/>
      <c r="H157" s="342" t="s">
        <v>937</v>
      </c>
      <c r="I157" s="342" t="s">
        <v>899</v>
      </c>
      <c r="J157" s="342">
        <v>50</v>
      </c>
      <c r="K157" s="338"/>
    </row>
    <row r="158" s="1" customFormat="1" ht="15" customHeight="1">
      <c r="B158" s="315"/>
      <c r="C158" s="342" t="s">
        <v>922</v>
      </c>
      <c r="D158" s="290"/>
      <c r="E158" s="290"/>
      <c r="F158" s="343" t="s">
        <v>903</v>
      </c>
      <c r="G158" s="290"/>
      <c r="H158" s="342" t="s">
        <v>937</v>
      </c>
      <c r="I158" s="342" t="s">
        <v>899</v>
      </c>
      <c r="J158" s="342">
        <v>50</v>
      </c>
      <c r="K158" s="338"/>
    </row>
    <row r="159" s="1" customFormat="1" ht="15" customHeight="1">
      <c r="B159" s="315"/>
      <c r="C159" s="342" t="s">
        <v>96</v>
      </c>
      <c r="D159" s="290"/>
      <c r="E159" s="290"/>
      <c r="F159" s="343" t="s">
        <v>897</v>
      </c>
      <c r="G159" s="290"/>
      <c r="H159" s="342" t="s">
        <v>959</v>
      </c>
      <c r="I159" s="342" t="s">
        <v>899</v>
      </c>
      <c r="J159" s="342" t="s">
        <v>960</v>
      </c>
      <c r="K159" s="338"/>
    </row>
    <row r="160" s="1" customFormat="1" ht="15" customHeight="1">
      <c r="B160" s="315"/>
      <c r="C160" s="342" t="s">
        <v>961</v>
      </c>
      <c r="D160" s="290"/>
      <c r="E160" s="290"/>
      <c r="F160" s="343" t="s">
        <v>897</v>
      </c>
      <c r="G160" s="290"/>
      <c r="H160" s="342" t="s">
        <v>962</v>
      </c>
      <c r="I160" s="342" t="s">
        <v>932</v>
      </c>
      <c r="J160" s="342"/>
      <c r="K160" s="338"/>
    </row>
    <row r="161" s="1" customFormat="1" ht="15" customHeight="1">
      <c r="B161" s="344"/>
      <c r="C161" s="324"/>
      <c r="D161" s="324"/>
      <c r="E161" s="324"/>
      <c r="F161" s="324"/>
      <c r="G161" s="324"/>
      <c r="H161" s="324"/>
      <c r="I161" s="324"/>
      <c r="J161" s="324"/>
      <c r="K161" s="345"/>
    </row>
    <row r="162" s="1" customFormat="1" ht="18.75" customHeight="1">
      <c r="B162" s="326"/>
      <c r="C162" s="336"/>
      <c r="D162" s="336"/>
      <c r="E162" s="336"/>
      <c r="F162" s="346"/>
      <c r="G162" s="336"/>
      <c r="H162" s="336"/>
      <c r="I162" s="336"/>
      <c r="J162" s="336"/>
      <c r="K162" s="326"/>
    </row>
    <row r="163" s="1" customFormat="1" ht="18.75" customHeight="1">
      <c r="B163" s="298"/>
      <c r="C163" s="298"/>
      <c r="D163" s="298"/>
      <c r="E163" s="298"/>
      <c r="F163" s="298"/>
      <c r="G163" s="298"/>
      <c r="H163" s="298"/>
      <c r="I163" s="298"/>
      <c r="J163" s="298"/>
      <c r="K163" s="298"/>
    </row>
    <row r="164" s="1" customFormat="1" ht="7.5" customHeight="1">
      <c r="B164" s="277"/>
      <c r="C164" s="278"/>
      <c r="D164" s="278"/>
      <c r="E164" s="278"/>
      <c r="F164" s="278"/>
      <c r="G164" s="278"/>
      <c r="H164" s="278"/>
      <c r="I164" s="278"/>
      <c r="J164" s="278"/>
      <c r="K164" s="279"/>
    </row>
    <row r="165" s="1" customFormat="1" ht="45" customHeight="1">
      <c r="B165" s="280"/>
      <c r="C165" s="281" t="s">
        <v>963</v>
      </c>
      <c r="D165" s="281"/>
      <c r="E165" s="281"/>
      <c r="F165" s="281"/>
      <c r="G165" s="281"/>
      <c r="H165" s="281"/>
      <c r="I165" s="281"/>
      <c r="J165" s="281"/>
      <c r="K165" s="282"/>
    </row>
    <row r="166" s="1" customFormat="1" ht="17.25" customHeight="1">
      <c r="B166" s="280"/>
      <c r="C166" s="305" t="s">
        <v>891</v>
      </c>
      <c r="D166" s="305"/>
      <c r="E166" s="305"/>
      <c r="F166" s="305" t="s">
        <v>892</v>
      </c>
      <c r="G166" s="347"/>
      <c r="H166" s="348" t="s">
        <v>57</v>
      </c>
      <c r="I166" s="348" t="s">
        <v>60</v>
      </c>
      <c r="J166" s="305" t="s">
        <v>893</v>
      </c>
      <c r="K166" s="282"/>
    </row>
    <row r="167" s="1" customFormat="1" ht="17.25" customHeight="1">
      <c r="B167" s="283"/>
      <c r="C167" s="307" t="s">
        <v>894</v>
      </c>
      <c r="D167" s="307"/>
      <c r="E167" s="307"/>
      <c r="F167" s="308" t="s">
        <v>895</v>
      </c>
      <c r="G167" s="349"/>
      <c r="H167" s="350"/>
      <c r="I167" s="350"/>
      <c r="J167" s="307" t="s">
        <v>896</v>
      </c>
      <c r="K167" s="285"/>
    </row>
    <row r="168" s="1" customFormat="1" ht="5.25" customHeight="1">
      <c r="B168" s="315"/>
      <c r="C168" s="310"/>
      <c r="D168" s="310"/>
      <c r="E168" s="310"/>
      <c r="F168" s="310"/>
      <c r="G168" s="311"/>
      <c r="H168" s="310"/>
      <c r="I168" s="310"/>
      <c r="J168" s="310"/>
      <c r="K168" s="338"/>
    </row>
    <row r="169" s="1" customFormat="1" ht="15" customHeight="1">
      <c r="B169" s="315"/>
      <c r="C169" s="290" t="s">
        <v>900</v>
      </c>
      <c r="D169" s="290"/>
      <c r="E169" s="290"/>
      <c r="F169" s="313" t="s">
        <v>897</v>
      </c>
      <c r="G169" s="290"/>
      <c r="H169" s="290" t="s">
        <v>937</v>
      </c>
      <c r="I169" s="290" t="s">
        <v>899</v>
      </c>
      <c r="J169" s="290">
        <v>120</v>
      </c>
      <c r="K169" s="338"/>
    </row>
    <row r="170" s="1" customFormat="1" ht="15" customHeight="1">
      <c r="B170" s="315"/>
      <c r="C170" s="290" t="s">
        <v>946</v>
      </c>
      <c r="D170" s="290"/>
      <c r="E170" s="290"/>
      <c r="F170" s="313" t="s">
        <v>897</v>
      </c>
      <c r="G170" s="290"/>
      <c r="H170" s="290" t="s">
        <v>947</v>
      </c>
      <c r="I170" s="290" t="s">
        <v>899</v>
      </c>
      <c r="J170" s="290" t="s">
        <v>948</v>
      </c>
      <c r="K170" s="338"/>
    </row>
    <row r="171" s="1" customFormat="1" ht="15" customHeight="1">
      <c r="B171" s="315"/>
      <c r="C171" s="290" t="s">
        <v>845</v>
      </c>
      <c r="D171" s="290"/>
      <c r="E171" s="290"/>
      <c r="F171" s="313" t="s">
        <v>897</v>
      </c>
      <c r="G171" s="290"/>
      <c r="H171" s="290" t="s">
        <v>964</v>
      </c>
      <c r="I171" s="290" t="s">
        <v>899</v>
      </c>
      <c r="J171" s="290" t="s">
        <v>948</v>
      </c>
      <c r="K171" s="338"/>
    </row>
    <row r="172" s="1" customFormat="1" ht="15" customHeight="1">
      <c r="B172" s="315"/>
      <c r="C172" s="290" t="s">
        <v>902</v>
      </c>
      <c r="D172" s="290"/>
      <c r="E172" s="290"/>
      <c r="F172" s="313" t="s">
        <v>903</v>
      </c>
      <c r="G172" s="290"/>
      <c r="H172" s="290" t="s">
        <v>964</v>
      </c>
      <c r="I172" s="290" t="s">
        <v>899</v>
      </c>
      <c r="J172" s="290">
        <v>50</v>
      </c>
      <c r="K172" s="338"/>
    </row>
    <row r="173" s="1" customFormat="1" ht="15" customHeight="1">
      <c r="B173" s="315"/>
      <c r="C173" s="290" t="s">
        <v>905</v>
      </c>
      <c r="D173" s="290"/>
      <c r="E173" s="290"/>
      <c r="F173" s="313" t="s">
        <v>897</v>
      </c>
      <c r="G173" s="290"/>
      <c r="H173" s="290" t="s">
        <v>964</v>
      </c>
      <c r="I173" s="290" t="s">
        <v>907</v>
      </c>
      <c r="J173" s="290"/>
      <c r="K173" s="338"/>
    </row>
    <row r="174" s="1" customFormat="1" ht="15" customHeight="1">
      <c r="B174" s="315"/>
      <c r="C174" s="290" t="s">
        <v>916</v>
      </c>
      <c r="D174" s="290"/>
      <c r="E174" s="290"/>
      <c r="F174" s="313" t="s">
        <v>903</v>
      </c>
      <c r="G174" s="290"/>
      <c r="H174" s="290" t="s">
        <v>964</v>
      </c>
      <c r="I174" s="290" t="s">
        <v>899</v>
      </c>
      <c r="J174" s="290">
        <v>50</v>
      </c>
      <c r="K174" s="338"/>
    </row>
    <row r="175" s="1" customFormat="1" ht="15" customHeight="1">
      <c r="B175" s="315"/>
      <c r="C175" s="290" t="s">
        <v>924</v>
      </c>
      <c r="D175" s="290"/>
      <c r="E175" s="290"/>
      <c r="F175" s="313" t="s">
        <v>903</v>
      </c>
      <c r="G175" s="290"/>
      <c r="H175" s="290" t="s">
        <v>964</v>
      </c>
      <c r="I175" s="290" t="s">
        <v>899</v>
      </c>
      <c r="J175" s="290">
        <v>50</v>
      </c>
      <c r="K175" s="338"/>
    </row>
    <row r="176" s="1" customFormat="1" ht="15" customHeight="1">
      <c r="B176" s="315"/>
      <c r="C176" s="290" t="s">
        <v>922</v>
      </c>
      <c r="D176" s="290"/>
      <c r="E176" s="290"/>
      <c r="F176" s="313" t="s">
        <v>903</v>
      </c>
      <c r="G176" s="290"/>
      <c r="H176" s="290" t="s">
        <v>964</v>
      </c>
      <c r="I176" s="290" t="s">
        <v>899</v>
      </c>
      <c r="J176" s="290">
        <v>50</v>
      </c>
      <c r="K176" s="338"/>
    </row>
    <row r="177" s="1" customFormat="1" ht="15" customHeight="1">
      <c r="B177" s="315"/>
      <c r="C177" s="290" t="s">
        <v>109</v>
      </c>
      <c r="D177" s="290"/>
      <c r="E177" s="290"/>
      <c r="F177" s="313" t="s">
        <v>897</v>
      </c>
      <c r="G177" s="290"/>
      <c r="H177" s="290" t="s">
        <v>965</v>
      </c>
      <c r="I177" s="290" t="s">
        <v>966</v>
      </c>
      <c r="J177" s="290"/>
      <c r="K177" s="338"/>
    </row>
    <row r="178" s="1" customFormat="1" ht="15" customHeight="1">
      <c r="B178" s="315"/>
      <c r="C178" s="290" t="s">
        <v>60</v>
      </c>
      <c r="D178" s="290"/>
      <c r="E178" s="290"/>
      <c r="F178" s="313" t="s">
        <v>897</v>
      </c>
      <c r="G178" s="290"/>
      <c r="H178" s="290" t="s">
        <v>967</v>
      </c>
      <c r="I178" s="290" t="s">
        <v>968</v>
      </c>
      <c r="J178" s="290">
        <v>1</v>
      </c>
      <c r="K178" s="338"/>
    </row>
    <row r="179" s="1" customFormat="1" ht="15" customHeight="1">
      <c r="B179" s="315"/>
      <c r="C179" s="290" t="s">
        <v>56</v>
      </c>
      <c r="D179" s="290"/>
      <c r="E179" s="290"/>
      <c r="F179" s="313" t="s">
        <v>897</v>
      </c>
      <c r="G179" s="290"/>
      <c r="H179" s="290" t="s">
        <v>969</v>
      </c>
      <c r="I179" s="290" t="s">
        <v>899</v>
      </c>
      <c r="J179" s="290">
        <v>20</v>
      </c>
      <c r="K179" s="338"/>
    </row>
    <row r="180" s="1" customFormat="1" ht="15" customHeight="1">
      <c r="B180" s="315"/>
      <c r="C180" s="290" t="s">
        <v>57</v>
      </c>
      <c r="D180" s="290"/>
      <c r="E180" s="290"/>
      <c r="F180" s="313" t="s">
        <v>897</v>
      </c>
      <c r="G180" s="290"/>
      <c r="H180" s="290" t="s">
        <v>970</v>
      </c>
      <c r="I180" s="290" t="s">
        <v>899</v>
      </c>
      <c r="J180" s="290">
        <v>255</v>
      </c>
      <c r="K180" s="338"/>
    </row>
    <row r="181" s="1" customFormat="1" ht="15" customHeight="1">
      <c r="B181" s="315"/>
      <c r="C181" s="290" t="s">
        <v>110</v>
      </c>
      <c r="D181" s="290"/>
      <c r="E181" s="290"/>
      <c r="F181" s="313" t="s">
        <v>897</v>
      </c>
      <c r="G181" s="290"/>
      <c r="H181" s="290" t="s">
        <v>861</v>
      </c>
      <c r="I181" s="290" t="s">
        <v>899</v>
      </c>
      <c r="J181" s="290">
        <v>10</v>
      </c>
      <c r="K181" s="338"/>
    </row>
    <row r="182" s="1" customFormat="1" ht="15" customHeight="1">
      <c r="B182" s="315"/>
      <c r="C182" s="290" t="s">
        <v>111</v>
      </c>
      <c r="D182" s="290"/>
      <c r="E182" s="290"/>
      <c r="F182" s="313" t="s">
        <v>897</v>
      </c>
      <c r="G182" s="290"/>
      <c r="H182" s="290" t="s">
        <v>971</v>
      </c>
      <c r="I182" s="290" t="s">
        <v>932</v>
      </c>
      <c r="J182" s="290"/>
      <c r="K182" s="338"/>
    </row>
    <row r="183" s="1" customFormat="1" ht="15" customHeight="1">
      <c r="B183" s="315"/>
      <c r="C183" s="290" t="s">
        <v>972</v>
      </c>
      <c r="D183" s="290"/>
      <c r="E183" s="290"/>
      <c r="F183" s="313" t="s">
        <v>897</v>
      </c>
      <c r="G183" s="290"/>
      <c r="H183" s="290" t="s">
        <v>973</v>
      </c>
      <c r="I183" s="290" t="s">
        <v>932</v>
      </c>
      <c r="J183" s="290"/>
      <c r="K183" s="338"/>
    </row>
    <row r="184" s="1" customFormat="1" ht="15" customHeight="1">
      <c r="B184" s="315"/>
      <c r="C184" s="290" t="s">
        <v>961</v>
      </c>
      <c r="D184" s="290"/>
      <c r="E184" s="290"/>
      <c r="F184" s="313" t="s">
        <v>897</v>
      </c>
      <c r="G184" s="290"/>
      <c r="H184" s="290" t="s">
        <v>974</v>
      </c>
      <c r="I184" s="290" t="s">
        <v>932</v>
      </c>
      <c r="J184" s="290"/>
      <c r="K184" s="338"/>
    </row>
    <row r="185" s="1" customFormat="1" ht="15" customHeight="1">
      <c r="B185" s="315"/>
      <c r="C185" s="290" t="s">
        <v>113</v>
      </c>
      <c r="D185" s="290"/>
      <c r="E185" s="290"/>
      <c r="F185" s="313" t="s">
        <v>903</v>
      </c>
      <c r="G185" s="290"/>
      <c r="H185" s="290" t="s">
        <v>975</v>
      </c>
      <c r="I185" s="290" t="s">
        <v>899</v>
      </c>
      <c r="J185" s="290">
        <v>50</v>
      </c>
      <c r="K185" s="338"/>
    </row>
    <row r="186" s="1" customFormat="1" ht="15" customHeight="1">
      <c r="B186" s="315"/>
      <c r="C186" s="290" t="s">
        <v>976</v>
      </c>
      <c r="D186" s="290"/>
      <c r="E186" s="290"/>
      <c r="F186" s="313" t="s">
        <v>903</v>
      </c>
      <c r="G186" s="290"/>
      <c r="H186" s="290" t="s">
        <v>977</v>
      </c>
      <c r="I186" s="290" t="s">
        <v>978</v>
      </c>
      <c r="J186" s="290"/>
      <c r="K186" s="338"/>
    </row>
    <row r="187" s="1" customFormat="1" ht="15" customHeight="1">
      <c r="B187" s="315"/>
      <c r="C187" s="290" t="s">
        <v>979</v>
      </c>
      <c r="D187" s="290"/>
      <c r="E187" s="290"/>
      <c r="F187" s="313" t="s">
        <v>903</v>
      </c>
      <c r="G187" s="290"/>
      <c r="H187" s="290" t="s">
        <v>980</v>
      </c>
      <c r="I187" s="290" t="s">
        <v>978</v>
      </c>
      <c r="J187" s="290"/>
      <c r="K187" s="338"/>
    </row>
    <row r="188" s="1" customFormat="1" ht="15" customHeight="1">
      <c r="B188" s="315"/>
      <c r="C188" s="290" t="s">
        <v>981</v>
      </c>
      <c r="D188" s="290"/>
      <c r="E188" s="290"/>
      <c r="F188" s="313" t="s">
        <v>903</v>
      </c>
      <c r="G188" s="290"/>
      <c r="H188" s="290" t="s">
        <v>982</v>
      </c>
      <c r="I188" s="290" t="s">
        <v>978</v>
      </c>
      <c r="J188" s="290"/>
      <c r="K188" s="338"/>
    </row>
    <row r="189" s="1" customFormat="1" ht="15" customHeight="1">
      <c r="B189" s="315"/>
      <c r="C189" s="351" t="s">
        <v>983</v>
      </c>
      <c r="D189" s="290"/>
      <c r="E189" s="290"/>
      <c r="F189" s="313" t="s">
        <v>903</v>
      </c>
      <c r="G189" s="290"/>
      <c r="H189" s="290" t="s">
        <v>984</v>
      </c>
      <c r="I189" s="290" t="s">
        <v>985</v>
      </c>
      <c r="J189" s="352" t="s">
        <v>986</v>
      </c>
      <c r="K189" s="338"/>
    </row>
    <row r="190" s="17" customFormat="1" ht="15" customHeight="1">
      <c r="B190" s="353"/>
      <c r="C190" s="354" t="s">
        <v>987</v>
      </c>
      <c r="D190" s="355"/>
      <c r="E190" s="355"/>
      <c r="F190" s="356" t="s">
        <v>903</v>
      </c>
      <c r="G190" s="355"/>
      <c r="H190" s="355" t="s">
        <v>988</v>
      </c>
      <c r="I190" s="355" t="s">
        <v>985</v>
      </c>
      <c r="J190" s="357" t="s">
        <v>986</v>
      </c>
      <c r="K190" s="358"/>
    </row>
    <row r="191" s="1" customFormat="1" ht="15" customHeight="1">
      <c r="B191" s="315"/>
      <c r="C191" s="351" t="s">
        <v>45</v>
      </c>
      <c r="D191" s="290"/>
      <c r="E191" s="290"/>
      <c r="F191" s="313" t="s">
        <v>897</v>
      </c>
      <c r="G191" s="290"/>
      <c r="H191" s="287" t="s">
        <v>989</v>
      </c>
      <c r="I191" s="290" t="s">
        <v>990</v>
      </c>
      <c r="J191" s="290"/>
      <c r="K191" s="338"/>
    </row>
    <row r="192" s="1" customFormat="1" ht="15" customHeight="1">
      <c r="B192" s="315"/>
      <c r="C192" s="351" t="s">
        <v>991</v>
      </c>
      <c r="D192" s="290"/>
      <c r="E192" s="290"/>
      <c r="F192" s="313" t="s">
        <v>897</v>
      </c>
      <c r="G192" s="290"/>
      <c r="H192" s="290" t="s">
        <v>992</v>
      </c>
      <c r="I192" s="290" t="s">
        <v>932</v>
      </c>
      <c r="J192" s="290"/>
      <c r="K192" s="338"/>
    </row>
    <row r="193" s="1" customFormat="1" ht="15" customHeight="1">
      <c r="B193" s="315"/>
      <c r="C193" s="351" t="s">
        <v>993</v>
      </c>
      <c r="D193" s="290"/>
      <c r="E193" s="290"/>
      <c r="F193" s="313" t="s">
        <v>897</v>
      </c>
      <c r="G193" s="290"/>
      <c r="H193" s="290" t="s">
        <v>994</v>
      </c>
      <c r="I193" s="290" t="s">
        <v>932</v>
      </c>
      <c r="J193" s="290"/>
      <c r="K193" s="338"/>
    </row>
    <row r="194" s="1" customFormat="1" ht="15" customHeight="1">
      <c r="B194" s="315"/>
      <c r="C194" s="351" t="s">
        <v>995</v>
      </c>
      <c r="D194" s="290"/>
      <c r="E194" s="290"/>
      <c r="F194" s="313" t="s">
        <v>903</v>
      </c>
      <c r="G194" s="290"/>
      <c r="H194" s="290" t="s">
        <v>996</v>
      </c>
      <c r="I194" s="290" t="s">
        <v>932</v>
      </c>
      <c r="J194" s="290"/>
      <c r="K194" s="338"/>
    </row>
    <row r="195" s="1" customFormat="1" ht="15" customHeight="1">
      <c r="B195" s="344"/>
      <c r="C195" s="359"/>
      <c r="D195" s="324"/>
      <c r="E195" s="324"/>
      <c r="F195" s="324"/>
      <c r="G195" s="324"/>
      <c r="H195" s="324"/>
      <c r="I195" s="324"/>
      <c r="J195" s="324"/>
      <c r="K195" s="345"/>
    </row>
    <row r="196" s="1" customFormat="1" ht="18.75" customHeight="1">
      <c r="B196" s="326"/>
      <c r="C196" s="336"/>
      <c r="D196" s="336"/>
      <c r="E196" s="336"/>
      <c r="F196" s="346"/>
      <c r="G196" s="336"/>
      <c r="H196" s="336"/>
      <c r="I196" s="336"/>
      <c r="J196" s="336"/>
      <c r="K196" s="326"/>
    </row>
    <row r="197" s="1" customFormat="1" ht="18.75" customHeight="1">
      <c r="B197" s="326"/>
      <c r="C197" s="336"/>
      <c r="D197" s="336"/>
      <c r="E197" s="336"/>
      <c r="F197" s="346"/>
      <c r="G197" s="336"/>
      <c r="H197" s="336"/>
      <c r="I197" s="336"/>
      <c r="J197" s="336"/>
      <c r="K197" s="326"/>
    </row>
    <row r="198" s="1" customFormat="1" ht="18.75" customHeight="1">
      <c r="B198" s="298"/>
      <c r="C198" s="298"/>
      <c r="D198" s="298"/>
      <c r="E198" s="298"/>
      <c r="F198" s="298"/>
      <c r="G198" s="298"/>
      <c r="H198" s="298"/>
      <c r="I198" s="298"/>
      <c r="J198" s="298"/>
      <c r="K198" s="298"/>
    </row>
    <row r="199" s="1" customFormat="1" ht="13.5">
      <c r="B199" s="277"/>
      <c r="C199" s="278"/>
      <c r="D199" s="278"/>
      <c r="E199" s="278"/>
      <c r="F199" s="278"/>
      <c r="G199" s="278"/>
      <c r="H199" s="278"/>
      <c r="I199" s="278"/>
      <c r="J199" s="278"/>
      <c r="K199" s="279"/>
    </row>
    <row r="200" s="1" customFormat="1" ht="21">
      <c r="B200" s="280"/>
      <c r="C200" s="281" t="s">
        <v>997</v>
      </c>
      <c r="D200" s="281"/>
      <c r="E200" s="281"/>
      <c r="F200" s="281"/>
      <c r="G200" s="281"/>
      <c r="H200" s="281"/>
      <c r="I200" s="281"/>
      <c r="J200" s="281"/>
      <c r="K200" s="282"/>
    </row>
    <row r="201" s="1" customFormat="1" ht="25.5" customHeight="1">
      <c r="B201" s="280"/>
      <c r="C201" s="360" t="s">
        <v>998</v>
      </c>
      <c r="D201" s="360"/>
      <c r="E201" s="360"/>
      <c r="F201" s="360" t="s">
        <v>999</v>
      </c>
      <c r="G201" s="361"/>
      <c r="H201" s="360" t="s">
        <v>1000</v>
      </c>
      <c r="I201" s="360"/>
      <c r="J201" s="360"/>
      <c r="K201" s="282"/>
    </row>
    <row r="202" s="1" customFormat="1" ht="5.25" customHeight="1">
      <c r="B202" s="315"/>
      <c r="C202" s="310"/>
      <c r="D202" s="310"/>
      <c r="E202" s="310"/>
      <c r="F202" s="310"/>
      <c r="G202" s="336"/>
      <c r="H202" s="310"/>
      <c r="I202" s="310"/>
      <c r="J202" s="310"/>
      <c r="K202" s="338"/>
    </row>
    <row r="203" s="1" customFormat="1" ht="15" customHeight="1">
      <c r="B203" s="315"/>
      <c r="C203" s="290" t="s">
        <v>990</v>
      </c>
      <c r="D203" s="290"/>
      <c r="E203" s="290"/>
      <c r="F203" s="313" t="s">
        <v>46</v>
      </c>
      <c r="G203" s="290"/>
      <c r="H203" s="290" t="s">
        <v>1001</v>
      </c>
      <c r="I203" s="290"/>
      <c r="J203" s="290"/>
      <c r="K203" s="338"/>
    </row>
    <row r="204" s="1" customFormat="1" ht="15" customHeight="1">
      <c r="B204" s="315"/>
      <c r="C204" s="290"/>
      <c r="D204" s="290"/>
      <c r="E204" s="290"/>
      <c r="F204" s="313" t="s">
        <v>47</v>
      </c>
      <c r="G204" s="290"/>
      <c r="H204" s="290" t="s">
        <v>1002</v>
      </c>
      <c r="I204" s="290"/>
      <c r="J204" s="290"/>
      <c r="K204" s="338"/>
    </row>
    <row r="205" s="1" customFormat="1" ht="15" customHeight="1">
      <c r="B205" s="315"/>
      <c r="C205" s="290"/>
      <c r="D205" s="290"/>
      <c r="E205" s="290"/>
      <c r="F205" s="313" t="s">
        <v>50</v>
      </c>
      <c r="G205" s="290"/>
      <c r="H205" s="290" t="s">
        <v>1003</v>
      </c>
      <c r="I205" s="290"/>
      <c r="J205" s="290"/>
      <c r="K205" s="338"/>
    </row>
    <row r="206" s="1" customFormat="1" ht="15" customHeight="1">
      <c r="B206" s="315"/>
      <c r="C206" s="290"/>
      <c r="D206" s="290"/>
      <c r="E206" s="290"/>
      <c r="F206" s="313" t="s">
        <v>48</v>
      </c>
      <c r="G206" s="290"/>
      <c r="H206" s="290" t="s">
        <v>1004</v>
      </c>
      <c r="I206" s="290"/>
      <c r="J206" s="290"/>
      <c r="K206" s="338"/>
    </row>
    <row r="207" s="1" customFormat="1" ht="15" customHeight="1">
      <c r="B207" s="315"/>
      <c r="C207" s="290"/>
      <c r="D207" s="290"/>
      <c r="E207" s="290"/>
      <c r="F207" s="313" t="s">
        <v>49</v>
      </c>
      <c r="G207" s="290"/>
      <c r="H207" s="290" t="s">
        <v>1005</v>
      </c>
      <c r="I207" s="290"/>
      <c r="J207" s="290"/>
      <c r="K207" s="338"/>
    </row>
    <row r="208" s="1" customFormat="1" ht="15" customHeight="1">
      <c r="B208" s="315"/>
      <c r="C208" s="290"/>
      <c r="D208" s="290"/>
      <c r="E208" s="290"/>
      <c r="F208" s="313"/>
      <c r="G208" s="290"/>
      <c r="H208" s="290"/>
      <c r="I208" s="290"/>
      <c r="J208" s="290"/>
      <c r="K208" s="338"/>
    </row>
    <row r="209" s="1" customFormat="1" ht="15" customHeight="1">
      <c r="B209" s="315"/>
      <c r="C209" s="290" t="s">
        <v>944</v>
      </c>
      <c r="D209" s="290"/>
      <c r="E209" s="290"/>
      <c r="F209" s="313" t="s">
        <v>82</v>
      </c>
      <c r="G209" s="290"/>
      <c r="H209" s="290" t="s">
        <v>1006</v>
      </c>
      <c r="I209" s="290"/>
      <c r="J209" s="290"/>
      <c r="K209" s="338"/>
    </row>
    <row r="210" s="1" customFormat="1" ht="15" customHeight="1">
      <c r="B210" s="315"/>
      <c r="C210" s="290"/>
      <c r="D210" s="290"/>
      <c r="E210" s="290"/>
      <c r="F210" s="313" t="s">
        <v>839</v>
      </c>
      <c r="G210" s="290"/>
      <c r="H210" s="290" t="s">
        <v>840</v>
      </c>
      <c r="I210" s="290"/>
      <c r="J210" s="290"/>
      <c r="K210" s="338"/>
    </row>
    <row r="211" s="1" customFormat="1" ht="15" customHeight="1">
      <c r="B211" s="315"/>
      <c r="C211" s="290"/>
      <c r="D211" s="290"/>
      <c r="E211" s="290"/>
      <c r="F211" s="313" t="s">
        <v>837</v>
      </c>
      <c r="G211" s="290"/>
      <c r="H211" s="290" t="s">
        <v>1007</v>
      </c>
      <c r="I211" s="290"/>
      <c r="J211" s="290"/>
      <c r="K211" s="338"/>
    </row>
    <row r="212" s="1" customFormat="1" ht="15" customHeight="1">
      <c r="B212" s="362"/>
      <c r="C212" s="290"/>
      <c r="D212" s="290"/>
      <c r="E212" s="290"/>
      <c r="F212" s="313" t="s">
        <v>841</v>
      </c>
      <c r="G212" s="351"/>
      <c r="H212" s="342" t="s">
        <v>842</v>
      </c>
      <c r="I212" s="342"/>
      <c r="J212" s="342"/>
      <c r="K212" s="363"/>
    </row>
    <row r="213" s="1" customFormat="1" ht="15" customHeight="1">
      <c r="B213" s="362"/>
      <c r="C213" s="290"/>
      <c r="D213" s="290"/>
      <c r="E213" s="290"/>
      <c r="F213" s="313" t="s">
        <v>843</v>
      </c>
      <c r="G213" s="351"/>
      <c r="H213" s="342" t="s">
        <v>1008</v>
      </c>
      <c r="I213" s="342"/>
      <c r="J213" s="342"/>
      <c r="K213" s="363"/>
    </row>
    <row r="214" s="1" customFormat="1" ht="15" customHeight="1">
      <c r="B214" s="362"/>
      <c r="C214" s="290"/>
      <c r="D214" s="290"/>
      <c r="E214" s="290"/>
      <c r="F214" s="313"/>
      <c r="G214" s="351"/>
      <c r="H214" s="342"/>
      <c r="I214" s="342"/>
      <c r="J214" s="342"/>
      <c r="K214" s="363"/>
    </row>
    <row r="215" s="1" customFormat="1" ht="15" customHeight="1">
      <c r="B215" s="362"/>
      <c r="C215" s="290" t="s">
        <v>968</v>
      </c>
      <c r="D215" s="290"/>
      <c r="E215" s="290"/>
      <c r="F215" s="313">
        <v>1</v>
      </c>
      <c r="G215" s="351"/>
      <c r="H215" s="342" t="s">
        <v>1009</v>
      </c>
      <c r="I215" s="342"/>
      <c r="J215" s="342"/>
      <c r="K215" s="363"/>
    </row>
    <row r="216" s="1" customFormat="1" ht="15" customHeight="1">
      <c r="B216" s="362"/>
      <c r="C216" s="290"/>
      <c r="D216" s="290"/>
      <c r="E216" s="290"/>
      <c r="F216" s="313">
        <v>2</v>
      </c>
      <c r="G216" s="351"/>
      <c r="H216" s="342" t="s">
        <v>1010</v>
      </c>
      <c r="I216" s="342"/>
      <c r="J216" s="342"/>
      <c r="K216" s="363"/>
    </row>
    <row r="217" s="1" customFormat="1" ht="15" customHeight="1">
      <c r="B217" s="362"/>
      <c r="C217" s="290"/>
      <c r="D217" s="290"/>
      <c r="E217" s="290"/>
      <c r="F217" s="313">
        <v>3</v>
      </c>
      <c r="G217" s="351"/>
      <c r="H217" s="342" t="s">
        <v>1011</v>
      </c>
      <c r="I217" s="342"/>
      <c r="J217" s="342"/>
      <c r="K217" s="363"/>
    </row>
    <row r="218" s="1" customFormat="1" ht="15" customHeight="1">
      <c r="B218" s="362"/>
      <c r="C218" s="290"/>
      <c r="D218" s="290"/>
      <c r="E218" s="290"/>
      <c r="F218" s="313">
        <v>4</v>
      </c>
      <c r="G218" s="351"/>
      <c r="H218" s="342" t="s">
        <v>1012</v>
      </c>
      <c r="I218" s="342"/>
      <c r="J218" s="342"/>
      <c r="K218" s="363"/>
    </row>
    <row r="219" s="1" customFormat="1" ht="12.75" customHeight="1">
      <c r="B219" s="364"/>
      <c r="C219" s="365"/>
      <c r="D219" s="365"/>
      <c r="E219" s="365"/>
      <c r="F219" s="365"/>
      <c r="G219" s="365"/>
      <c r="H219" s="365"/>
      <c r="I219" s="365"/>
      <c r="J219" s="365"/>
      <c r="K219" s="36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Polcarová Veronika</dc:creator>
  <cp:lastModifiedBy>Polcarová Veronika</cp:lastModifiedBy>
  <dcterms:created xsi:type="dcterms:W3CDTF">2025-10-07T12:15:32Z</dcterms:created>
  <dcterms:modified xsi:type="dcterms:W3CDTF">2025-10-07T12:15:36Z</dcterms:modified>
</cp:coreProperties>
</file>