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2019_01_000 - Soupis vedl..." sheetId="2" r:id="rId2"/>
    <sheet name="2019_01_01.1 - SO 1.01 Po..." sheetId="3" r:id="rId3"/>
    <sheet name="2019_01_01.2 - SO 1.01  P..." sheetId="4" r:id="rId4"/>
    <sheet name="2019_01_01.3 - SO 1.01 Po..." sheetId="5" r:id="rId5"/>
    <sheet name="2019_01_01.4 - SO 1.01 Po..." sheetId="6" r:id="rId6"/>
    <sheet name="2019_01_01.5 - SO 1.02 Po..." sheetId="7" r:id="rId7"/>
    <sheet name="2019_01_03 - SO 1.01 Podt..." sheetId="8" r:id="rId8"/>
    <sheet name="2019_01_0.1.1 - IO 01.1. ..." sheetId="9" r:id="rId9"/>
    <sheet name="2019_01_01.2. - IO 01.1. ..." sheetId="10" r:id="rId10"/>
    <sheet name="2019_01_0.1.3 - IO 01.1. ..." sheetId="11" r:id="rId11"/>
    <sheet name="2019_01_0.1.5 - IO 01.5 V..." sheetId="12" r:id="rId12"/>
    <sheet name="2019_01_0.1.5.1 - IO 01.5..." sheetId="13" r:id="rId13"/>
    <sheet name="2019_01_01_6 - IO 1.06 Po..." sheetId="14" r:id="rId14"/>
    <sheet name="2019_01__1.01_P - PS 1.01..." sheetId="15" r:id="rId15"/>
  </sheets>
  <definedNames>
    <definedName name="_xlnm.Print_Area" localSheetId="0">'Rekapitulace stavby'!$D$4:$AO$36,'Rekapitulace stavby'!$C$42:$AQ$71</definedName>
    <definedName name="_xlnm.Print_Titles" localSheetId="0">'Rekapitulace stavby'!$52:$52</definedName>
    <definedName name="_xlnm._FilterDatabase" localSheetId="1" hidden="1">'2019_01_000 - Soupis vedl...'!$C$80:$K$113</definedName>
    <definedName name="_xlnm.Print_Area" localSheetId="1">'2019_01_000 - Soupis vedl...'!$C$4:$J$39,'2019_01_000 - Soupis vedl...'!$C$45:$J$62,'2019_01_000 - Soupis vedl...'!$C$68:$K$113</definedName>
    <definedName name="_xlnm.Print_Titles" localSheetId="1">'2019_01_000 - Soupis vedl...'!$80:$80</definedName>
    <definedName name="_xlnm._FilterDatabase" localSheetId="2" hidden="1">'2019_01_01.1 - SO 1.01 Po...'!$C$104:$K$420</definedName>
    <definedName name="_xlnm.Print_Area" localSheetId="2">'2019_01_01.1 - SO 1.01 Po...'!$C$4:$J$41,'2019_01_01.1 - SO 1.01 Po...'!$C$47:$J$84,'2019_01_01.1 - SO 1.01 Po...'!$C$90:$K$420</definedName>
    <definedName name="_xlnm.Print_Titles" localSheetId="2">'2019_01_01.1 - SO 1.01 Po...'!$104:$104</definedName>
    <definedName name="_xlnm._FilterDatabase" localSheetId="3" hidden="1">'2019_01_01.2 - SO 1.01  P...'!$C$89:$K$132</definedName>
    <definedName name="_xlnm.Print_Area" localSheetId="3">'2019_01_01.2 - SO 1.01  P...'!$C$4:$J$41,'2019_01_01.2 - SO 1.01  P...'!$C$47:$J$69,'2019_01_01.2 - SO 1.01  P...'!$C$75:$K$132</definedName>
    <definedName name="_xlnm.Print_Titles" localSheetId="3">'2019_01_01.2 - SO 1.01  P...'!$89:$89</definedName>
    <definedName name="_xlnm._FilterDatabase" localSheetId="4" hidden="1">'2019_01_01.3 - SO 1.01 Po...'!$C$98:$K$245</definedName>
    <definedName name="_xlnm.Print_Area" localSheetId="4">'2019_01_01.3 - SO 1.01 Po...'!$C$4:$J$41,'2019_01_01.3 - SO 1.01 Po...'!$C$47:$J$78,'2019_01_01.3 - SO 1.01 Po...'!$C$84:$K$245</definedName>
    <definedName name="_xlnm.Print_Titles" localSheetId="4">'2019_01_01.3 - SO 1.01 Po...'!$98:$98</definedName>
    <definedName name="_xlnm._FilterDatabase" localSheetId="5" hidden="1">'2019_01_01.4 - SO 1.01 Po...'!$C$91:$K$169</definedName>
    <definedName name="_xlnm.Print_Area" localSheetId="5">'2019_01_01.4 - SO 1.01 Po...'!$C$4:$J$41,'2019_01_01.4 - SO 1.01 Po...'!$C$47:$J$71,'2019_01_01.4 - SO 1.01 Po...'!$C$77:$K$169</definedName>
    <definedName name="_xlnm.Print_Titles" localSheetId="5">'2019_01_01.4 - SO 1.01 Po...'!$91:$91</definedName>
    <definedName name="_xlnm._FilterDatabase" localSheetId="6" hidden="1">'2019_01_01.5 - SO 1.02 Po...'!$C$92:$K$204</definedName>
    <definedName name="_xlnm.Print_Area" localSheetId="6">'2019_01_01.5 - SO 1.02 Po...'!$C$4:$J$41,'2019_01_01.5 - SO 1.02 Po...'!$C$47:$J$72,'2019_01_01.5 - SO 1.02 Po...'!$C$78:$K$204</definedName>
    <definedName name="_xlnm.Print_Titles" localSheetId="6">'2019_01_01.5 - SO 1.02 Po...'!$92:$92</definedName>
    <definedName name="_xlnm._FilterDatabase" localSheetId="7" hidden="1">'2019_01_03 - SO 1.01 Podt...'!$C$84:$K$214</definedName>
    <definedName name="_xlnm.Print_Area" localSheetId="7">'2019_01_03 - SO 1.01 Podt...'!$C$4:$J$39,'2019_01_03 - SO 1.01 Podt...'!$C$45:$J$66,'2019_01_03 - SO 1.01 Podt...'!$C$72:$K$214</definedName>
    <definedName name="_xlnm.Print_Titles" localSheetId="7">'2019_01_03 - SO 1.01 Podt...'!$84:$84</definedName>
    <definedName name="_xlnm._FilterDatabase" localSheetId="8" hidden="1">'2019_01_0.1.1 - IO 01.1. ...'!$C$98:$K$1203</definedName>
    <definedName name="_xlnm.Print_Area" localSheetId="8">'2019_01_0.1.1 - IO 01.1. ...'!$C$4:$J$41,'2019_01_0.1.1 - IO 01.1. ...'!$C$47:$J$78,'2019_01_0.1.1 - IO 01.1. ...'!$C$84:$K$1203</definedName>
    <definedName name="_xlnm.Print_Titles" localSheetId="8">'2019_01_0.1.1 - IO 01.1. ...'!$98:$98</definedName>
    <definedName name="_xlnm._FilterDatabase" localSheetId="9" hidden="1">'2019_01_01.2. - IO 01.1. ...'!$C$99:$K$1249</definedName>
    <definedName name="_xlnm.Print_Area" localSheetId="9">'2019_01_01.2. - IO 01.1. ...'!$C$4:$J$41,'2019_01_01.2. - IO 01.1. ...'!$C$47:$J$79,'2019_01_01.2. - IO 01.1. ...'!$C$85:$K$1249</definedName>
    <definedName name="_xlnm.Print_Titles" localSheetId="9">'2019_01_01.2. - IO 01.1. ...'!$99:$99</definedName>
    <definedName name="_xlnm._FilterDatabase" localSheetId="10" hidden="1">'2019_01_0.1.3 - IO 01.1. ...'!$C$98:$K$1044</definedName>
    <definedName name="_xlnm.Print_Area" localSheetId="10">'2019_01_0.1.3 - IO 01.1. ...'!$C$4:$J$41,'2019_01_0.1.3 - IO 01.1. ...'!$C$47:$J$78,'2019_01_0.1.3 - IO 01.1. ...'!$C$84:$K$1044</definedName>
    <definedName name="_xlnm.Print_Titles" localSheetId="10">'2019_01_0.1.3 - IO 01.1. ...'!$98:$98</definedName>
    <definedName name="_xlnm._FilterDatabase" localSheetId="11" hidden="1">'2019_01_0.1.5 - IO 01.5 V...'!$C$93:$K$363</definedName>
    <definedName name="_xlnm.Print_Area" localSheetId="11">'2019_01_0.1.5 - IO 01.5 V...'!$C$4:$J$39,'2019_01_0.1.5 - IO 01.5 V...'!$C$45:$J$75,'2019_01_0.1.5 - IO 01.5 V...'!$C$81:$K$363</definedName>
    <definedName name="_xlnm.Print_Titles" localSheetId="11">'2019_01_0.1.5 - IO 01.5 V...'!$93:$93</definedName>
    <definedName name="_xlnm._FilterDatabase" localSheetId="12" hidden="1">'2019_01_0.1.5.1 - IO 01.5...'!$C$90:$K$275</definedName>
    <definedName name="_xlnm.Print_Area" localSheetId="12">'2019_01_0.1.5.1 - IO 01.5...'!$C$4:$J$39,'2019_01_0.1.5.1 - IO 01.5...'!$C$45:$J$72,'2019_01_0.1.5.1 - IO 01.5...'!$C$78:$K$275</definedName>
    <definedName name="_xlnm.Print_Titles" localSheetId="12">'2019_01_0.1.5.1 - IO 01.5...'!$90:$90</definedName>
    <definedName name="_xlnm._FilterDatabase" localSheetId="13" hidden="1">'2019_01_01_6 - IO 1.06 Po...'!$C$87:$K$191</definedName>
    <definedName name="_xlnm.Print_Area" localSheetId="13">'2019_01_01_6 - IO 1.06 Po...'!$C$4:$J$39,'2019_01_01_6 - IO 1.06 Po...'!$C$45:$J$69,'2019_01_01_6 - IO 1.06 Po...'!$C$75:$K$191</definedName>
    <definedName name="_xlnm.Print_Titles" localSheetId="13">'2019_01_01_6 - IO 1.06 Po...'!$87:$87</definedName>
    <definedName name="_xlnm._FilterDatabase" localSheetId="14" hidden="1">'2019_01__1.01_P - PS 1.01...'!$C$78:$K$147</definedName>
    <definedName name="_xlnm.Print_Area" localSheetId="14">'2019_01__1.01_P - PS 1.01...'!$C$4:$J$39,'2019_01__1.01_P - PS 1.01...'!$C$45:$J$60,'2019_01__1.01_P - PS 1.01...'!$C$66:$K$147</definedName>
    <definedName name="_xlnm.Print_Titles" localSheetId="14">'2019_01__1.01_P - PS 1.01...'!$78:$78</definedName>
  </definedNames>
  <calcPr/>
</workbook>
</file>

<file path=xl/calcChain.xml><?xml version="1.0" encoding="utf-8"?>
<calcChain xmlns="http://schemas.openxmlformats.org/spreadsheetml/2006/main">
  <c i="15" r="J37"/>
  <c r="J36"/>
  <c i="1" r="AY70"/>
  <c i="15" r="J35"/>
  <c i="1" r="AX70"/>
  <c i="15" r="BI145"/>
  <c r="BH145"/>
  <c r="BG145"/>
  <c r="BF145"/>
  <c r="T145"/>
  <c r="R145"/>
  <c r="P145"/>
  <c r="BK145"/>
  <c r="J145"/>
  <c r="BE145"/>
  <c r="BI142"/>
  <c r="BH142"/>
  <c r="BG142"/>
  <c r="BF142"/>
  <c r="T142"/>
  <c r="R142"/>
  <c r="P142"/>
  <c r="BK142"/>
  <c r="J142"/>
  <c r="BE142"/>
  <c r="BI139"/>
  <c r="BH139"/>
  <c r="BG139"/>
  <c r="BF139"/>
  <c r="T139"/>
  <c r="R139"/>
  <c r="P139"/>
  <c r="BK139"/>
  <c r="J139"/>
  <c r="BE139"/>
  <c r="BI136"/>
  <c r="BH136"/>
  <c r="BG136"/>
  <c r="BF136"/>
  <c r="T136"/>
  <c r="R136"/>
  <c r="P136"/>
  <c r="BK136"/>
  <c r="J136"/>
  <c r="BE136"/>
  <c r="BI133"/>
  <c r="BH133"/>
  <c r="BG133"/>
  <c r="BF133"/>
  <c r="T133"/>
  <c r="R133"/>
  <c r="P133"/>
  <c r="BK133"/>
  <c r="J133"/>
  <c r="BE133"/>
  <c r="BI130"/>
  <c r="BH130"/>
  <c r="BG130"/>
  <c r="BF130"/>
  <c r="T130"/>
  <c r="R130"/>
  <c r="P130"/>
  <c r="BK130"/>
  <c r="J130"/>
  <c r="BE130"/>
  <c r="BI128"/>
  <c r="BH128"/>
  <c r="BG128"/>
  <c r="BF128"/>
  <c r="T128"/>
  <c r="R128"/>
  <c r="P128"/>
  <c r="BK128"/>
  <c r="J128"/>
  <c r="BE128"/>
  <c r="BI125"/>
  <c r="BH125"/>
  <c r="BG125"/>
  <c r="BF125"/>
  <c r="T125"/>
  <c r="R125"/>
  <c r="P125"/>
  <c r="BK125"/>
  <c r="J125"/>
  <c r="BE125"/>
  <c r="BI122"/>
  <c r="BH122"/>
  <c r="BG122"/>
  <c r="BF122"/>
  <c r="T122"/>
  <c r="R122"/>
  <c r="P122"/>
  <c r="BK122"/>
  <c r="J122"/>
  <c r="BE122"/>
  <c r="BI119"/>
  <c r="BH119"/>
  <c r="BG119"/>
  <c r="BF119"/>
  <c r="T119"/>
  <c r="R119"/>
  <c r="P119"/>
  <c r="BK119"/>
  <c r="J119"/>
  <c r="BE119"/>
  <c r="BI117"/>
  <c r="BH117"/>
  <c r="BG117"/>
  <c r="BF117"/>
  <c r="T117"/>
  <c r="R117"/>
  <c r="P117"/>
  <c r="BK117"/>
  <c r="J117"/>
  <c r="BE117"/>
  <c r="BI115"/>
  <c r="BH115"/>
  <c r="BG115"/>
  <c r="BF115"/>
  <c r="T115"/>
  <c r="R115"/>
  <c r="P115"/>
  <c r="BK115"/>
  <c r="J115"/>
  <c r="BE115"/>
  <c r="BI112"/>
  <c r="BH112"/>
  <c r="BG112"/>
  <c r="BF112"/>
  <c r="T112"/>
  <c r="R112"/>
  <c r="P112"/>
  <c r="BK112"/>
  <c r="J112"/>
  <c r="BE112"/>
  <c r="BI109"/>
  <c r="BH109"/>
  <c r="BG109"/>
  <c r="BF109"/>
  <c r="T109"/>
  <c r="R109"/>
  <c r="P109"/>
  <c r="BK109"/>
  <c r="J109"/>
  <c r="BE109"/>
  <c r="BI106"/>
  <c r="BH106"/>
  <c r="BG106"/>
  <c r="BF106"/>
  <c r="T106"/>
  <c r="R106"/>
  <c r="P106"/>
  <c r="BK106"/>
  <c r="J106"/>
  <c r="BE106"/>
  <c r="BI103"/>
  <c r="BH103"/>
  <c r="BG103"/>
  <c r="BF103"/>
  <c r="T103"/>
  <c r="R103"/>
  <c r="P103"/>
  <c r="BK103"/>
  <c r="J103"/>
  <c r="BE103"/>
  <c r="BI100"/>
  <c r="BH100"/>
  <c r="BG100"/>
  <c r="BF100"/>
  <c r="T100"/>
  <c r="R100"/>
  <c r="P100"/>
  <c r="BK100"/>
  <c r="J100"/>
  <c r="BE100"/>
  <c r="BI97"/>
  <c r="BH97"/>
  <c r="BG97"/>
  <c r="BF97"/>
  <c r="T97"/>
  <c r="R97"/>
  <c r="P97"/>
  <c r="BK97"/>
  <c r="J97"/>
  <c r="BE97"/>
  <c r="BI94"/>
  <c r="BH94"/>
  <c r="BG94"/>
  <c r="BF94"/>
  <c r="T94"/>
  <c r="R94"/>
  <c r="P94"/>
  <c r="BK94"/>
  <c r="J94"/>
  <c r="BE94"/>
  <c r="BI91"/>
  <c r="BH91"/>
  <c r="BG91"/>
  <c r="BF91"/>
  <c r="T91"/>
  <c r="R91"/>
  <c r="P91"/>
  <c r="BK91"/>
  <c r="J91"/>
  <c r="BE91"/>
  <c r="BI89"/>
  <c r="BH89"/>
  <c r="BG89"/>
  <c r="BF89"/>
  <c r="T89"/>
  <c r="R89"/>
  <c r="P89"/>
  <c r="BK89"/>
  <c r="J89"/>
  <c r="BE89"/>
  <c r="BI86"/>
  <c r="BH86"/>
  <c r="BG86"/>
  <c r="BF86"/>
  <c r="T86"/>
  <c r="R86"/>
  <c r="P86"/>
  <c r="BK86"/>
  <c r="J86"/>
  <c r="BE86"/>
  <c r="BI83"/>
  <c r="BH83"/>
  <c r="BG83"/>
  <c r="BF83"/>
  <c r="T83"/>
  <c r="R83"/>
  <c r="P83"/>
  <c r="BK83"/>
  <c r="J83"/>
  <c r="BE83"/>
  <c r="BI80"/>
  <c r="F37"/>
  <c i="1" r="BD70"/>
  <c i="15" r="BH80"/>
  <c r="F36"/>
  <c i="1" r="BC70"/>
  <c i="15" r="BG80"/>
  <c r="F35"/>
  <c i="1" r="BB70"/>
  <c i="15" r="BF80"/>
  <c r="J34"/>
  <c i="1" r="AW70"/>
  <c i="15" r="F34"/>
  <c i="1" r="BA70"/>
  <c i="15" r="T80"/>
  <c r="T79"/>
  <c r="R80"/>
  <c r="R79"/>
  <c r="P80"/>
  <c r="P79"/>
  <c i="1" r="AU70"/>
  <c i="15" r="BK80"/>
  <c r="BK79"/>
  <c r="J79"/>
  <c r="J59"/>
  <c r="J30"/>
  <c i="1" r="AG70"/>
  <c i="15" r="J80"/>
  <c r="BE80"/>
  <c r="J33"/>
  <c i="1" r="AV70"/>
  <c i="15" r="F33"/>
  <c i="1" r="AZ70"/>
  <c i="15" r="J75"/>
  <c r="F73"/>
  <c r="E71"/>
  <c r="J54"/>
  <c r="F52"/>
  <c r="E50"/>
  <c r="J39"/>
  <c r="J24"/>
  <c r="E24"/>
  <c r="J76"/>
  <c r="J55"/>
  <c r="J23"/>
  <c r="J18"/>
  <c r="E18"/>
  <c r="F76"/>
  <c r="F55"/>
  <c r="J17"/>
  <c r="J15"/>
  <c r="E15"/>
  <c r="F75"/>
  <c r="F54"/>
  <c r="J14"/>
  <c r="J12"/>
  <c r="J73"/>
  <c r="J52"/>
  <c r="E7"/>
  <c r="E69"/>
  <c r="E48"/>
  <c i="14" r="J37"/>
  <c r="J36"/>
  <c i="1" r="AY69"/>
  <c i="14" r="J35"/>
  <c i="1" r="AX69"/>
  <c i="14" r="BI189"/>
  <c r="BH189"/>
  <c r="BG189"/>
  <c r="BF189"/>
  <c r="T189"/>
  <c r="T188"/>
  <c r="R189"/>
  <c r="R188"/>
  <c r="P189"/>
  <c r="P188"/>
  <c r="BK189"/>
  <c r="BK188"/>
  <c r="J188"/>
  <c r="J189"/>
  <c r="BE189"/>
  <c r="J68"/>
  <c r="BI185"/>
  <c r="BH185"/>
  <c r="BG185"/>
  <c r="BF185"/>
  <c r="T185"/>
  <c r="R185"/>
  <c r="P185"/>
  <c r="BK185"/>
  <c r="J185"/>
  <c r="BE185"/>
  <c r="BI182"/>
  <c r="BH182"/>
  <c r="BG182"/>
  <c r="BF182"/>
  <c r="T182"/>
  <c r="R182"/>
  <c r="P182"/>
  <c r="BK182"/>
  <c r="J182"/>
  <c r="BE182"/>
  <c r="BI179"/>
  <c r="BH179"/>
  <c r="BG179"/>
  <c r="BF179"/>
  <c r="T179"/>
  <c r="R179"/>
  <c r="P179"/>
  <c r="BK179"/>
  <c r="J179"/>
  <c r="BE179"/>
  <c r="BI176"/>
  <c r="BH176"/>
  <c r="BG176"/>
  <c r="BF176"/>
  <c r="T176"/>
  <c r="R176"/>
  <c r="P176"/>
  <c r="BK176"/>
  <c r="J176"/>
  <c r="BE176"/>
  <c r="BI174"/>
  <c r="BH174"/>
  <c r="BG174"/>
  <c r="BF174"/>
  <c r="T174"/>
  <c r="R174"/>
  <c r="P174"/>
  <c r="BK174"/>
  <c r="J174"/>
  <c r="BE174"/>
  <c r="BI171"/>
  <c r="BH171"/>
  <c r="BG171"/>
  <c r="BF171"/>
  <c r="T171"/>
  <c r="R171"/>
  <c r="P171"/>
  <c r="BK171"/>
  <c r="J171"/>
  <c r="BE171"/>
  <c r="BI168"/>
  <c r="BH168"/>
  <c r="BG168"/>
  <c r="BF168"/>
  <c r="T168"/>
  <c r="R168"/>
  <c r="P168"/>
  <c r="BK168"/>
  <c r="J168"/>
  <c r="BE168"/>
  <c r="BI165"/>
  <c r="BH165"/>
  <c r="BG165"/>
  <c r="BF165"/>
  <c r="T165"/>
  <c r="R165"/>
  <c r="P165"/>
  <c r="BK165"/>
  <c r="J165"/>
  <c r="BE165"/>
  <c r="BI163"/>
  <c r="BH163"/>
  <c r="BG163"/>
  <c r="BF163"/>
  <c r="T163"/>
  <c r="R163"/>
  <c r="P163"/>
  <c r="BK163"/>
  <c r="J163"/>
  <c r="BE163"/>
  <c r="BI160"/>
  <c r="BH160"/>
  <c r="BG160"/>
  <c r="BF160"/>
  <c r="T160"/>
  <c r="R160"/>
  <c r="P160"/>
  <c r="BK160"/>
  <c r="J160"/>
  <c r="BE160"/>
  <c r="BI157"/>
  <c r="BH157"/>
  <c r="BG157"/>
  <c r="BF157"/>
  <c r="T157"/>
  <c r="T156"/>
  <c r="T155"/>
  <c r="R157"/>
  <c r="R156"/>
  <c r="R155"/>
  <c r="P157"/>
  <c r="P156"/>
  <c r="P155"/>
  <c r="BK157"/>
  <c r="BK156"/>
  <c r="J156"/>
  <c r="BK155"/>
  <c r="J155"/>
  <c r="J157"/>
  <c r="BE157"/>
  <c r="J67"/>
  <c r="J66"/>
  <c r="BI152"/>
  <c r="BH152"/>
  <c r="BG152"/>
  <c r="BF152"/>
  <c r="T152"/>
  <c r="R152"/>
  <c r="P152"/>
  <c r="BK152"/>
  <c r="J152"/>
  <c r="BE152"/>
  <c r="BI149"/>
  <c r="BH149"/>
  <c r="BG149"/>
  <c r="BF149"/>
  <c r="T149"/>
  <c r="R149"/>
  <c r="P149"/>
  <c r="BK149"/>
  <c r="J149"/>
  <c r="BE149"/>
  <c r="BI146"/>
  <c r="BH146"/>
  <c r="BG146"/>
  <c r="BF146"/>
  <c r="T146"/>
  <c r="R146"/>
  <c r="P146"/>
  <c r="BK146"/>
  <c r="J146"/>
  <c r="BE146"/>
  <c r="BI143"/>
  <c r="BH143"/>
  <c r="BG143"/>
  <c r="BF143"/>
  <c r="T143"/>
  <c r="R143"/>
  <c r="P143"/>
  <c r="BK143"/>
  <c r="J143"/>
  <c r="BE143"/>
  <c r="BI140"/>
  <c r="BH140"/>
  <c r="BG140"/>
  <c r="BF140"/>
  <c r="T140"/>
  <c r="T139"/>
  <c r="T138"/>
  <c r="R140"/>
  <c r="R139"/>
  <c r="R138"/>
  <c r="P140"/>
  <c r="P139"/>
  <c r="P138"/>
  <c r="BK140"/>
  <c r="BK139"/>
  <c r="J139"/>
  <c r="BK138"/>
  <c r="J138"/>
  <c r="J140"/>
  <c r="BE140"/>
  <c r="J65"/>
  <c r="J64"/>
  <c r="BI135"/>
  <c r="BH135"/>
  <c r="BG135"/>
  <c r="BF135"/>
  <c r="T135"/>
  <c r="T134"/>
  <c r="R135"/>
  <c r="R134"/>
  <c r="P135"/>
  <c r="P134"/>
  <c r="BK135"/>
  <c r="BK134"/>
  <c r="J134"/>
  <c r="J135"/>
  <c r="BE135"/>
  <c r="J63"/>
  <c r="BI131"/>
  <c r="BH131"/>
  <c r="BG131"/>
  <c r="BF131"/>
  <c r="T131"/>
  <c r="T130"/>
  <c r="R131"/>
  <c r="R130"/>
  <c r="P131"/>
  <c r="P130"/>
  <c r="BK131"/>
  <c r="BK130"/>
  <c r="J130"/>
  <c r="J131"/>
  <c r="BE131"/>
  <c r="J62"/>
  <c r="BI127"/>
  <c r="BH127"/>
  <c r="BG127"/>
  <c r="BF127"/>
  <c r="T127"/>
  <c r="R127"/>
  <c r="P127"/>
  <c r="BK127"/>
  <c r="J127"/>
  <c r="BE127"/>
  <c r="BI124"/>
  <c r="BH124"/>
  <c r="BG124"/>
  <c r="BF124"/>
  <c r="T124"/>
  <c r="R124"/>
  <c r="P124"/>
  <c r="BK124"/>
  <c r="J124"/>
  <c r="BE124"/>
  <c r="BI121"/>
  <c r="BH121"/>
  <c r="BG121"/>
  <c r="BF121"/>
  <c r="T121"/>
  <c r="R121"/>
  <c r="P121"/>
  <c r="BK121"/>
  <c r="J121"/>
  <c r="BE121"/>
  <c r="BI118"/>
  <c r="BH118"/>
  <c r="BG118"/>
  <c r="BF118"/>
  <c r="T118"/>
  <c r="R118"/>
  <c r="P118"/>
  <c r="BK118"/>
  <c r="J118"/>
  <c r="BE118"/>
  <c r="BI115"/>
  <c r="BH115"/>
  <c r="BG115"/>
  <c r="BF115"/>
  <c r="T115"/>
  <c r="R115"/>
  <c r="P115"/>
  <c r="BK115"/>
  <c r="J115"/>
  <c r="BE115"/>
  <c r="BI112"/>
  <c r="BH112"/>
  <c r="BG112"/>
  <c r="BF112"/>
  <c r="T112"/>
  <c r="R112"/>
  <c r="P112"/>
  <c r="BK112"/>
  <c r="J112"/>
  <c r="BE112"/>
  <c r="BI109"/>
  <c r="BH109"/>
  <c r="BG109"/>
  <c r="BF109"/>
  <c r="T109"/>
  <c r="R109"/>
  <c r="P109"/>
  <c r="BK109"/>
  <c r="J109"/>
  <c r="BE109"/>
  <c r="BI106"/>
  <c r="BH106"/>
  <c r="BG106"/>
  <c r="BF106"/>
  <c r="T106"/>
  <c r="R106"/>
  <c r="P106"/>
  <c r="BK106"/>
  <c r="J106"/>
  <c r="BE106"/>
  <c r="BI103"/>
  <c r="BH103"/>
  <c r="BG103"/>
  <c r="BF103"/>
  <c r="T103"/>
  <c r="R103"/>
  <c r="P103"/>
  <c r="BK103"/>
  <c r="J103"/>
  <c r="BE103"/>
  <c r="BI100"/>
  <c r="BH100"/>
  <c r="BG100"/>
  <c r="BF100"/>
  <c r="T100"/>
  <c r="R100"/>
  <c r="P100"/>
  <c r="BK100"/>
  <c r="J100"/>
  <c r="BE100"/>
  <c r="BI97"/>
  <c r="BH97"/>
  <c r="BG97"/>
  <c r="BF97"/>
  <c r="T97"/>
  <c r="R97"/>
  <c r="P97"/>
  <c r="BK97"/>
  <c r="J97"/>
  <c r="BE97"/>
  <c r="BI94"/>
  <c r="BH94"/>
  <c r="BG94"/>
  <c r="BF94"/>
  <c r="T94"/>
  <c r="R94"/>
  <c r="P94"/>
  <c r="BK94"/>
  <c r="J94"/>
  <c r="BE94"/>
  <c r="BI91"/>
  <c r="F37"/>
  <c i="1" r="BD69"/>
  <c i="14" r="BH91"/>
  <c r="F36"/>
  <c i="1" r="BC69"/>
  <c i="14" r="BG91"/>
  <c r="F35"/>
  <c i="1" r="BB69"/>
  <c i="14" r="BF91"/>
  <c r="J34"/>
  <c i="1" r="AW69"/>
  <c i="14" r="F34"/>
  <c i="1" r="BA69"/>
  <c i="14" r="T91"/>
  <c r="T90"/>
  <c r="T89"/>
  <c r="T88"/>
  <c r="R91"/>
  <c r="R90"/>
  <c r="R89"/>
  <c r="R88"/>
  <c r="P91"/>
  <c r="P90"/>
  <c r="P89"/>
  <c r="P88"/>
  <c i="1" r="AU69"/>
  <c i="14" r="BK91"/>
  <c r="BK90"/>
  <c r="J90"/>
  <c r="BK89"/>
  <c r="J89"/>
  <c r="BK88"/>
  <c r="J88"/>
  <c r="J59"/>
  <c r="J30"/>
  <c i="1" r="AG69"/>
  <c i="14" r="J91"/>
  <c r="BE91"/>
  <c r="J33"/>
  <c i="1" r="AV69"/>
  <c i="14" r="F33"/>
  <c i="1" r="AZ69"/>
  <c i="14" r="J61"/>
  <c r="J60"/>
  <c r="J84"/>
  <c r="F82"/>
  <c r="E80"/>
  <c r="J54"/>
  <c r="F52"/>
  <c r="E50"/>
  <c r="J39"/>
  <c r="J24"/>
  <c r="E24"/>
  <c r="J85"/>
  <c r="J55"/>
  <c r="J23"/>
  <c r="J18"/>
  <c r="E18"/>
  <c r="F85"/>
  <c r="F55"/>
  <c r="J17"/>
  <c r="J15"/>
  <c r="E15"/>
  <c r="F84"/>
  <c r="F54"/>
  <c r="J14"/>
  <c r="J12"/>
  <c r="J82"/>
  <c r="J52"/>
  <c r="E7"/>
  <c r="E78"/>
  <c r="E48"/>
  <c i="13" r="J37"/>
  <c r="J36"/>
  <c i="1" r="AY68"/>
  <c i="13" r="J35"/>
  <c i="1" r="AX68"/>
  <c i="13" r="BI273"/>
  <c r="BH273"/>
  <c r="BG273"/>
  <c r="BF273"/>
  <c r="T273"/>
  <c r="T272"/>
  <c r="T271"/>
  <c r="R273"/>
  <c r="R272"/>
  <c r="R271"/>
  <c r="P273"/>
  <c r="P272"/>
  <c r="P271"/>
  <c r="BK273"/>
  <c r="BK272"/>
  <c r="J272"/>
  <c r="BK271"/>
  <c r="J271"/>
  <c r="J273"/>
  <c r="BE273"/>
  <c r="J71"/>
  <c r="J70"/>
  <c r="BI269"/>
  <c r="BH269"/>
  <c r="BG269"/>
  <c r="BF269"/>
  <c r="T269"/>
  <c r="R269"/>
  <c r="P269"/>
  <c r="BK269"/>
  <c r="J269"/>
  <c r="BE269"/>
  <c r="BI266"/>
  <c r="BH266"/>
  <c r="BG266"/>
  <c r="BF266"/>
  <c r="T266"/>
  <c r="R266"/>
  <c r="P266"/>
  <c r="BK266"/>
  <c r="J266"/>
  <c r="BE266"/>
  <c r="BI262"/>
  <c r="BH262"/>
  <c r="BG262"/>
  <c r="BF262"/>
  <c r="T262"/>
  <c r="R262"/>
  <c r="P262"/>
  <c r="BK262"/>
  <c r="J262"/>
  <c r="BE262"/>
  <c r="BI259"/>
  <c r="BH259"/>
  <c r="BG259"/>
  <c r="BF259"/>
  <c r="T259"/>
  <c r="R259"/>
  <c r="P259"/>
  <c r="BK259"/>
  <c r="J259"/>
  <c r="BE259"/>
  <c r="BI256"/>
  <c r="BH256"/>
  <c r="BG256"/>
  <c r="BF256"/>
  <c r="T256"/>
  <c r="R256"/>
  <c r="P256"/>
  <c r="BK256"/>
  <c r="J256"/>
  <c r="BE256"/>
  <c r="BI253"/>
  <c r="BH253"/>
  <c r="BG253"/>
  <c r="BF253"/>
  <c r="T253"/>
  <c r="R253"/>
  <c r="P253"/>
  <c r="BK253"/>
  <c r="J253"/>
  <c r="BE253"/>
  <c r="BI250"/>
  <c r="BH250"/>
  <c r="BG250"/>
  <c r="BF250"/>
  <c r="T250"/>
  <c r="T249"/>
  <c r="T248"/>
  <c r="R250"/>
  <c r="R249"/>
  <c r="R248"/>
  <c r="P250"/>
  <c r="P249"/>
  <c r="P248"/>
  <c r="BK250"/>
  <c r="BK249"/>
  <c r="J249"/>
  <c r="BK248"/>
  <c r="J248"/>
  <c r="J250"/>
  <c r="BE250"/>
  <c r="J69"/>
  <c r="J68"/>
  <c r="BI246"/>
  <c r="BH246"/>
  <c r="BG246"/>
  <c r="BF246"/>
  <c r="T246"/>
  <c r="T245"/>
  <c r="T244"/>
  <c r="R246"/>
  <c r="R245"/>
  <c r="R244"/>
  <c r="P246"/>
  <c r="P245"/>
  <c r="P244"/>
  <c r="BK246"/>
  <c r="BK245"/>
  <c r="J245"/>
  <c r="BK244"/>
  <c r="J244"/>
  <c r="J246"/>
  <c r="BE246"/>
  <c r="J67"/>
  <c r="J66"/>
  <c r="BI241"/>
  <c r="BH241"/>
  <c r="BG241"/>
  <c r="BF241"/>
  <c r="T241"/>
  <c r="R241"/>
  <c r="P241"/>
  <c r="BK241"/>
  <c r="J241"/>
  <c r="BE241"/>
  <c r="BI238"/>
  <c r="BH238"/>
  <c r="BG238"/>
  <c r="BF238"/>
  <c r="T238"/>
  <c r="R238"/>
  <c r="P238"/>
  <c r="BK238"/>
  <c r="J238"/>
  <c r="BE238"/>
  <c r="BI235"/>
  <c r="BH235"/>
  <c r="BG235"/>
  <c r="BF235"/>
  <c r="T235"/>
  <c r="T234"/>
  <c r="R235"/>
  <c r="R234"/>
  <c r="P235"/>
  <c r="P234"/>
  <c r="BK235"/>
  <c r="BK234"/>
  <c r="J234"/>
  <c r="J235"/>
  <c r="BE235"/>
  <c r="J65"/>
  <c r="BI231"/>
  <c r="BH231"/>
  <c r="BG231"/>
  <c r="BF231"/>
  <c r="T231"/>
  <c r="T230"/>
  <c r="R231"/>
  <c r="R230"/>
  <c r="P231"/>
  <c r="P230"/>
  <c r="BK231"/>
  <c r="BK230"/>
  <c r="J230"/>
  <c r="J231"/>
  <c r="BE231"/>
  <c r="J64"/>
  <c r="BI226"/>
  <c r="BH226"/>
  <c r="BG226"/>
  <c r="BF226"/>
  <c r="T226"/>
  <c r="R226"/>
  <c r="P226"/>
  <c r="BK226"/>
  <c r="J226"/>
  <c r="BE226"/>
  <c r="BI222"/>
  <c r="BH222"/>
  <c r="BG222"/>
  <c r="BF222"/>
  <c r="T222"/>
  <c r="R222"/>
  <c r="P222"/>
  <c r="BK222"/>
  <c r="J222"/>
  <c r="BE222"/>
  <c r="BI218"/>
  <c r="BH218"/>
  <c r="BG218"/>
  <c r="BF218"/>
  <c r="T218"/>
  <c r="R218"/>
  <c r="P218"/>
  <c r="BK218"/>
  <c r="J218"/>
  <c r="BE218"/>
  <c r="BI215"/>
  <c r="BH215"/>
  <c r="BG215"/>
  <c r="BF215"/>
  <c r="T215"/>
  <c r="R215"/>
  <c r="P215"/>
  <c r="BK215"/>
  <c r="J215"/>
  <c r="BE215"/>
  <c r="BI212"/>
  <c r="BH212"/>
  <c r="BG212"/>
  <c r="BF212"/>
  <c r="T212"/>
  <c r="R212"/>
  <c r="P212"/>
  <c r="BK212"/>
  <c r="J212"/>
  <c r="BE212"/>
  <c r="BI210"/>
  <c r="BH210"/>
  <c r="BG210"/>
  <c r="BF210"/>
  <c r="T210"/>
  <c r="R210"/>
  <c r="P210"/>
  <c r="BK210"/>
  <c r="J210"/>
  <c r="BE210"/>
  <c r="BI207"/>
  <c r="BH207"/>
  <c r="BG207"/>
  <c r="BF207"/>
  <c r="T207"/>
  <c r="R207"/>
  <c r="P207"/>
  <c r="BK207"/>
  <c r="J207"/>
  <c r="BE207"/>
  <c r="BI204"/>
  <c r="BH204"/>
  <c r="BG204"/>
  <c r="BF204"/>
  <c r="T204"/>
  <c r="R204"/>
  <c r="P204"/>
  <c r="BK204"/>
  <c r="J204"/>
  <c r="BE204"/>
  <c r="BI202"/>
  <c r="BH202"/>
  <c r="BG202"/>
  <c r="BF202"/>
  <c r="T202"/>
  <c r="T201"/>
  <c r="R202"/>
  <c r="R201"/>
  <c r="P202"/>
  <c r="P201"/>
  <c r="BK202"/>
  <c r="BK201"/>
  <c r="J201"/>
  <c r="J202"/>
  <c r="BE202"/>
  <c r="J63"/>
  <c r="BI197"/>
  <c r="BH197"/>
  <c r="BG197"/>
  <c r="BF197"/>
  <c r="T197"/>
  <c r="R197"/>
  <c r="P197"/>
  <c r="BK197"/>
  <c r="J197"/>
  <c r="BE197"/>
  <c r="BI192"/>
  <c r="BH192"/>
  <c r="BG192"/>
  <c r="BF192"/>
  <c r="T192"/>
  <c r="R192"/>
  <c r="P192"/>
  <c r="BK192"/>
  <c r="J192"/>
  <c r="BE192"/>
  <c r="BI189"/>
  <c r="BH189"/>
  <c r="BG189"/>
  <c r="BF189"/>
  <c r="T189"/>
  <c r="R189"/>
  <c r="P189"/>
  <c r="BK189"/>
  <c r="J189"/>
  <c r="BE189"/>
  <c r="BI186"/>
  <c r="BH186"/>
  <c r="BG186"/>
  <c r="BF186"/>
  <c r="T186"/>
  <c r="T185"/>
  <c r="R186"/>
  <c r="R185"/>
  <c r="P186"/>
  <c r="P185"/>
  <c r="BK186"/>
  <c r="BK185"/>
  <c r="J185"/>
  <c r="J186"/>
  <c r="BE186"/>
  <c r="J62"/>
  <c r="BI182"/>
  <c r="BH182"/>
  <c r="BG182"/>
  <c r="BF182"/>
  <c r="T182"/>
  <c r="R182"/>
  <c r="P182"/>
  <c r="BK182"/>
  <c r="J182"/>
  <c r="BE182"/>
  <c r="BI179"/>
  <c r="BH179"/>
  <c r="BG179"/>
  <c r="BF179"/>
  <c r="T179"/>
  <c r="R179"/>
  <c r="P179"/>
  <c r="BK179"/>
  <c r="J179"/>
  <c r="BE179"/>
  <c r="BI176"/>
  <c r="BH176"/>
  <c r="BG176"/>
  <c r="BF176"/>
  <c r="T176"/>
  <c r="R176"/>
  <c r="P176"/>
  <c r="BK176"/>
  <c r="J176"/>
  <c r="BE176"/>
  <c r="BI172"/>
  <c r="BH172"/>
  <c r="BG172"/>
  <c r="BF172"/>
  <c r="T172"/>
  <c r="R172"/>
  <c r="P172"/>
  <c r="BK172"/>
  <c r="J172"/>
  <c r="BE172"/>
  <c r="BI168"/>
  <c r="BH168"/>
  <c r="BG168"/>
  <c r="BF168"/>
  <c r="T168"/>
  <c r="R168"/>
  <c r="P168"/>
  <c r="BK168"/>
  <c r="J168"/>
  <c r="BE168"/>
  <c r="BI164"/>
  <c r="BH164"/>
  <c r="BG164"/>
  <c r="BF164"/>
  <c r="T164"/>
  <c r="R164"/>
  <c r="P164"/>
  <c r="BK164"/>
  <c r="J164"/>
  <c r="BE164"/>
  <c r="BI160"/>
  <c r="BH160"/>
  <c r="BG160"/>
  <c r="BF160"/>
  <c r="T160"/>
  <c r="R160"/>
  <c r="P160"/>
  <c r="BK160"/>
  <c r="J160"/>
  <c r="BE160"/>
  <c r="BI157"/>
  <c r="BH157"/>
  <c r="BG157"/>
  <c r="BF157"/>
  <c r="T157"/>
  <c r="R157"/>
  <c r="P157"/>
  <c r="BK157"/>
  <c r="J157"/>
  <c r="BE157"/>
  <c r="BI154"/>
  <c r="BH154"/>
  <c r="BG154"/>
  <c r="BF154"/>
  <c r="T154"/>
  <c r="R154"/>
  <c r="P154"/>
  <c r="BK154"/>
  <c r="J154"/>
  <c r="BE154"/>
  <c r="BI151"/>
  <c r="BH151"/>
  <c r="BG151"/>
  <c r="BF151"/>
  <c r="T151"/>
  <c r="R151"/>
  <c r="P151"/>
  <c r="BK151"/>
  <c r="J151"/>
  <c r="BE151"/>
  <c r="BI148"/>
  <c r="BH148"/>
  <c r="BG148"/>
  <c r="BF148"/>
  <c r="T148"/>
  <c r="R148"/>
  <c r="P148"/>
  <c r="BK148"/>
  <c r="J148"/>
  <c r="BE148"/>
  <c r="BI145"/>
  <c r="BH145"/>
  <c r="BG145"/>
  <c r="BF145"/>
  <c r="T145"/>
  <c r="R145"/>
  <c r="P145"/>
  <c r="BK145"/>
  <c r="J145"/>
  <c r="BE145"/>
  <c r="BI142"/>
  <c r="BH142"/>
  <c r="BG142"/>
  <c r="BF142"/>
  <c r="T142"/>
  <c r="R142"/>
  <c r="P142"/>
  <c r="BK142"/>
  <c r="J142"/>
  <c r="BE142"/>
  <c r="BI139"/>
  <c r="BH139"/>
  <c r="BG139"/>
  <c r="BF139"/>
  <c r="T139"/>
  <c r="R139"/>
  <c r="P139"/>
  <c r="BK139"/>
  <c r="J139"/>
  <c r="BE139"/>
  <c r="BI136"/>
  <c r="BH136"/>
  <c r="BG136"/>
  <c r="BF136"/>
  <c r="T136"/>
  <c r="R136"/>
  <c r="P136"/>
  <c r="BK136"/>
  <c r="J136"/>
  <c r="BE136"/>
  <c r="BI133"/>
  <c r="BH133"/>
  <c r="BG133"/>
  <c r="BF133"/>
  <c r="T133"/>
  <c r="R133"/>
  <c r="P133"/>
  <c r="BK133"/>
  <c r="J133"/>
  <c r="BE133"/>
  <c r="BI130"/>
  <c r="BH130"/>
  <c r="BG130"/>
  <c r="BF130"/>
  <c r="T130"/>
  <c r="R130"/>
  <c r="P130"/>
  <c r="BK130"/>
  <c r="J130"/>
  <c r="BE130"/>
  <c r="BI127"/>
  <c r="BH127"/>
  <c r="BG127"/>
  <c r="BF127"/>
  <c r="T127"/>
  <c r="R127"/>
  <c r="P127"/>
  <c r="BK127"/>
  <c r="J127"/>
  <c r="BE127"/>
  <c r="BI124"/>
  <c r="BH124"/>
  <c r="BG124"/>
  <c r="BF124"/>
  <c r="T124"/>
  <c r="R124"/>
  <c r="P124"/>
  <c r="BK124"/>
  <c r="J124"/>
  <c r="BE124"/>
  <c r="BI121"/>
  <c r="BH121"/>
  <c r="BG121"/>
  <c r="BF121"/>
  <c r="T121"/>
  <c r="R121"/>
  <c r="P121"/>
  <c r="BK121"/>
  <c r="J121"/>
  <c r="BE121"/>
  <c r="BI118"/>
  <c r="BH118"/>
  <c r="BG118"/>
  <c r="BF118"/>
  <c r="T118"/>
  <c r="R118"/>
  <c r="P118"/>
  <c r="BK118"/>
  <c r="J118"/>
  <c r="BE118"/>
  <c r="BI115"/>
  <c r="BH115"/>
  <c r="BG115"/>
  <c r="BF115"/>
  <c r="T115"/>
  <c r="R115"/>
  <c r="P115"/>
  <c r="BK115"/>
  <c r="J115"/>
  <c r="BE115"/>
  <c r="BI112"/>
  <c r="BH112"/>
  <c r="BG112"/>
  <c r="BF112"/>
  <c r="T112"/>
  <c r="R112"/>
  <c r="P112"/>
  <c r="BK112"/>
  <c r="J112"/>
  <c r="BE112"/>
  <c r="BI109"/>
  <c r="BH109"/>
  <c r="BG109"/>
  <c r="BF109"/>
  <c r="T109"/>
  <c r="R109"/>
  <c r="P109"/>
  <c r="BK109"/>
  <c r="J109"/>
  <c r="BE109"/>
  <c r="BI106"/>
  <c r="BH106"/>
  <c r="BG106"/>
  <c r="BF106"/>
  <c r="T106"/>
  <c r="R106"/>
  <c r="P106"/>
  <c r="BK106"/>
  <c r="J106"/>
  <c r="BE106"/>
  <c r="BI103"/>
  <c r="BH103"/>
  <c r="BG103"/>
  <c r="BF103"/>
  <c r="T103"/>
  <c r="R103"/>
  <c r="P103"/>
  <c r="BK103"/>
  <c r="J103"/>
  <c r="BE103"/>
  <c r="BI100"/>
  <c r="BH100"/>
  <c r="BG100"/>
  <c r="BF100"/>
  <c r="T100"/>
  <c r="R100"/>
  <c r="P100"/>
  <c r="BK100"/>
  <c r="J100"/>
  <c r="BE100"/>
  <c r="BI97"/>
  <c r="BH97"/>
  <c r="BG97"/>
  <c r="BF97"/>
  <c r="T97"/>
  <c r="R97"/>
  <c r="P97"/>
  <c r="BK97"/>
  <c r="J97"/>
  <c r="BE97"/>
  <c r="BI94"/>
  <c r="F37"/>
  <c i="1" r="BD68"/>
  <c i="13" r="BH94"/>
  <c r="F36"/>
  <c i="1" r="BC68"/>
  <c i="13" r="BG94"/>
  <c r="F35"/>
  <c i="1" r="BB68"/>
  <c i="13" r="BF94"/>
  <c r="J34"/>
  <c i="1" r="AW68"/>
  <c i="13" r="F34"/>
  <c i="1" r="BA68"/>
  <c i="13" r="T94"/>
  <c r="T93"/>
  <c r="T92"/>
  <c r="T91"/>
  <c r="R94"/>
  <c r="R93"/>
  <c r="R92"/>
  <c r="R91"/>
  <c r="P94"/>
  <c r="P93"/>
  <c r="P92"/>
  <c r="P91"/>
  <c i="1" r="AU68"/>
  <c i="13" r="BK94"/>
  <c r="BK93"/>
  <c r="J93"/>
  <c r="BK92"/>
  <c r="J92"/>
  <c r="BK91"/>
  <c r="J91"/>
  <c r="J59"/>
  <c r="J30"/>
  <c i="1" r="AG68"/>
  <c i="13" r="J94"/>
  <c r="BE94"/>
  <c r="J33"/>
  <c i="1" r="AV68"/>
  <c i="13" r="F33"/>
  <c i="1" r="AZ68"/>
  <c i="13" r="J61"/>
  <c r="J60"/>
  <c r="F85"/>
  <c r="E83"/>
  <c r="F52"/>
  <c r="E50"/>
  <c r="J39"/>
  <c r="J24"/>
  <c r="E24"/>
  <c r="J88"/>
  <c r="J55"/>
  <c r="J23"/>
  <c r="J21"/>
  <c r="E21"/>
  <c r="J87"/>
  <c r="J54"/>
  <c r="J20"/>
  <c r="J18"/>
  <c r="E18"/>
  <c r="F88"/>
  <c r="F55"/>
  <c r="J17"/>
  <c r="J15"/>
  <c r="E15"/>
  <c r="F87"/>
  <c r="F54"/>
  <c r="J14"/>
  <c r="J12"/>
  <c r="J85"/>
  <c r="J52"/>
  <c r="E7"/>
  <c r="E81"/>
  <c r="E48"/>
  <c i="12" r="J37"/>
  <c r="J36"/>
  <c i="1" r="AY67"/>
  <c i="12" r="J35"/>
  <c i="1" r="AX67"/>
  <c i="12" r="BI361"/>
  <c r="BH361"/>
  <c r="BG361"/>
  <c r="BF361"/>
  <c r="T361"/>
  <c r="T360"/>
  <c r="T359"/>
  <c r="R361"/>
  <c r="R360"/>
  <c r="R359"/>
  <c r="P361"/>
  <c r="P360"/>
  <c r="P359"/>
  <c r="BK361"/>
  <c r="BK360"/>
  <c r="J360"/>
  <c r="BK359"/>
  <c r="J359"/>
  <c r="J361"/>
  <c r="BE361"/>
  <c r="J74"/>
  <c r="J73"/>
  <c r="BI356"/>
  <c r="BH356"/>
  <c r="BG356"/>
  <c r="BF356"/>
  <c r="T356"/>
  <c r="T355"/>
  <c r="T354"/>
  <c r="R356"/>
  <c r="R355"/>
  <c r="R354"/>
  <c r="P356"/>
  <c r="P355"/>
  <c r="P354"/>
  <c r="BK356"/>
  <c r="BK355"/>
  <c r="J355"/>
  <c r="BK354"/>
  <c r="J354"/>
  <c r="J356"/>
  <c r="BE356"/>
  <c r="J72"/>
  <c r="J71"/>
  <c r="BI351"/>
  <c r="BH351"/>
  <c r="BG351"/>
  <c r="BF351"/>
  <c r="T351"/>
  <c r="T350"/>
  <c r="R351"/>
  <c r="R350"/>
  <c r="P351"/>
  <c r="P350"/>
  <c r="BK351"/>
  <c r="BK350"/>
  <c r="J350"/>
  <c r="J351"/>
  <c r="BE351"/>
  <c r="J70"/>
  <c r="BI347"/>
  <c r="BH347"/>
  <c r="BG347"/>
  <c r="BF347"/>
  <c r="T347"/>
  <c r="R347"/>
  <c r="P347"/>
  <c r="BK347"/>
  <c r="J347"/>
  <c r="BE347"/>
  <c r="BI344"/>
  <c r="BH344"/>
  <c r="BG344"/>
  <c r="BF344"/>
  <c r="T344"/>
  <c r="R344"/>
  <c r="P344"/>
  <c r="BK344"/>
  <c r="J344"/>
  <c r="BE344"/>
  <c r="BI341"/>
  <c r="BH341"/>
  <c r="BG341"/>
  <c r="BF341"/>
  <c r="T341"/>
  <c r="R341"/>
  <c r="P341"/>
  <c r="BK341"/>
  <c r="J341"/>
  <c r="BE341"/>
  <c r="BI338"/>
  <c r="BH338"/>
  <c r="BG338"/>
  <c r="BF338"/>
  <c r="T338"/>
  <c r="T337"/>
  <c r="R338"/>
  <c r="R337"/>
  <c r="P338"/>
  <c r="P337"/>
  <c r="BK338"/>
  <c r="BK337"/>
  <c r="J337"/>
  <c r="J338"/>
  <c r="BE338"/>
  <c r="J69"/>
  <c r="BI334"/>
  <c r="BH334"/>
  <c r="BG334"/>
  <c r="BF334"/>
  <c r="T334"/>
  <c r="T333"/>
  <c r="R334"/>
  <c r="R333"/>
  <c r="P334"/>
  <c r="P333"/>
  <c r="BK334"/>
  <c r="BK333"/>
  <c r="J333"/>
  <c r="J334"/>
  <c r="BE334"/>
  <c r="J68"/>
  <c r="BI330"/>
  <c r="BH330"/>
  <c r="BG330"/>
  <c r="BF330"/>
  <c r="T330"/>
  <c r="R330"/>
  <c r="P330"/>
  <c r="BK330"/>
  <c r="J330"/>
  <c r="BE330"/>
  <c r="BI327"/>
  <c r="BH327"/>
  <c r="BG327"/>
  <c r="BF327"/>
  <c r="T327"/>
  <c r="R327"/>
  <c r="P327"/>
  <c r="BK327"/>
  <c r="J327"/>
  <c r="BE327"/>
  <c r="BI324"/>
  <c r="BH324"/>
  <c r="BG324"/>
  <c r="BF324"/>
  <c r="T324"/>
  <c r="T323"/>
  <c r="R324"/>
  <c r="R323"/>
  <c r="P324"/>
  <c r="P323"/>
  <c r="BK324"/>
  <c r="BK323"/>
  <c r="J323"/>
  <c r="J324"/>
  <c r="BE324"/>
  <c r="J67"/>
  <c r="BI320"/>
  <c r="BH320"/>
  <c r="BG320"/>
  <c r="BF320"/>
  <c r="T320"/>
  <c r="R320"/>
  <c r="P320"/>
  <c r="BK320"/>
  <c r="J320"/>
  <c r="BE320"/>
  <c r="BI318"/>
  <c r="BH318"/>
  <c r="BG318"/>
  <c r="BF318"/>
  <c r="T318"/>
  <c r="R318"/>
  <c r="P318"/>
  <c r="BK318"/>
  <c r="J318"/>
  <c r="BE318"/>
  <c r="BI315"/>
  <c r="BH315"/>
  <c r="BG315"/>
  <c r="BF315"/>
  <c r="T315"/>
  <c r="R315"/>
  <c r="P315"/>
  <c r="BK315"/>
  <c r="J315"/>
  <c r="BE315"/>
  <c r="BI312"/>
  <c r="BH312"/>
  <c r="BG312"/>
  <c r="BF312"/>
  <c r="T312"/>
  <c r="R312"/>
  <c r="P312"/>
  <c r="BK312"/>
  <c r="J312"/>
  <c r="BE312"/>
  <c r="BI309"/>
  <c r="BH309"/>
  <c r="BG309"/>
  <c r="BF309"/>
  <c r="T309"/>
  <c r="R309"/>
  <c r="P309"/>
  <c r="BK309"/>
  <c r="J309"/>
  <c r="BE309"/>
  <c r="BI306"/>
  <c r="BH306"/>
  <c r="BG306"/>
  <c r="BF306"/>
  <c r="T306"/>
  <c r="R306"/>
  <c r="P306"/>
  <c r="BK306"/>
  <c r="J306"/>
  <c r="BE306"/>
  <c r="BI303"/>
  <c r="BH303"/>
  <c r="BG303"/>
  <c r="BF303"/>
  <c r="T303"/>
  <c r="R303"/>
  <c r="P303"/>
  <c r="BK303"/>
  <c r="J303"/>
  <c r="BE303"/>
  <c r="BI300"/>
  <c r="BH300"/>
  <c r="BG300"/>
  <c r="BF300"/>
  <c r="T300"/>
  <c r="R300"/>
  <c r="P300"/>
  <c r="BK300"/>
  <c r="J300"/>
  <c r="BE300"/>
  <c r="BI297"/>
  <c r="BH297"/>
  <c r="BG297"/>
  <c r="BF297"/>
  <c r="T297"/>
  <c r="R297"/>
  <c r="P297"/>
  <c r="BK297"/>
  <c r="J297"/>
  <c r="BE297"/>
  <c r="BI294"/>
  <c r="BH294"/>
  <c r="BG294"/>
  <c r="BF294"/>
  <c r="T294"/>
  <c r="R294"/>
  <c r="P294"/>
  <c r="BK294"/>
  <c r="J294"/>
  <c r="BE294"/>
  <c r="BI292"/>
  <c r="BH292"/>
  <c r="BG292"/>
  <c r="BF292"/>
  <c r="T292"/>
  <c r="R292"/>
  <c r="P292"/>
  <c r="BK292"/>
  <c r="J292"/>
  <c r="BE292"/>
  <c r="BI290"/>
  <c r="BH290"/>
  <c r="BG290"/>
  <c r="BF290"/>
  <c r="T290"/>
  <c r="R290"/>
  <c r="P290"/>
  <c r="BK290"/>
  <c r="J290"/>
  <c r="BE290"/>
  <c r="BI288"/>
  <c r="BH288"/>
  <c r="BG288"/>
  <c r="BF288"/>
  <c r="T288"/>
  <c r="R288"/>
  <c r="P288"/>
  <c r="BK288"/>
  <c r="J288"/>
  <c r="BE288"/>
  <c r="BI285"/>
  <c r="BH285"/>
  <c r="BG285"/>
  <c r="BF285"/>
  <c r="T285"/>
  <c r="R285"/>
  <c r="P285"/>
  <c r="BK285"/>
  <c r="J285"/>
  <c r="BE285"/>
  <c r="BI283"/>
  <c r="BH283"/>
  <c r="BG283"/>
  <c r="BF283"/>
  <c r="T283"/>
  <c r="R283"/>
  <c r="P283"/>
  <c r="BK283"/>
  <c r="J283"/>
  <c r="BE283"/>
  <c r="BI280"/>
  <c r="BH280"/>
  <c r="BG280"/>
  <c r="BF280"/>
  <c r="T280"/>
  <c r="R280"/>
  <c r="P280"/>
  <c r="BK280"/>
  <c r="J280"/>
  <c r="BE280"/>
  <c r="BI277"/>
  <c r="BH277"/>
  <c r="BG277"/>
  <c r="BF277"/>
  <c r="T277"/>
  <c r="R277"/>
  <c r="P277"/>
  <c r="BK277"/>
  <c r="J277"/>
  <c r="BE277"/>
  <c r="BI274"/>
  <c r="BH274"/>
  <c r="BG274"/>
  <c r="BF274"/>
  <c r="T274"/>
  <c r="R274"/>
  <c r="P274"/>
  <c r="BK274"/>
  <c r="J274"/>
  <c r="BE274"/>
  <c r="BI271"/>
  <c r="BH271"/>
  <c r="BG271"/>
  <c r="BF271"/>
  <c r="T271"/>
  <c r="R271"/>
  <c r="P271"/>
  <c r="BK271"/>
  <c r="J271"/>
  <c r="BE271"/>
  <c r="BI269"/>
  <c r="BH269"/>
  <c r="BG269"/>
  <c r="BF269"/>
  <c r="T269"/>
  <c r="R269"/>
  <c r="P269"/>
  <c r="BK269"/>
  <c r="J269"/>
  <c r="BE269"/>
  <c r="BI266"/>
  <c r="BH266"/>
  <c r="BG266"/>
  <c r="BF266"/>
  <c r="T266"/>
  <c r="R266"/>
  <c r="P266"/>
  <c r="BK266"/>
  <c r="J266"/>
  <c r="BE266"/>
  <c r="BI263"/>
  <c r="BH263"/>
  <c r="BG263"/>
  <c r="BF263"/>
  <c r="T263"/>
  <c r="R263"/>
  <c r="P263"/>
  <c r="BK263"/>
  <c r="J263"/>
  <c r="BE263"/>
  <c r="BI261"/>
  <c r="BH261"/>
  <c r="BG261"/>
  <c r="BF261"/>
  <c r="T261"/>
  <c r="R261"/>
  <c r="P261"/>
  <c r="BK261"/>
  <c r="J261"/>
  <c r="BE261"/>
  <c r="BI258"/>
  <c r="BH258"/>
  <c r="BG258"/>
  <c r="BF258"/>
  <c r="T258"/>
  <c r="R258"/>
  <c r="P258"/>
  <c r="BK258"/>
  <c r="J258"/>
  <c r="BE258"/>
  <c r="BI256"/>
  <c r="BH256"/>
  <c r="BG256"/>
  <c r="BF256"/>
  <c r="T256"/>
  <c r="R256"/>
  <c r="P256"/>
  <c r="BK256"/>
  <c r="J256"/>
  <c r="BE256"/>
  <c r="BI253"/>
  <c r="BH253"/>
  <c r="BG253"/>
  <c r="BF253"/>
  <c r="T253"/>
  <c r="R253"/>
  <c r="P253"/>
  <c r="BK253"/>
  <c r="J253"/>
  <c r="BE253"/>
  <c r="BI251"/>
  <c r="BH251"/>
  <c r="BG251"/>
  <c r="BF251"/>
  <c r="T251"/>
  <c r="R251"/>
  <c r="P251"/>
  <c r="BK251"/>
  <c r="J251"/>
  <c r="BE251"/>
  <c r="BI249"/>
  <c r="BH249"/>
  <c r="BG249"/>
  <c r="BF249"/>
  <c r="T249"/>
  <c r="R249"/>
  <c r="P249"/>
  <c r="BK249"/>
  <c r="J249"/>
  <c r="BE249"/>
  <c r="BI247"/>
  <c r="BH247"/>
  <c r="BG247"/>
  <c r="BF247"/>
  <c r="T247"/>
  <c r="R247"/>
  <c r="P247"/>
  <c r="BK247"/>
  <c r="J247"/>
  <c r="BE247"/>
  <c r="BI245"/>
  <c r="BH245"/>
  <c r="BG245"/>
  <c r="BF245"/>
  <c r="T245"/>
  <c r="R245"/>
  <c r="P245"/>
  <c r="BK245"/>
  <c r="J245"/>
  <c r="BE245"/>
  <c r="BI243"/>
  <c r="BH243"/>
  <c r="BG243"/>
  <c r="BF243"/>
  <c r="T243"/>
  <c r="R243"/>
  <c r="P243"/>
  <c r="BK243"/>
  <c r="J243"/>
  <c r="BE243"/>
  <c r="BI240"/>
  <c r="BH240"/>
  <c r="BG240"/>
  <c r="BF240"/>
  <c r="T240"/>
  <c r="T239"/>
  <c r="R240"/>
  <c r="R239"/>
  <c r="P240"/>
  <c r="P239"/>
  <c r="BK240"/>
  <c r="BK239"/>
  <c r="J239"/>
  <c r="J240"/>
  <c r="BE240"/>
  <c r="J66"/>
  <c r="BI236"/>
  <c r="BH236"/>
  <c r="BG236"/>
  <c r="BF236"/>
  <c r="T236"/>
  <c r="R236"/>
  <c r="P236"/>
  <c r="BK236"/>
  <c r="J236"/>
  <c r="BE236"/>
  <c r="BI233"/>
  <c r="BH233"/>
  <c r="BG233"/>
  <c r="BF233"/>
  <c r="T233"/>
  <c r="R233"/>
  <c r="P233"/>
  <c r="BK233"/>
  <c r="J233"/>
  <c r="BE233"/>
  <c r="BI231"/>
  <c r="BH231"/>
  <c r="BG231"/>
  <c r="BF231"/>
  <c r="T231"/>
  <c r="R231"/>
  <c r="P231"/>
  <c r="BK231"/>
  <c r="J231"/>
  <c r="BE231"/>
  <c r="BI228"/>
  <c r="BH228"/>
  <c r="BG228"/>
  <c r="BF228"/>
  <c r="T228"/>
  <c r="R228"/>
  <c r="P228"/>
  <c r="BK228"/>
  <c r="J228"/>
  <c r="BE228"/>
  <c r="BI225"/>
  <c r="BH225"/>
  <c r="BG225"/>
  <c r="BF225"/>
  <c r="T225"/>
  <c r="R225"/>
  <c r="P225"/>
  <c r="BK225"/>
  <c r="J225"/>
  <c r="BE225"/>
  <c r="BI222"/>
  <c r="BH222"/>
  <c r="BG222"/>
  <c r="BF222"/>
  <c r="T222"/>
  <c r="R222"/>
  <c r="P222"/>
  <c r="BK222"/>
  <c r="J222"/>
  <c r="BE222"/>
  <c r="BI220"/>
  <c r="BH220"/>
  <c r="BG220"/>
  <c r="BF220"/>
  <c r="T220"/>
  <c r="R220"/>
  <c r="P220"/>
  <c r="BK220"/>
  <c r="J220"/>
  <c r="BE220"/>
  <c r="BI218"/>
  <c r="BH218"/>
  <c r="BG218"/>
  <c r="BF218"/>
  <c r="T218"/>
  <c r="T217"/>
  <c r="R218"/>
  <c r="R217"/>
  <c r="P218"/>
  <c r="P217"/>
  <c r="BK218"/>
  <c r="BK217"/>
  <c r="J217"/>
  <c r="J218"/>
  <c r="BE218"/>
  <c r="J65"/>
  <c r="BI214"/>
  <c r="BH214"/>
  <c r="BG214"/>
  <c r="BF214"/>
  <c r="T214"/>
  <c r="T213"/>
  <c r="R214"/>
  <c r="R213"/>
  <c r="P214"/>
  <c r="P213"/>
  <c r="BK214"/>
  <c r="BK213"/>
  <c r="J213"/>
  <c r="J214"/>
  <c r="BE214"/>
  <c r="J64"/>
  <c r="BI209"/>
  <c r="BH209"/>
  <c r="BG209"/>
  <c r="BF209"/>
  <c r="T209"/>
  <c r="R209"/>
  <c r="P209"/>
  <c r="BK209"/>
  <c r="J209"/>
  <c r="BE209"/>
  <c r="BI206"/>
  <c r="BH206"/>
  <c r="BG206"/>
  <c r="BF206"/>
  <c r="T206"/>
  <c r="R206"/>
  <c r="P206"/>
  <c r="BK206"/>
  <c r="J206"/>
  <c r="BE206"/>
  <c r="BI203"/>
  <c r="BH203"/>
  <c r="BG203"/>
  <c r="BF203"/>
  <c r="T203"/>
  <c r="T202"/>
  <c r="R203"/>
  <c r="R202"/>
  <c r="P203"/>
  <c r="P202"/>
  <c r="BK203"/>
  <c r="BK202"/>
  <c r="J202"/>
  <c r="J203"/>
  <c r="BE203"/>
  <c r="J63"/>
  <c r="BI199"/>
  <c r="BH199"/>
  <c r="BG199"/>
  <c r="BF199"/>
  <c r="T199"/>
  <c r="T198"/>
  <c r="R199"/>
  <c r="R198"/>
  <c r="P199"/>
  <c r="P198"/>
  <c r="BK199"/>
  <c r="BK198"/>
  <c r="J198"/>
  <c r="J199"/>
  <c r="BE199"/>
  <c r="J62"/>
  <c r="BI195"/>
  <c r="BH195"/>
  <c r="BG195"/>
  <c r="BF195"/>
  <c r="T195"/>
  <c r="R195"/>
  <c r="P195"/>
  <c r="BK195"/>
  <c r="J195"/>
  <c r="BE195"/>
  <c r="BI192"/>
  <c r="BH192"/>
  <c r="BG192"/>
  <c r="BF192"/>
  <c r="T192"/>
  <c r="R192"/>
  <c r="P192"/>
  <c r="BK192"/>
  <c r="J192"/>
  <c r="BE192"/>
  <c r="BI189"/>
  <c r="BH189"/>
  <c r="BG189"/>
  <c r="BF189"/>
  <c r="T189"/>
  <c r="R189"/>
  <c r="P189"/>
  <c r="BK189"/>
  <c r="J189"/>
  <c r="BE189"/>
  <c r="BI186"/>
  <c r="BH186"/>
  <c r="BG186"/>
  <c r="BF186"/>
  <c r="T186"/>
  <c r="R186"/>
  <c r="P186"/>
  <c r="BK186"/>
  <c r="J186"/>
  <c r="BE186"/>
  <c r="BI183"/>
  <c r="BH183"/>
  <c r="BG183"/>
  <c r="BF183"/>
  <c r="T183"/>
  <c r="R183"/>
  <c r="P183"/>
  <c r="BK183"/>
  <c r="J183"/>
  <c r="BE183"/>
  <c r="BI180"/>
  <c r="BH180"/>
  <c r="BG180"/>
  <c r="BF180"/>
  <c r="T180"/>
  <c r="R180"/>
  <c r="P180"/>
  <c r="BK180"/>
  <c r="J180"/>
  <c r="BE180"/>
  <c r="BI177"/>
  <c r="BH177"/>
  <c r="BG177"/>
  <c r="BF177"/>
  <c r="T177"/>
  <c r="R177"/>
  <c r="P177"/>
  <c r="BK177"/>
  <c r="J177"/>
  <c r="BE177"/>
  <c r="BI173"/>
  <c r="BH173"/>
  <c r="BG173"/>
  <c r="BF173"/>
  <c r="T173"/>
  <c r="R173"/>
  <c r="P173"/>
  <c r="BK173"/>
  <c r="J173"/>
  <c r="BE173"/>
  <c r="BI170"/>
  <c r="BH170"/>
  <c r="BG170"/>
  <c r="BF170"/>
  <c r="T170"/>
  <c r="R170"/>
  <c r="P170"/>
  <c r="BK170"/>
  <c r="J170"/>
  <c r="BE170"/>
  <c r="BI167"/>
  <c r="BH167"/>
  <c r="BG167"/>
  <c r="BF167"/>
  <c r="T167"/>
  <c r="R167"/>
  <c r="P167"/>
  <c r="BK167"/>
  <c r="J167"/>
  <c r="BE167"/>
  <c r="BI164"/>
  <c r="BH164"/>
  <c r="BG164"/>
  <c r="BF164"/>
  <c r="T164"/>
  <c r="R164"/>
  <c r="P164"/>
  <c r="BK164"/>
  <c r="J164"/>
  <c r="BE164"/>
  <c r="BI161"/>
  <c r="BH161"/>
  <c r="BG161"/>
  <c r="BF161"/>
  <c r="T161"/>
  <c r="R161"/>
  <c r="P161"/>
  <c r="BK161"/>
  <c r="J161"/>
  <c r="BE161"/>
  <c r="BI158"/>
  <c r="BH158"/>
  <c r="BG158"/>
  <c r="BF158"/>
  <c r="T158"/>
  <c r="R158"/>
  <c r="P158"/>
  <c r="BK158"/>
  <c r="J158"/>
  <c r="BE158"/>
  <c r="BI155"/>
  <c r="BH155"/>
  <c r="BG155"/>
  <c r="BF155"/>
  <c r="T155"/>
  <c r="R155"/>
  <c r="P155"/>
  <c r="BK155"/>
  <c r="J155"/>
  <c r="BE155"/>
  <c r="BI151"/>
  <c r="BH151"/>
  <c r="BG151"/>
  <c r="BF151"/>
  <c r="T151"/>
  <c r="R151"/>
  <c r="P151"/>
  <c r="BK151"/>
  <c r="J151"/>
  <c r="BE151"/>
  <c r="BI148"/>
  <c r="BH148"/>
  <c r="BG148"/>
  <c r="BF148"/>
  <c r="T148"/>
  <c r="R148"/>
  <c r="P148"/>
  <c r="BK148"/>
  <c r="J148"/>
  <c r="BE148"/>
  <c r="BI145"/>
  <c r="BH145"/>
  <c r="BG145"/>
  <c r="BF145"/>
  <c r="T145"/>
  <c r="R145"/>
  <c r="P145"/>
  <c r="BK145"/>
  <c r="J145"/>
  <c r="BE145"/>
  <c r="BI142"/>
  <c r="BH142"/>
  <c r="BG142"/>
  <c r="BF142"/>
  <c r="T142"/>
  <c r="R142"/>
  <c r="P142"/>
  <c r="BK142"/>
  <c r="J142"/>
  <c r="BE142"/>
  <c r="BI139"/>
  <c r="BH139"/>
  <c r="BG139"/>
  <c r="BF139"/>
  <c r="T139"/>
  <c r="R139"/>
  <c r="P139"/>
  <c r="BK139"/>
  <c r="J139"/>
  <c r="BE139"/>
  <c r="BI136"/>
  <c r="BH136"/>
  <c r="BG136"/>
  <c r="BF136"/>
  <c r="T136"/>
  <c r="R136"/>
  <c r="P136"/>
  <c r="BK136"/>
  <c r="J136"/>
  <c r="BE136"/>
  <c r="BI133"/>
  <c r="BH133"/>
  <c r="BG133"/>
  <c r="BF133"/>
  <c r="T133"/>
  <c r="R133"/>
  <c r="P133"/>
  <c r="BK133"/>
  <c r="J133"/>
  <c r="BE133"/>
  <c r="BI130"/>
  <c r="BH130"/>
  <c r="BG130"/>
  <c r="BF130"/>
  <c r="T130"/>
  <c r="R130"/>
  <c r="P130"/>
  <c r="BK130"/>
  <c r="J130"/>
  <c r="BE130"/>
  <c r="BI127"/>
  <c r="BH127"/>
  <c r="BG127"/>
  <c r="BF127"/>
  <c r="T127"/>
  <c r="R127"/>
  <c r="P127"/>
  <c r="BK127"/>
  <c r="J127"/>
  <c r="BE127"/>
  <c r="BI124"/>
  <c r="BH124"/>
  <c r="BG124"/>
  <c r="BF124"/>
  <c r="T124"/>
  <c r="R124"/>
  <c r="P124"/>
  <c r="BK124"/>
  <c r="J124"/>
  <c r="BE124"/>
  <c r="BI121"/>
  <c r="BH121"/>
  <c r="BG121"/>
  <c r="BF121"/>
  <c r="T121"/>
  <c r="R121"/>
  <c r="P121"/>
  <c r="BK121"/>
  <c r="J121"/>
  <c r="BE121"/>
  <c r="BI118"/>
  <c r="BH118"/>
  <c r="BG118"/>
  <c r="BF118"/>
  <c r="T118"/>
  <c r="R118"/>
  <c r="P118"/>
  <c r="BK118"/>
  <c r="J118"/>
  <c r="BE118"/>
  <c r="BI115"/>
  <c r="BH115"/>
  <c r="BG115"/>
  <c r="BF115"/>
  <c r="T115"/>
  <c r="R115"/>
  <c r="P115"/>
  <c r="BK115"/>
  <c r="J115"/>
  <c r="BE115"/>
  <c r="BI112"/>
  <c r="BH112"/>
  <c r="BG112"/>
  <c r="BF112"/>
  <c r="T112"/>
  <c r="R112"/>
  <c r="P112"/>
  <c r="BK112"/>
  <c r="J112"/>
  <c r="BE112"/>
  <c r="BI109"/>
  <c r="BH109"/>
  <c r="BG109"/>
  <c r="BF109"/>
  <c r="T109"/>
  <c r="R109"/>
  <c r="P109"/>
  <c r="BK109"/>
  <c r="J109"/>
  <c r="BE109"/>
  <c r="BI106"/>
  <c r="BH106"/>
  <c r="BG106"/>
  <c r="BF106"/>
  <c r="T106"/>
  <c r="R106"/>
  <c r="P106"/>
  <c r="BK106"/>
  <c r="J106"/>
  <c r="BE106"/>
  <c r="BI103"/>
  <c r="BH103"/>
  <c r="BG103"/>
  <c r="BF103"/>
  <c r="T103"/>
  <c r="R103"/>
  <c r="P103"/>
  <c r="BK103"/>
  <c r="J103"/>
  <c r="BE103"/>
  <c r="BI100"/>
  <c r="BH100"/>
  <c r="BG100"/>
  <c r="BF100"/>
  <c r="T100"/>
  <c r="R100"/>
  <c r="P100"/>
  <c r="BK100"/>
  <c r="J100"/>
  <c r="BE100"/>
  <c r="BI97"/>
  <c r="F37"/>
  <c i="1" r="BD67"/>
  <c i="12" r="BH97"/>
  <c r="F36"/>
  <c i="1" r="BC67"/>
  <c i="12" r="BG97"/>
  <c r="F35"/>
  <c i="1" r="BB67"/>
  <c i="12" r="BF97"/>
  <c r="J34"/>
  <c i="1" r="AW67"/>
  <c i="12" r="F34"/>
  <c i="1" r="BA67"/>
  <c i="12" r="T97"/>
  <c r="T96"/>
  <c r="T95"/>
  <c r="T94"/>
  <c r="R97"/>
  <c r="R96"/>
  <c r="R95"/>
  <c r="R94"/>
  <c r="P97"/>
  <c r="P96"/>
  <c r="P95"/>
  <c r="P94"/>
  <c i="1" r="AU67"/>
  <c i="12" r="BK97"/>
  <c r="BK96"/>
  <c r="J96"/>
  <c r="BK95"/>
  <c r="J95"/>
  <c r="BK94"/>
  <c r="J94"/>
  <c r="J59"/>
  <c r="J30"/>
  <c i="1" r="AG67"/>
  <c i="12" r="J97"/>
  <c r="BE97"/>
  <c r="J33"/>
  <c i="1" r="AV67"/>
  <c i="12" r="F33"/>
  <c i="1" r="AZ67"/>
  <c i="12" r="J61"/>
  <c r="J60"/>
  <c r="F88"/>
  <c r="E86"/>
  <c r="F52"/>
  <c r="E50"/>
  <c r="J39"/>
  <c r="J24"/>
  <c r="E24"/>
  <c r="J91"/>
  <c r="J55"/>
  <c r="J23"/>
  <c r="J21"/>
  <c r="E21"/>
  <c r="J90"/>
  <c r="J54"/>
  <c r="J20"/>
  <c r="J18"/>
  <c r="E18"/>
  <c r="F91"/>
  <c r="F55"/>
  <c r="J17"/>
  <c r="J15"/>
  <c r="E15"/>
  <c r="F90"/>
  <c r="F54"/>
  <c r="J14"/>
  <c r="J12"/>
  <c r="J88"/>
  <c r="J52"/>
  <c r="E7"/>
  <c r="E84"/>
  <c r="E48"/>
  <c i="11" r="J39"/>
  <c r="J38"/>
  <c i="1" r="AY66"/>
  <c i="11" r="J37"/>
  <c i="1" r="AX66"/>
  <c i="11" r="BI1032"/>
  <c r="BH1032"/>
  <c r="BG1032"/>
  <c r="BF1032"/>
  <c r="T1032"/>
  <c r="T1031"/>
  <c r="T1030"/>
  <c r="R1032"/>
  <c r="R1031"/>
  <c r="R1030"/>
  <c r="P1032"/>
  <c r="P1031"/>
  <c r="P1030"/>
  <c r="BK1032"/>
  <c r="BK1031"/>
  <c r="J1031"/>
  <c r="BK1030"/>
  <c r="J1030"/>
  <c r="J1032"/>
  <c r="BE1032"/>
  <c r="J77"/>
  <c r="J76"/>
  <c r="BI1023"/>
  <c r="BH1023"/>
  <c r="BG1023"/>
  <c r="BF1023"/>
  <c r="T1023"/>
  <c r="T1022"/>
  <c r="R1023"/>
  <c r="R1022"/>
  <c r="P1023"/>
  <c r="P1022"/>
  <c r="BK1023"/>
  <c r="BK1022"/>
  <c r="J1022"/>
  <c r="J1023"/>
  <c r="BE1023"/>
  <c r="J75"/>
  <c r="BI1019"/>
  <c r="BH1019"/>
  <c r="BG1019"/>
  <c r="BF1019"/>
  <c r="T1019"/>
  <c r="T1018"/>
  <c r="T1017"/>
  <c r="R1019"/>
  <c r="R1018"/>
  <c r="R1017"/>
  <c r="P1019"/>
  <c r="P1018"/>
  <c r="P1017"/>
  <c r="BK1019"/>
  <c r="BK1018"/>
  <c r="J1018"/>
  <c r="BK1017"/>
  <c r="J1017"/>
  <c r="J1019"/>
  <c r="BE1019"/>
  <c r="J74"/>
  <c r="J73"/>
  <c r="BI1014"/>
  <c r="BH1014"/>
  <c r="BG1014"/>
  <c r="BF1014"/>
  <c r="T1014"/>
  <c r="T1013"/>
  <c r="R1014"/>
  <c r="R1013"/>
  <c r="P1014"/>
  <c r="P1013"/>
  <c r="BK1014"/>
  <c r="BK1013"/>
  <c r="J1013"/>
  <c r="J1014"/>
  <c r="BE1014"/>
  <c r="J72"/>
  <c r="BI1010"/>
  <c r="BH1010"/>
  <c r="BG1010"/>
  <c r="BF1010"/>
  <c r="T1010"/>
  <c r="R1010"/>
  <c r="P1010"/>
  <c r="BK1010"/>
  <c r="J1010"/>
  <c r="BE1010"/>
  <c r="BI1004"/>
  <c r="BH1004"/>
  <c r="BG1004"/>
  <c r="BF1004"/>
  <c r="T1004"/>
  <c r="R1004"/>
  <c r="P1004"/>
  <c r="BK1004"/>
  <c r="J1004"/>
  <c r="BE1004"/>
  <c r="BI1001"/>
  <c r="BH1001"/>
  <c r="BG1001"/>
  <c r="BF1001"/>
  <c r="T1001"/>
  <c r="R1001"/>
  <c r="P1001"/>
  <c r="BK1001"/>
  <c r="J1001"/>
  <c r="BE1001"/>
  <c r="BI994"/>
  <c r="BH994"/>
  <c r="BG994"/>
  <c r="BF994"/>
  <c r="T994"/>
  <c r="T993"/>
  <c r="R994"/>
  <c r="R993"/>
  <c r="P994"/>
  <c r="P993"/>
  <c r="BK994"/>
  <c r="BK993"/>
  <c r="J993"/>
  <c r="J994"/>
  <c r="BE994"/>
  <c r="J71"/>
  <c r="BI980"/>
  <c r="BH980"/>
  <c r="BG980"/>
  <c r="BF980"/>
  <c r="T980"/>
  <c r="R980"/>
  <c r="P980"/>
  <c r="BK980"/>
  <c r="J980"/>
  <c r="BE980"/>
  <c r="BI967"/>
  <c r="BH967"/>
  <c r="BG967"/>
  <c r="BF967"/>
  <c r="T967"/>
  <c r="R967"/>
  <c r="P967"/>
  <c r="BK967"/>
  <c r="J967"/>
  <c r="BE967"/>
  <c r="BI961"/>
  <c r="BH961"/>
  <c r="BG961"/>
  <c r="BF961"/>
  <c r="T961"/>
  <c r="T960"/>
  <c r="R961"/>
  <c r="R960"/>
  <c r="P961"/>
  <c r="P960"/>
  <c r="BK961"/>
  <c r="BK960"/>
  <c r="J960"/>
  <c r="J961"/>
  <c r="BE961"/>
  <c r="J70"/>
  <c r="BI957"/>
  <c r="BH957"/>
  <c r="BG957"/>
  <c r="BF957"/>
  <c r="T957"/>
  <c r="R957"/>
  <c r="P957"/>
  <c r="BK957"/>
  <c r="J957"/>
  <c r="BE957"/>
  <c r="BI954"/>
  <c r="BH954"/>
  <c r="BG954"/>
  <c r="BF954"/>
  <c r="T954"/>
  <c r="R954"/>
  <c r="P954"/>
  <c r="BK954"/>
  <c r="J954"/>
  <c r="BE954"/>
  <c r="BI951"/>
  <c r="BH951"/>
  <c r="BG951"/>
  <c r="BF951"/>
  <c r="T951"/>
  <c r="R951"/>
  <c r="P951"/>
  <c r="BK951"/>
  <c r="J951"/>
  <c r="BE951"/>
  <c r="BI949"/>
  <c r="BH949"/>
  <c r="BG949"/>
  <c r="BF949"/>
  <c r="T949"/>
  <c r="R949"/>
  <c r="P949"/>
  <c r="BK949"/>
  <c r="J949"/>
  <c r="BE949"/>
  <c r="BI945"/>
  <c r="BH945"/>
  <c r="BG945"/>
  <c r="BF945"/>
  <c r="T945"/>
  <c r="R945"/>
  <c r="P945"/>
  <c r="BK945"/>
  <c r="J945"/>
  <c r="BE945"/>
  <c r="BI942"/>
  <c r="BH942"/>
  <c r="BG942"/>
  <c r="BF942"/>
  <c r="T942"/>
  <c r="R942"/>
  <c r="P942"/>
  <c r="BK942"/>
  <c r="J942"/>
  <c r="BE942"/>
  <c r="BI939"/>
  <c r="BH939"/>
  <c r="BG939"/>
  <c r="BF939"/>
  <c r="T939"/>
  <c r="R939"/>
  <c r="P939"/>
  <c r="BK939"/>
  <c r="J939"/>
  <c r="BE939"/>
  <c r="BI928"/>
  <c r="BH928"/>
  <c r="BG928"/>
  <c r="BF928"/>
  <c r="T928"/>
  <c r="R928"/>
  <c r="P928"/>
  <c r="BK928"/>
  <c r="J928"/>
  <c r="BE928"/>
  <c r="BI917"/>
  <c r="BH917"/>
  <c r="BG917"/>
  <c r="BF917"/>
  <c r="T917"/>
  <c r="R917"/>
  <c r="P917"/>
  <c r="BK917"/>
  <c r="J917"/>
  <c r="BE917"/>
  <c r="BI906"/>
  <c r="BH906"/>
  <c r="BG906"/>
  <c r="BF906"/>
  <c r="T906"/>
  <c r="R906"/>
  <c r="P906"/>
  <c r="BK906"/>
  <c r="J906"/>
  <c r="BE906"/>
  <c r="BI903"/>
  <c r="BH903"/>
  <c r="BG903"/>
  <c r="BF903"/>
  <c r="T903"/>
  <c r="R903"/>
  <c r="P903"/>
  <c r="BK903"/>
  <c r="J903"/>
  <c r="BE903"/>
  <c r="BI900"/>
  <c r="BH900"/>
  <c r="BG900"/>
  <c r="BF900"/>
  <c r="T900"/>
  <c r="R900"/>
  <c r="P900"/>
  <c r="BK900"/>
  <c r="J900"/>
  <c r="BE900"/>
  <c r="BI897"/>
  <c r="BH897"/>
  <c r="BG897"/>
  <c r="BF897"/>
  <c r="T897"/>
  <c r="R897"/>
  <c r="P897"/>
  <c r="BK897"/>
  <c r="J897"/>
  <c r="BE897"/>
  <c r="BI893"/>
  <c r="BH893"/>
  <c r="BG893"/>
  <c r="BF893"/>
  <c r="T893"/>
  <c r="R893"/>
  <c r="P893"/>
  <c r="BK893"/>
  <c r="J893"/>
  <c r="BE893"/>
  <c r="BI889"/>
  <c r="BH889"/>
  <c r="BG889"/>
  <c r="BF889"/>
  <c r="T889"/>
  <c r="R889"/>
  <c r="P889"/>
  <c r="BK889"/>
  <c r="J889"/>
  <c r="BE889"/>
  <c r="BI885"/>
  <c r="BH885"/>
  <c r="BG885"/>
  <c r="BF885"/>
  <c r="T885"/>
  <c r="R885"/>
  <c r="P885"/>
  <c r="BK885"/>
  <c r="J885"/>
  <c r="BE885"/>
  <c r="BI882"/>
  <c r="BH882"/>
  <c r="BG882"/>
  <c r="BF882"/>
  <c r="T882"/>
  <c r="R882"/>
  <c r="P882"/>
  <c r="BK882"/>
  <c r="J882"/>
  <c r="BE882"/>
  <c r="BI879"/>
  <c r="BH879"/>
  <c r="BG879"/>
  <c r="BF879"/>
  <c r="T879"/>
  <c r="R879"/>
  <c r="P879"/>
  <c r="BK879"/>
  <c r="J879"/>
  <c r="BE879"/>
  <c r="BI876"/>
  <c r="BH876"/>
  <c r="BG876"/>
  <c r="BF876"/>
  <c r="T876"/>
  <c r="R876"/>
  <c r="P876"/>
  <c r="BK876"/>
  <c r="J876"/>
  <c r="BE876"/>
  <c r="BI865"/>
  <c r="BH865"/>
  <c r="BG865"/>
  <c r="BF865"/>
  <c r="T865"/>
  <c r="R865"/>
  <c r="P865"/>
  <c r="BK865"/>
  <c r="J865"/>
  <c r="BE865"/>
  <c r="BI861"/>
  <c r="BH861"/>
  <c r="BG861"/>
  <c r="BF861"/>
  <c r="T861"/>
  <c r="R861"/>
  <c r="P861"/>
  <c r="BK861"/>
  <c r="J861"/>
  <c r="BE861"/>
  <c r="BI858"/>
  <c r="BH858"/>
  <c r="BG858"/>
  <c r="BF858"/>
  <c r="T858"/>
  <c r="R858"/>
  <c r="P858"/>
  <c r="BK858"/>
  <c r="J858"/>
  <c r="BE858"/>
  <c r="BI855"/>
  <c r="BH855"/>
  <c r="BG855"/>
  <c r="BF855"/>
  <c r="T855"/>
  <c r="R855"/>
  <c r="P855"/>
  <c r="BK855"/>
  <c r="J855"/>
  <c r="BE855"/>
  <c r="BI851"/>
  <c r="BH851"/>
  <c r="BG851"/>
  <c r="BF851"/>
  <c r="T851"/>
  <c r="R851"/>
  <c r="P851"/>
  <c r="BK851"/>
  <c r="J851"/>
  <c r="BE851"/>
  <c r="BI840"/>
  <c r="BH840"/>
  <c r="BG840"/>
  <c r="BF840"/>
  <c r="T840"/>
  <c r="R840"/>
  <c r="P840"/>
  <c r="BK840"/>
  <c r="J840"/>
  <c r="BE840"/>
  <c r="BI837"/>
  <c r="BH837"/>
  <c r="BG837"/>
  <c r="BF837"/>
  <c r="T837"/>
  <c r="R837"/>
  <c r="P837"/>
  <c r="BK837"/>
  <c r="J837"/>
  <c r="BE837"/>
  <c r="BI834"/>
  <c r="BH834"/>
  <c r="BG834"/>
  <c r="BF834"/>
  <c r="T834"/>
  <c r="R834"/>
  <c r="P834"/>
  <c r="BK834"/>
  <c r="J834"/>
  <c r="BE834"/>
  <c r="BI831"/>
  <c r="BH831"/>
  <c r="BG831"/>
  <c r="BF831"/>
  <c r="T831"/>
  <c r="R831"/>
  <c r="P831"/>
  <c r="BK831"/>
  <c r="J831"/>
  <c r="BE831"/>
  <c r="BI828"/>
  <c r="BH828"/>
  <c r="BG828"/>
  <c r="BF828"/>
  <c r="T828"/>
  <c r="R828"/>
  <c r="P828"/>
  <c r="BK828"/>
  <c r="J828"/>
  <c r="BE828"/>
  <c r="BI825"/>
  <c r="BH825"/>
  <c r="BG825"/>
  <c r="BF825"/>
  <c r="T825"/>
  <c r="R825"/>
  <c r="P825"/>
  <c r="BK825"/>
  <c r="J825"/>
  <c r="BE825"/>
  <c r="BI822"/>
  <c r="BH822"/>
  <c r="BG822"/>
  <c r="BF822"/>
  <c r="T822"/>
  <c r="R822"/>
  <c r="P822"/>
  <c r="BK822"/>
  <c r="J822"/>
  <c r="BE822"/>
  <c r="BI819"/>
  <c r="BH819"/>
  <c r="BG819"/>
  <c r="BF819"/>
  <c r="T819"/>
  <c r="R819"/>
  <c r="P819"/>
  <c r="BK819"/>
  <c r="J819"/>
  <c r="BE819"/>
  <c r="BI816"/>
  <c r="BH816"/>
  <c r="BG816"/>
  <c r="BF816"/>
  <c r="T816"/>
  <c r="R816"/>
  <c r="P816"/>
  <c r="BK816"/>
  <c r="J816"/>
  <c r="BE816"/>
  <c r="BI804"/>
  <c r="BH804"/>
  <c r="BG804"/>
  <c r="BF804"/>
  <c r="T804"/>
  <c r="R804"/>
  <c r="P804"/>
  <c r="BK804"/>
  <c r="J804"/>
  <c r="BE804"/>
  <c r="BI802"/>
  <c r="BH802"/>
  <c r="BG802"/>
  <c r="BF802"/>
  <c r="T802"/>
  <c r="R802"/>
  <c r="P802"/>
  <c r="BK802"/>
  <c r="J802"/>
  <c r="BE802"/>
  <c r="BI799"/>
  <c r="BH799"/>
  <c r="BG799"/>
  <c r="BF799"/>
  <c r="T799"/>
  <c r="R799"/>
  <c r="P799"/>
  <c r="BK799"/>
  <c r="J799"/>
  <c r="BE799"/>
  <c r="BI796"/>
  <c r="BH796"/>
  <c r="BG796"/>
  <c r="BF796"/>
  <c r="T796"/>
  <c r="R796"/>
  <c r="P796"/>
  <c r="BK796"/>
  <c r="J796"/>
  <c r="BE796"/>
  <c r="BI794"/>
  <c r="BH794"/>
  <c r="BG794"/>
  <c r="BF794"/>
  <c r="T794"/>
  <c r="R794"/>
  <c r="P794"/>
  <c r="BK794"/>
  <c r="J794"/>
  <c r="BE794"/>
  <c r="BI790"/>
  <c r="BH790"/>
  <c r="BG790"/>
  <c r="BF790"/>
  <c r="T790"/>
  <c r="R790"/>
  <c r="P790"/>
  <c r="BK790"/>
  <c r="J790"/>
  <c r="BE790"/>
  <c r="BI787"/>
  <c r="BH787"/>
  <c r="BG787"/>
  <c r="BF787"/>
  <c r="T787"/>
  <c r="R787"/>
  <c r="P787"/>
  <c r="BK787"/>
  <c r="J787"/>
  <c r="BE787"/>
  <c r="BI784"/>
  <c r="BH784"/>
  <c r="BG784"/>
  <c r="BF784"/>
  <c r="T784"/>
  <c r="R784"/>
  <c r="P784"/>
  <c r="BK784"/>
  <c r="J784"/>
  <c r="BE784"/>
  <c r="BI773"/>
  <c r="BH773"/>
  <c r="BG773"/>
  <c r="BF773"/>
  <c r="T773"/>
  <c r="R773"/>
  <c r="P773"/>
  <c r="BK773"/>
  <c r="J773"/>
  <c r="BE773"/>
  <c r="BI770"/>
  <c r="BH770"/>
  <c r="BG770"/>
  <c r="BF770"/>
  <c r="T770"/>
  <c r="R770"/>
  <c r="P770"/>
  <c r="BK770"/>
  <c r="J770"/>
  <c r="BE770"/>
  <c r="BI759"/>
  <c r="BH759"/>
  <c r="BG759"/>
  <c r="BF759"/>
  <c r="T759"/>
  <c r="R759"/>
  <c r="P759"/>
  <c r="BK759"/>
  <c r="J759"/>
  <c r="BE759"/>
  <c r="BI747"/>
  <c r="BH747"/>
  <c r="BG747"/>
  <c r="BF747"/>
  <c r="T747"/>
  <c r="R747"/>
  <c r="P747"/>
  <c r="BK747"/>
  <c r="J747"/>
  <c r="BE747"/>
  <c r="BI735"/>
  <c r="BH735"/>
  <c r="BG735"/>
  <c r="BF735"/>
  <c r="T735"/>
  <c r="R735"/>
  <c r="P735"/>
  <c r="BK735"/>
  <c r="J735"/>
  <c r="BE735"/>
  <c r="BI732"/>
  <c r="BH732"/>
  <c r="BG732"/>
  <c r="BF732"/>
  <c r="T732"/>
  <c r="R732"/>
  <c r="P732"/>
  <c r="BK732"/>
  <c r="J732"/>
  <c r="BE732"/>
  <c r="BI729"/>
  <c r="BH729"/>
  <c r="BG729"/>
  <c r="BF729"/>
  <c r="T729"/>
  <c r="R729"/>
  <c r="P729"/>
  <c r="BK729"/>
  <c r="J729"/>
  <c r="BE729"/>
  <c r="BI726"/>
  <c r="BH726"/>
  <c r="BG726"/>
  <c r="BF726"/>
  <c r="T726"/>
  <c r="R726"/>
  <c r="P726"/>
  <c r="BK726"/>
  <c r="J726"/>
  <c r="BE726"/>
  <c r="BI723"/>
  <c r="BH723"/>
  <c r="BG723"/>
  <c r="BF723"/>
  <c r="T723"/>
  <c r="R723"/>
  <c r="P723"/>
  <c r="BK723"/>
  <c r="J723"/>
  <c r="BE723"/>
  <c r="BI720"/>
  <c r="BH720"/>
  <c r="BG720"/>
  <c r="BF720"/>
  <c r="T720"/>
  <c r="R720"/>
  <c r="P720"/>
  <c r="BK720"/>
  <c r="J720"/>
  <c r="BE720"/>
  <c r="BI717"/>
  <c r="BH717"/>
  <c r="BG717"/>
  <c r="BF717"/>
  <c r="T717"/>
  <c r="R717"/>
  <c r="P717"/>
  <c r="BK717"/>
  <c r="J717"/>
  <c r="BE717"/>
  <c r="BI706"/>
  <c r="BH706"/>
  <c r="BG706"/>
  <c r="BF706"/>
  <c r="T706"/>
  <c r="R706"/>
  <c r="P706"/>
  <c r="BK706"/>
  <c r="J706"/>
  <c r="BE706"/>
  <c r="BI695"/>
  <c r="BH695"/>
  <c r="BG695"/>
  <c r="BF695"/>
  <c r="T695"/>
  <c r="R695"/>
  <c r="P695"/>
  <c r="BK695"/>
  <c r="J695"/>
  <c r="BE695"/>
  <c r="BI681"/>
  <c r="BH681"/>
  <c r="BG681"/>
  <c r="BF681"/>
  <c r="T681"/>
  <c r="R681"/>
  <c r="P681"/>
  <c r="BK681"/>
  <c r="J681"/>
  <c r="BE681"/>
  <c r="BI667"/>
  <c r="BH667"/>
  <c r="BG667"/>
  <c r="BF667"/>
  <c r="T667"/>
  <c r="R667"/>
  <c r="P667"/>
  <c r="BK667"/>
  <c r="J667"/>
  <c r="BE667"/>
  <c r="BI653"/>
  <c r="BH653"/>
  <c r="BG653"/>
  <c r="BF653"/>
  <c r="T653"/>
  <c r="R653"/>
  <c r="P653"/>
  <c r="BK653"/>
  <c r="J653"/>
  <c r="BE653"/>
  <c r="BI648"/>
  <c r="BH648"/>
  <c r="BG648"/>
  <c r="BF648"/>
  <c r="T648"/>
  <c r="R648"/>
  <c r="P648"/>
  <c r="BK648"/>
  <c r="J648"/>
  <c r="BE648"/>
  <c r="BI637"/>
  <c r="BH637"/>
  <c r="BG637"/>
  <c r="BF637"/>
  <c r="T637"/>
  <c r="R637"/>
  <c r="P637"/>
  <c r="BK637"/>
  <c r="J637"/>
  <c r="BE637"/>
  <c r="BI634"/>
  <c r="BH634"/>
  <c r="BG634"/>
  <c r="BF634"/>
  <c r="T634"/>
  <c r="R634"/>
  <c r="P634"/>
  <c r="BK634"/>
  <c r="J634"/>
  <c r="BE634"/>
  <c r="BI631"/>
  <c r="BH631"/>
  <c r="BG631"/>
  <c r="BF631"/>
  <c r="T631"/>
  <c r="R631"/>
  <c r="P631"/>
  <c r="BK631"/>
  <c r="J631"/>
  <c r="BE631"/>
  <c r="BI628"/>
  <c r="BH628"/>
  <c r="BG628"/>
  <c r="BF628"/>
  <c r="T628"/>
  <c r="R628"/>
  <c r="P628"/>
  <c r="BK628"/>
  <c r="J628"/>
  <c r="BE628"/>
  <c r="BI617"/>
  <c r="BH617"/>
  <c r="BG617"/>
  <c r="BF617"/>
  <c r="T617"/>
  <c r="R617"/>
  <c r="P617"/>
  <c r="BK617"/>
  <c r="J617"/>
  <c r="BE617"/>
  <c r="BI614"/>
  <c r="BH614"/>
  <c r="BG614"/>
  <c r="BF614"/>
  <c r="T614"/>
  <c r="R614"/>
  <c r="P614"/>
  <c r="BK614"/>
  <c r="J614"/>
  <c r="BE614"/>
  <c r="BI611"/>
  <c r="BH611"/>
  <c r="BG611"/>
  <c r="BF611"/>
  <c r="T611"/>
  <c r="R611"/>
  <c r="P611"/>
  <c r="BK611"/>
  <c r="J611"/>
  <c r="BE611"/>
  <c r="BI608"/>
  <c r="BH608"/>
  <c r="BG608"/>
  <c r="BF608"/>
  <c r="T608"/>
  <c r="R608"/>
  <c r="P608"/>
  <c r="BK608"/>
  <c r="J608"/>
  <c r="BE608"/>
  <c r="BI597"/>
  <c r="BH597"/>
  <c r="BG597"/>
  <c r="BF597"/>
  <c r="T597"/>
  <c r="R597"/>
  <c r="P597"/>
  <c r="BK597"/>
  <c r="J597"/>
  <c r="BE597"/>
  <c r="BI595"/>
  <c r="BH595"/>
  <c r="BG595"/>
  <c r="BF595"/>
  <c r="T595"/>
  <c r="R595"/>
  <c r="P595"/>
  <c r="BK595"/>
  <c r="J595"/>
  <c r="BE595"/>
  <c r="BI583"/>
  <c r="BH583"/>
  <c r="BG583"/>
  <c r="BF583"/>
  <c r="T583"/>
  <c r="R583"/>
  <c r="P583"/>
  <c r="BK583"/>
  <c r="J583"/>
  <c r="BE583"/>
  <c r="BI580"/>
  <c r="BH580"/>
  <c r="BG580"/>
  <c r="BF580"/>
  <c r="T580"/>
  <c r="R580"/>
  <c r="P580"/>
  <c r="BK580"/>
  <c r="J580"/>
  <c r="BE580"/>
  <c r="BI576"/>
  <c r="BH576"/>
  <c r="BG576"/>
  <c r="BF576"/>
  <c r="T576"/>
  <c r="R576"/>
  <c r="P576"/>
  <c r="BK576"/>
  <c r="J576"/>
  <c r="BE576"/>
  <c r="BI573"/>
  <c r="BH573"/>
  <c r="BG573"/>
  <c r="BF573"/>
  <c r="T573"/>
  <c r="R573"/>
  <c r="P573"/>
  <c r="BK573"/>
  <c r="J573"/>
  <c r="BE573"/>
  <c r="BI570"/>
  <c r="BH570"/>
  <c r="BG570"/>
  <c r="BF570"/>
  <c r="T570"/>
  <c r="R570"/>
  <c r="P570"/>
  <c r="BK570"/>
  <c r="J570"/>
  <c r="BE570"/>
  <c r="BI567"/>
  <c r="BH567"/>
  <c r="BG567"/>
  <c r="BF567"/>
  <c r="T567"/>
  <c r="R567"/>
  <c r="P567"/>
  <c r="BK567"/>
  <c r="J567"/>
  <c r="BE567"/>
  <c r="BI564"/>
  <c r="BH564"/>
  <c r="BG564"/>
  <c r="BF564"/>
  <c r="T564"/>
  <c r="R564"/>
  <c r="P564"/>
  <c r="BK564"/>
  <c r="J564"/>
  <c r="BE564"/>
  <c r="BI560"/>
  <c r="BH560"/>
  <c r="BG560"/>
  <c r="BF560"/>
  <c r="T560"/>
  <c r="R560"/>
  <c r="P560"/>
  <c r="BK560"/>
  <c r="J560"/>
  <c r="BE560"/>
  <c r="BI557"/>
  <c r="BH557"/>
  <c r="BG557"/>
  <c r="BF557"/>
  <c r="T557"/>
  <c r="R557"/>
  <c r="P557"/>
  <c r="BK557"/>
  <c r="J557"/>
  <c r="BE557"/>
  <c r="BI546"/>
  <c r="BH546"/>
  <c r="BG546"/>
  <c r="BF546"/>
  <c r="T546"/>
  <c r="R546"/>
  <c r="P546"/>
  <c r="BK546"/>
  <c r="J546"/>
  <c r="BE546"/>
  <c r="BI543"/>
  <c r="BH543"/>
  <c r="BG543"/>
  <c r="BF543"/>
  <c r="T543"/>
  <c r="R543"/>
  <c r="P543"/>
  <c r="BK543"/>
  <c r="J543"/>
  <c r="BE543"/>
  <c r="BI540"/>
  <c r="BH540"/>
  <c r="BG540"/>
  <c r="BF540"/>
  <c r="T540"/>
  <c r="R540"/>
  <c r="P540"/>
  <c r="BK540"/>
  <c r="J540"/>
  <c r="BE540"/>
  <c r="BI526"/>
  <c r="BH526"/>
  <c r="BG526"/>
  <c r="BF526"/>
  <c r="T526"/>
  <c r="R526"/>
  <c r="P526"/>
  <c r="BK526"/>
  <c r="J526"/>
  <c r="BE526"/>
  <c r="BI513"/>
  <c r="BH513"/>
  <c r="BG513"/>
  <c r="BF513"/>
  <c r="T513"/>
  <c r="T512"/>
  <c r="R513"/>
  <c r="R512"/>
  <c r="P513"/>
  <c r="P512"/>
  <c r="BK513"/>
  <c r="BK512"/>
  <c r="J512"/>
  <c r="J513"/>
  <c r="BE513"/>
  <c r="J69"/>
  <c r="BI506"/>
  <c r="BH506"/>
  <c r="BG506"/>
  <c r="BF506"/>
  <c r="T506"/>
  <c r="R506"/>
  <c r="P506"/>
  <c r="BK506"/>
  <c r="J506"/>
  <c r="BE506"/>
  <c r="BI500"/>
  <c r="BH500"/>
  <c r="BG500"/>
  <c r="BF500"/>
  <c r="T500"/>
  <c r="R500"/>
  <c r="P500"/>
  <c r="BK500"/>
  <c r="J500"/>
  <c r="BE500"/>
  <c r="BI494"/>
  <c r="BH494"/>
  <c r="BG494"/>
  <c r="BF494"/>
  <c r="T494"/>
  <c r="R494"/>
  <c r="P494"/>
  <c r="BK494"/>
  <c r="J494"/>
  <c r="BE494"/>
  <c r="BI488"/>
  <c r="BH488"/>
  <c r="BG488"/>
  <c r="BF488"/>
  <c r="T488"/>
  <c r="R488"/>
  <c r="P488"/>
  <c r="BK488"/>
  <c r="J488"/>
  <c r="BE488"/>
  <c r="BI482"/>
  <c r="BH482"/>
  <c r="BG482"/>
  <c r="BF482"/>
  <c r="T482"/>
  <c r="R482"/>
  <c r="P482"/>
  <c r="BK482"/>
  <c r="J482"/>
  <c r="BE482"/>
  <c r="BI476"/>
  <c r="BH476"/>
  <c r="BG476"/>
  <c r="BF476"/>
  <c r="T476"/>
  <c r="R476"/>
  <c r="P476"/>
  <c r="BK476"/>
  <c r="J476"/>
  <c r="BE476"/>
  <c r="BI470"/>
  <c r="BH470"/>
  <c r="BG470"/>
  <c r="BF470"/>
  <c r="T470"/>
  <c r="R470"/>
  <c r="P470"/>
  <c r="BK470"/>
  <c r="J470"/>
  <c r="BE470"/>
  <c r="BI462"/>
  <c r="BH462"/>
  <c r="BG462"/>
  <c r="BF462"/>
  <c r="T462"/>
  <c r="R462"/>
  <c r="P462"/>
  <c r="BK462"/>
  <c r="J462"/>
  <c r="BE462"/>
  <c r="BI450"/>
  <c r="BH450"/>
  <c r="BG450"/>
  <c r="BF450"/>
  <c r="T450"/>
  <c r="T449"/>
  <c r="R450"/>
  <c r="R449"/>
  <c r="P450"/>
  <c r="P449"/>
  <c r="BK450"/>
  <c r="BK449"/>
  <c r="J449"/>
  <c r="J450"/>
  <c r="BE450"/>
  <c r="J68"/>
  <c r="BI436"/>
  <c r="BH436"/>
  <c r="BG436"/>
  <c r="BF436"/>
  <c r="T436"/>
  <c r="T435"/>
  <c r="R436"/>
  <c r="R435"/>
  <c r="P436"/>
  <c r="P435"/>
  <c r="BK436"/>
  <c r="BK435"/>
  <c r="J435"/>
  <c r="J436"/>
  <c r="BE436"/>
  <c r="J67"/>
  <c r="BI432"/>
  <c r="BH432"/>
  <c r="BG432"/>
  <c r="BF432"/>
  <c r="T432"/>
  <c r="T431"/>
  <c r="R432"/>
  <c r="R431"/>
  <c r="P432"/>
  <c r="P431"/>
  <c r="BK432"/>
  <c r="BK431"/>
  <c r="J431"/>
  <c r="J432"/>
  <c r="BE432"/>
  <c r="J66"/>
  <c r="BI428"/>
  <c r="BH428"/>
  <c r="BG428"/>
  <c r="BF428"/>
  <c r="T428"/>
  <c r="R428"/>
  <c r="P428"/>
  <c r="BK428"/>
  <c r="J428"/>
  <c r="BE428"/>
  <c r="BI424"/>
  <c r="BH424"/>
  <c r="BG424"/>
  <c r="BF424"/>
  <c r="T424"/>
  <c r="R424"/>
  <c r="P424"/>
  <c r="BK424"/>
  <c r="J424"/>
  <c r="BE424"/>
  <c r="BI420"/>
  <c r="BH420"/>
  <c r="BG420"/>
  <c r="BF420"/>
  <c r="T420"/>
  <c r="R420"/>
  <c r="P420"/>
  <c r="BK420"/>
  <c r="J420"/>
  <c r="BE420"/>
  <c r="BI407"/>
  <c r="BH407"/>
  <c r="BG407"/>
  <c r="BF407"/>
  <c r="T407"/>
  <c r="R407"/>
  <c r="P407"/>
  <c r="BK407"/>
  <c r="J407"/>
  <c r="BE407"/>
  <c r="BI394"/>
  <c r="BH394"/>
  <c r="BG394"/>
  <c r="BF394"/>
  <c r="T394"/>
  <c r="R394"/>
  <c r="P394"/>
  <c r="BK394"/>
  <c r="J394"/>
  <c r="BE394"/>
  <c r="BI381"/>
  <c r="BH381"/>
  <c r="BG381"/>
  <c r="BF381"/>
  <c r="T381"/>
  <c r="R381"/>
  <c r="P381"/>
  <c r="BK381"/>
  <c r="J381"/>
  <c r="BE381"/>
  <c r="BI378"/>
  <c r="BH378"/>
  <c r="BG378"/>
  <c r="BF378"/>
  <c r="T378"/>
  <c r="R378"/>
  <c r="P378"/>
  <c r="BK378"/>
  <c r="J378"/>
  <c r="BE378"/>
  <c r="BI364"/>
  <c r="BH364"/>
  <c r="BG364"/>
  <c r="BF364"/>
  <c r="T364"/>
  <c r="R364"/>
  <c r="P364"/>
  <c r="BK364"/>
  <c r="J364"/>
  <c r="BE364"/>
  <c r="BI350"/>
  <c r="BH350"/>
  <c r="BG350"/>
  <c r="BF350"/>
  <c r="T350"/>
  <c r="R350"/>
  <c r="P350"/>
  <c r="BK350"/>
  <c r="J350"/>
  <c r="BE350"/>
  <c r="BI337"/>
  <c r="BH337"/>
  <c r="BG337"/>
  <c r="BF337"/>
  <c r="T337"/>
  <c r="R337"/>
  <c r="P337"/>
  <c r="BK337"/>
  <c r="J337"/>
  <c r="BE337"/>
  <c r="BI334"/>
  <c r="BH334"/>
  <c r="BG334"/>
  <c r="BF334"/>
  <c r="T334"/>
  <c r="R334"/>
  <c r="P334"/>
  <c r="BK334"/>
  <c r="J334"/>
  <c r="BE334"/>
  <c r="BI320"/>
  <c r="BH320"/>
  <c r="BG320"/>
  <c r="BF320"/>
  <c r="T320"/>
  <c r="R320"/>
  <c r="P320"/>
  <c r="BK320"/>
  <c r="J320"/>
  <c r="BE320"/>
  <c r="BI306"/>
  <c r="BH306"/>
  <c r="BG306"/>
  <c r="BF306"/>
  <c r="T306"/>
  <c r="R306"/>
  <c r="P306"/>
  <c r="BK306"/>
  <c r="J306"/>
  <c r="BE306"/>
  <c r="BI293"/>
  <c r="BH293"/>
  <c r="BG293"/>
  <c r="BF293"/>
  <c r="T293"/>
  <c r="R293"/>
  <c r="P293"/>
  <c r="BK293"/>
  <c r="J293"/>
  <c r="BE293"/>
  <c r="BI279"/>
  <c r="BH279"/>
  <c r="BG279"/>
  <c r="BF279"/>
  <c r="T279"/>
  <c r="R279"/>
  <c r="P279"/>
  <c r="BK279"/>
  <c r="J279"/>
  <c r="BE279"/>
  <c r="BI266"/>
  <c r="BH266"/>
  <c r="BG266"/>
  <c r="BF266"/>
  <c r="T266"/>
  <c r="R266"/>
  <c r="P266"/>
  <c r="BK266"/>
  <c r="J266"/>
  <c r="BE266"/>
  <c r="BI253"/>
  <c r="BH253"/>
  <c r="BG253"/>
  <c r="BF253"/>
  <c r="T253"/>
  <c r="R253"/>
  <c r="P253"/>
  <c r="BK253"/>
  <c r="J253"/>
  <c r="BE253"/>
  <c r="BI240"/>
  <c r="BH240"/>
  <c r="BG240"/>
  <c r="BF240"/>
  <c r="T240"/>
  <c r="R240"/>
  <c r="P240"/>
  <c r="BK240"/>
  <c r="J240"/>
  <c r="BE240"/>
  <c r="BI237"/>
  <c r="BH237"/>
  <c r="BG237"/>
  <c r="BF237"/>
  <c r="T237"/>
  <c r="R237"/>
  <c r="P237"/>
  <c r="BK237"/>
  <c r="J237"/>
  <c r="BE237"/>
  <c r="BI223"/>
  <c r="BH223"/>
  <c r="BG223"/>
  <c r="BF223"/>
  <c r="T223"/>
  <c r="R223"/>
  <c r="P223"/>
  <c r="BK223"/>
  <c r="J223"/>
  <c r="BE223"/>
  <c r="BI220"/>
  <c r="BH220"/>
  <c r="BG220"/>
  <c r="BF220"/>
  <c r="T220"/>
  <c r="R220"/>
  <c r="P220"/>
  <c r="BK220"/>
  <c r="J220"/>
  <c r="BE220"/>
  <c r="BI207"/>
  <c r="BH207"/>
  <c r="BG207"/>
  <c r="BF207"/>
  <c r="T207"/>
  <c r="R207"/>
  <c r="P207"/>
  <c r="BK207"/>
  <c r="J207"/>
  <c r="BE207"/>
  <c r="BI193"/>
  <c r="BH193"/>
  <c r="BG193"/>
  <c r="BF193"/>
  <c r="T193"/>
  <c r="R193"/>
  <c r="P193"/>
  <c r="BK193"/>
  <c r="J193"/>
  <c r="BE193"/>
  <c r="BI180"/>
  <c r="BH180"/>
  <c r="BG180"/>
  <c r="BF180"/>
  <c r="T180"/>
  <c r="R180"/>
  <c r="P180"/>
  <c r="BK180"/>
  <c r="J180"/>
  <c r="BE180"/>
  <c r="BI167"/>
  <c r="BH167"/>
  <c r="BG167"/>
  <c r="BF167"/>
  <c r="T167"/>
  <c r="R167"/>
  <c r="P167"/>
  <c r="BK167"/>
  <c r="J167"/>
  <c r="BE167"/>
  <c r="BI163"/>
  <c r="BH163"/>
  <c r="BG163"/>
  <c r="BF163"/>
  <c r="T163"/>
  <c r="R163"/>
  <c r="P163"/>
  <c r="BK163"/>
  <c r="J163"/>
  <c r="BE163"/>
  <c r="BI160"/>
  <c r="BH160"/>
  <c r="BG160"/>
  <c r="BF160"/>
  <c r="T160"/>
  <c r="R160"/>
  <c r="P160"/>
  <c r="BK160"/>
  <c r="J160"/>
  <c r="BE160"/>
  <c r="BI157"/>
  <c r="BH157"/>
  <c r="BG157"/>
  <c r="BF157"/>
  <c r="T157"/>
  <c r="R157"/>
  <c r="P157"/>
  <c r="BK157"/>
  <c r="J157"/>
  <c r="BE157"/>
  <c r="BI154"/>
  <c r="BH154"/>
  <c r="BG154"/>
  <c r="BF154"/>
  <c r="T154"/>
  <c r="R154"/>
  <c r="P154"/>
  <c r="BK154"/>
  <c r="J154"/>
  <c r="BE154"/>
  <c r="BI152"/>
  <c r="BH152"/>
  <c r="BG152"/>
  <c r="BF152"/>
  <c r="T152"/>
  <c r="R152"/>
  <c r="P152"/>
  <c r="BK152"/>
  <c r="J152"/>
  <c r="BE152"/>
  <c r="BI150"/>
  <c r="BH150"/>
  <c r="BG150"/>
  <c r="BF150"/>
  <c r="T150"/>
  <c r="R150"/>
  <c r="P150"/>
  <c r="BK150"/>
  <c r="J150"/>
  <c r="BE150"/>
  <c r="BI138"/>
  <c r="BH138"/>
  <c r="BG138"/>
  <c r="BF138"/>
  <c r="T138"/>
  <c r="R138"/>
  <c r="P138"/>
  <c r="BK138"/>
  <c r="J138"/>
  <c r="BE138"/>
  <c r="BI135"/>
  <c r="BH135"/>
  <c r="BG135"/>
  <c r="BF135"/>
  <c r="T135"/>
  <c r="R135"/>
  <c r="P135"/>
  <c r="BK135"/>
  <c r="J135"/>
  <c r="BE135"/>
  <c r="BI132"/>
  <c r="BH132"/>
  <c r="BG132"/>
  <c r="BF132"/>
  <c r="T132"/>
  <c r="R132"/>
  <c r="P132"/>
  <c r="BK132"/>
  <c r="J132"/>
  <c r="BE132"/>
  <c r="BI126"/>
  <c r="BH126"/>
  <c r="BG126"/>
  <c r="BF126"/>
  <c r="T126"/>
  <c r="R126"/>
  <c r="P126"/>
  <c r="BK126"/>
  <c r="J126"/>
  <c r="BE126"/>
  <c r="BI120"/>
  <c r="BH120"/>
  <c r="BG120"/>
  <c r="BF120"/>
  <c r="T120"/>
  <c r="R120"/>
  <c r="P120"/>
  <c r="BK120"/>
  <c r="J120"/>
  <c r="BE120"/>
  <c r="BI114"/>
  <c r="BH114"/>
  <c r="BG114"/>
  <c r="BF114"/>
  <c r="T114"/>
  <c r="R114"/>
  <c r="P114"/>
  <c r="BK114"/>
  <c r="J114"/>
  <c r="BE114"/>
  <c r="BI102"/>
  <c r="F39"/>
  <c i="1" r="BD66"/>
  <c i="11" r="BH102"/>
  <c r="F38"/>
  <c i="1" r="BC66"/>
  <c i="11" r="BG102"/>
  <c r="F37"/>
  <c i="1" r="BB66"/>
  <c i="11" r="BF102"/>
  <c r="J36"/>
  <c i="1" r="AW66"/>
  <c i="11" r="F36"/>
  <c i="1" r="BA66"/>
  <c i="11" r="T102"/>
  <c r="T101"/>
  <c r="T100"/>
  <c r="T99"/>
  <c r="R102"/>
  <c r="R101"/>
  <c r="R100"/>
  <c r="R99"/>
  <c r="P102"/>
  <c r="P101"/>
  <c r="P100"/>
  <c r="P99"/>
  <c i="1" r="AU66"/>
  <c i="11" r="BK102"/>
  <c r="BK101"/>
  <c r="J101"/>
  <c r="BK100"/>
  <c r="J100"/>
  <c r="BK99"/>
  <c r="J99"/>
  <c r="J63"/>
  <c r="J32"/>
  <c i="1" r="AG66"/>
  <c i="11" r="J102"/>
  <c r="BE102"/>
  <c r="J35"/>
  <c i="1" r="AV66"/>
  <c i="11" r="F35"/>
  <c i="1" r="AZ66"/>
  <c i="11" r="J65"/>
  <c r="J64"/>
  <c r="J95"/>
  <c r="F93"/>
  <c r="E91"/>
  <c r="J58"/>
  <c r="F56"/>
  <c r="E54"/>
  <c r="J41"/>
  <c r="J26"/>
  <c r="E26"/>
  <c r="J96"/>
  <c r="J59"/>
  <c r="J25"/>
  <c r="J20"/>
  <c r="E20"/>
  <c r="F96"/>
  <c r="F59"/>
  <c r="J19"/>
  <c r="J17"/>
  <c r="E17"/>
  <c r="F95"/>
  <c r="F58"/>
  <c r="J16"/>
  <c r="J14"/>
  <c r="J93"/>
  <c r="J56"/>
  <c r="E7"/>
  <c r="E87"/>
  <c r="E50"/>
  <c i="10" r="J512"/>
  <c r="J39"/>
  <c r="J38"/>
  <c i="1" r="AY65"/>
  <c i="10" r="J37"/>
  <c i="1" r="AX65"/>
  <c i="10" r="BI1233"/>
  <c r="BH1233"/>
  <c r="BG1233"/>
  <c r="BF1233"/>
  <c r="T1233"/>
  <c r="T1232"/>
  <c r="T1231"/>
  <c r="R1233"/>
  <c r="R1232"/>
  <c r="R1231"/>
  <c r="P1233"/>
  <c r="P1232"/>
  <c r="P1231"/>
  <c r="BK1233"/>
  <c r="BK1232"/>
  <c r="J1232"/>
  <c r="BK1231"/>
  <c r="J1231"/>
  <c r="J1233"/>
  <c r="BE1233"/>
  <c r="J78"/>
  <c r="J77"/>
  <c r="BI1228"/>
  <c r="BH1228"/>
  <c r="BG1228"/>
  <c r="BF1228"/>
  <c r="T1228"/>
  <c r="T1227"/>
  <c r="T1226"/>
  <c r="R1228"/>
  <c r="R1227"/>
  <c r="R1226"/>
  <c r="P1228"/>
  <c r="P1227"/>
  <c r="P1226"/>
  <c r="BK1228"/>
  <c r="BK1227"/>
  <c r="J1227"/>
  <c r="BK1226"/>
  <c r="J1226"/>
  <c r="J1228"/>
  <c r="BE1228"/>
  <c r="J76"/>
  <c r="J75"/>
  <c r="BI1223"/>
  <c r="BH1223"/>
  <c r="BG1223"/>
  <c r="BF1223"/>
  <c r="T1223"/>
  <c r="T1222"/>
  <c r="R1223"/>
  <c r="R1222"/>
  <c r="P1223"/>
  <c r="P1222"/>
  <c r="BK1223"/>
  <c r="BK1222"/>
  <c r="J1222"/>
  <c r="J1223"/>
  <c r="BE1223"/>
  <c r="J74"/>
  <c r="BI1219"/>
  <c r="BH1219"/>
  <c r="BG1219"/>
  <c r="BF1219"/>
  <c r="T1219"/>
  <c r="R1219"/>
  <c r="P1219"/>
  <c r="BK1219"/>
  <c r="J1219"/>
  <c r="BE1219"/>
  <c r="BI1213"/>
  <c r="BH1213"/>
  <c r="BG1213"/>
  <c r="BF1213"/>
  <c r="T1213"/>
  <c r="R1213"/>
  <c r="P1213"/>
  <c r="BK1213"/>
  <c r="J1213"/>
  <c r="BE1213"/>
  <c r="BI1210"/>
  <c r="BH1210"/>
  <c r="BG1210"/>
  <c r="BF1210"/>
  <c r="T1210"/>
  <c r="R1210"/>
  <c r="P1210"/>
  <c r="BK1210"/>
  <c r="J1210"/>
  <c r="BE1210"/>
  <c r="BI1207"/>
  <c r="BH1207"/>
  <c r="BG1207"/>
  <c r="BF1207"/>
  <c r="T1207"/>
  <c r="R1207"/>
  <c r="P1207"/>
  <c r="BK1207"/>
  <c r="J1207"/>
  <c r="BE1207"/>
  <c r="BI1199"/>
  <c r="BH1199"/>
  <c r="BG1199"/>
  <c r="BF1199"/>
  <c r="T1199"/>
  <c r="T1198"/>
  <c r="R1199"/>
  <c r="R1198"/>
  <c r="P1199"/>
  <c r="P1198"/>
  <c r="BK1199"/>
  <c r="BK1198"/>
  <c r="J1198"/>
  <c r="J1199"/>
  <c r="BE1199"/>
  <c r="J73"/>
  <c r="BI1190"/>
  <c r="BH1190"/>
  <c r="BG1190"/>
  <c r="BF1190"/>
  <c r="T1190"/>
  <c r="T1189"/>
  <c r="R1190"/>
  <c r="R1189"/>
  <c r="P1190"/>
  <c r="P1189"/>
  <c r="BK1190"/>
  <c r="BK1189"/>
  <c r="J1189"/>
  <c r="J1190"/>
  <c r="BE1190"/>
  <c r="J72"/>
  <c r="BI1172"/>
  <c r="BH1172"/>
  <c r="BG1172"/>
  <c r="BF1172"/>
  <c r="T1172"/>
  <c r="R1172"/>
  <c r="P1172"/>
  <c r="BK1172"/>
  <c r="J1172"/>
  <c r="BE1172"/>
  <c r="BI1155"/>
  <c r="BH1155"/>
  <c r="BG1155"/>
  <c r="BF1155"/>
  <c r="T1155"/>
  <c r="R1155"/>
  <c r="P1155"/>
  <c r="BK1155"/>
  <c r="J1155"/>
  <c r="BE1155"/>
  <c r="BI1149"/>
  <c r="BH1149"/>
  <c r="BG1149"/>
  <c r="BF1149"/>
  <c r="T1149"/>
  <c r="T1148"/>
  <c r="R1149"/>
  <c r="R1148"/>
  <c r="P1149"/>
  <c r="P1148"/>
  <c r="BK1149"/>
  <c r="BK1148"/>
  <c r="J1148"/>
  <c r="J1149"/>
  <c r="BE1149"/>
  <c r="J71"/>
  <c r="BI1145"/>
  <c r="BH1145"/>
  <c r="BG1145"/>
  <c r="BF1145"/>
  <c r="T1145"/>
  <c r="R1145"/>
  <c r="P1145"/>
  <c r="BK1145"/>
  <c r="J1145"/>
  <c r="BE1145"/>
  <c r="BI1142"/>
  <c r="BH1142"/>
  <c r="BG1142"/>
  <c r="BF1142"/>
  <c r="T1142"/>
  <c r="R1142"/>
  <c r="P1142"/>
  <c r="BK1142"/>
  <c r="J1142"/>
  <c r="BE1142"/>
  <c r="BI1139"/>
  <c r="BH1139"/>
  <c r="BG1139"/>
  <c r="BF1139"/>
  <c r="T1139"/>
  <c r="R1139"/>
  <c r="P1139"/>
  <c r="BK1139"/>
  <c r="J1139"/>
  <c r="BE1139"/>
  <c r="BI1136"/>
  <c r="BH1136"/>
  <c r="BG1136"/>
  <c r="BF1136"/>
  <c r="T1136"/>
  <c r="R1136"/>
  <c r="P1136"/>
  <c r="BK1136"/>
  <c r="J1136"/>
  <c r="BE1136"/>
  <c r="BI1133"/>
  <c r="BH1133"/>
  <c r="BG1133"/>
  <c r="BF1133"/>
  <c r="T1133"/>
  <c r="R1133"/>
  <c r="P1133"/>
  <c r="BK1133"/>
  <c r="J1133"/>
  <c r="BE1133"/>
  <c r="BI1130"/>
  <c r="BH1130"/>
  <c r="BG1130"/>
  <c r="BF1130"/>
  <c r="T1130"/>
  <c r="R1130"/>
  <c r="P1130"/>
  <c r="BK1130"/>
  <c r="J1130"/>
  <c r="BE1130"/>
  <c r="BI1128"/>
  <c r="BH1128"/>
  <c r="BG1128"/>
  <c r="BF1128"/>
  <c r="T1128"/>
  <c r="R1128"/>
  <c r="P1128"/>
  <c r="BK1128"/>
  <c r="J1128"/>
  <c r="BE1128"/>
  <c r="BI1126"/>
  <c r="BH1126"/>
  <c r="BG1126"/>
  <c r="BF1126"/>
  <c r="T1126"/>
  <c r="R1126"/>
  <c r="P1126"/>
  <c r="BK1126"/>
  <c r="J1126"/>
  <c r="BE1126"/>
  <c r="BI1123"/>
  <c r="BH1123"/>
  <c r="BG1123"/>
  <c r="BF1123"/>
  <c r="T1123"/>
  <c r="R1123"/>
  <c r="P1123"/>
  <c r="BK1123"/>
  <c r="J1123"/>
  <c r="BE1123"/>
  <c r="BI1120"/>
  <c r="BH1120"/>
  <c r="BG1120"/>
  <c r="BF1120"/>
  <c r="T1120"/>
  <c r="R1120"/>
  <c r="P1120"/>
  <c r="BK1120"/>
  <c r="J1120"/>
  <c r="BE1120"/>
  <c r="BI1116"/>
  <c r="BH1116"/>
  <c r="BG1116"/>
  <c r="BF1116"/>
  <c r="T1116"/>
  <c r="R1116"/>
  <c r="P1116"/>
  <c r="BK1116"/>
  <c r="J1116"/>
  <c r="BE1116"/>
  <c r="BI1113"/>
  <c r="BH1113"/>
  <c r="BG1113"/>
  <c r="BF1113"/>
  <c r="T1113"/>
  <c r="R1113"/>
  <c r="P1113"/>
  <c r="BK1113"/>
  <c r="J1113"/>
  <c r="BE1113"/>
  <c r="BI1110"/>
  <c r="BH1110"/>
  <c r="BG1110"/>
  <c r="BF1110"/>
  <c r="T1110"/>
  <c r="R1110"/>
  <c r="P1110"/>
  <c r="BK1110"/>
  <c r="J1110"/>
  <c r="BE1110"/>
  <c r="BI1093"/>
  <c r="BH1093"/>
  <c r="BG1093"/>
  <c r="BF1093"/>
  <c r="T1093"/>
  <c r="R1093"/>
  <c r="P1093"/>
  <c r="BK1093"/>
  <c r="J1093"/>
  <c r="BE1093"/>
  <c r="BI1077"/>
  <c r="BH1077"/>
  <c r="BG1077"/>
  <c r="BF1077"/>
  <c r="T1077"/>
  <c r="R1077"/>
  <c r="P1077"/>
  <c r="BK1077"/>
  <c r="J1077"/>
  <c r="BE1077"/>
  <c r="BI1060"/>
  <c r="BH1060"/>
  <c r="BG1060"/>
  <c r="BF1060"/>
  <c r="T1060"/>
  <c r="R1060"/>
  <c r="P1060"/>
  <c r="BK1060"/>
  <c r="J1060"/>
  <c r="BE1060"/>
  <c r="BI1056"/>
  <c r="BH1056"/>
  <c r="BG1056"/>
  <c r="BF1056"/>
  <c r="T1056"/>
  <c r="R1056"/>
  <c r="P1056"/>
  <c r="BK1056"/>
  <c r="J1056"/>
  <c r="BE1056"/>
  <c r="BI1052"/>
  <c r="BH1052"/>
  <c r="BG1052"/>
  <c r="BF1052"/>
  <c r="T1052"/>
  <c r="R1052"/>
  <c r="P1052"/>
  <c r="BK1052"/>
  <c r="J1052"/>
  <c r="BE1052"/>
  <c r="BI1048"/>
  <c r="BH1048"/>
  <c r="BG1048"/>
  <c r="BF1048"/>
  <c r="T1048"/>
  <c r="R1048"/>
  <c r="P1048"/>
  <c r="BK1048"/>
  <c r="J1048"/>
  <c r="BE1048"/>
  <c r="BI1045"/>
  <c r="BH1045"/>
  <c r="BG1045"/>
  <c r="BF1045"/>
  <c r="T1045"/>
  <c r="R1045"/>
  <c r="P1045"/>
  <c r="BK1045"/>
  <c r="J1045"/>
  <c r="BE1045"/>
  <c r="BI1042"/>
  <c r="BH1042"/>
  <c r="BG1042"/>
  <c r="BF1042"/>
  <c r="T1042"/>
  <c r="R1042"/>
  <c r="P1042"/>
  <c r="BK1042"/>
  <c r="J1042"/>
  <c r="BE1042"/>
  <c r="BI1039"/>
  <c r="BH1039"/>
  <c r="BG1039"/>
  <c r="BF1039"/>
  <c r="T1039"/>
  <c r="R1039"/>
  <c r="P1039"/>
  <c r="BK1039"/>
  <c r="J1039"/>
  <c r="BE1039"/>
  <c r="BI1023"/>
  <c r="BH1023"/>
  <c r="BG1023"/>
  <c r="BF1023"/>
  <c r="T1023"/>
  <c r="R1023"/>
  <c r="P1023"/>
  <c r="BK1023"/>
  <c r="J1023"/>
  <c r="BE1023"/>
  <c r="BI1019"/>
  <c r="BH1019"/>
  <c r="BG1019"/>
  <c r="BF1019"/>
  <c r="T1019"/>
  <c r="R1019"/>
  <c r="P1019"/>
  <c r="BK1019"/>
  <c r="J1019"/>
  <c r="BE1019"/>
  <c r="BI1016"/>
  <c r="BH1016"/>
  <c r="BG1016"/>
  <c r="BF1016"/>
  <c r="T1016"/>
  <c r="R1016"/>
  <c r="P1016"/>
  <c r="BK1016"/>
  <c r="J1016"/>
  <c r="BE1016"/>
  <c r="BI999"/>
  <c r="BH999"/>
  <c r="BG999"/>
  <c r="BF999"/>
  <c r="T999"/>
  <c r="R999"/>
  <c r="P999"/>
  <c r="BK999"/>
  <c r="J999"/>
  <c r="BE999"/>
  <c r="BI982"/>
  <c r="BH982"/>
  <c r="BG982"/>
  <c r="BF982"/>
  <c r="T982"/>
  <c r="R982"/>
  <c r="P982"/>
  <c r="BK982"/>
  <c r="J982"/>
  <c r="BE982"/>
  <c r="BI978"/>
  <c r="BH978"/>
  <c r="BG978"/>
  <c r="BF978"/>
  <c r="T978"/>
  <c r="R978"/>
  <c r="P978"/>
  <c r="BK978"/>
  <c r="J978"/>
  <c r="BE978"/>
  <c r="BI974"/>
  <c r="BH974"/>
  <c r="BG974"/>
  <c r="BF974"/>
  <c r="T974"/>
  <c r="R974"/>
  <c r="P974"/>
  <c r="BK974"/>
  <c r="J974"/>
  <c r="BE974"/>
  <c r="BI970"/>
  <c r="BH970"/>
  <c r="BG970"/>
  <c r="BF970"/>
  <c r="T970"/>
  <c r="R970"/>
  <c r="P970"/>
  <c r="BK970"/>
  <c r="J970"/>
  <c r="BE970"/>
  <c r="BI967"/>
  <c r="BH967"/>
  <c r="BG967"/>
  <c r="BF967"/>
  <c r="T967"/>
  <c r="R967"/>
  <c r="P967"/>
  <c r="BK967"/>
  <c r="J967"/>
  <c r="BE967"/>
  <c r="BI964"/>
  <c r="BH964"/>
  <c r="BG964"/>
  <c r="BF964"/>
  <c r="T964"/>
  <c r="R964"/>
  <c r="P964"/>
  <c r="BK964"/>
  <c r="J964"/>
  <c r="BE964"/>
  <c r="BI961"/>
  <c r="BH961"/>
  <c r="BG961"/>
  <c r="BF961"/>
  <c r="T961"/>
  <c r="R961"/>
  <c r="P961"/>
  <c r="BK961"/>
  <c r="J961"/>
  <c r="BE961"/>
  <c r="BI958"/>
  <c r="BH958"/>
  <c r="BG958"/>
  <c r="BF958"/>
  <c r="T958"/>
  <c r="R958"/>
  <c r="P958"/>
  <c r="BK958"/>
  <c r="J958"/>
  <c r="BE958"/>
  <c r="BI955"/>
  <c r="BH955"/>
  <c r="BG955"/>
  <c r="BF955"/>
  <c r="T955"/>
  <c r="R955"/>
  <c r="P955"/>
  <c r="BK955"/>
  <c r="J955"/>
  <c r="BE955"/>
  <c r="BI953"/>
  <c r="BH953"/>
  <c r="BG953"/>
  <c r="BF953"/>
  <c r="T953"/>
  <c r="R953"/>
  <c r="P953"/>
  <c r="BK953"/>
  <c r="J953"/>
  <c r="BE953"/>
  <c r="BI949"/>
  <c r="BH949"/>
  <c r="BG949"/>
  <c r="BF949"/>
  <c r="T949"/>
  <c r="R949"/>
  <c r="P949"/>
  <c r="BK949"/>
  <c r="J949"/>
  <c r="BE949"/>
  <c r="BI946"/>
  <c r="BH946"/>
  <c r="BG946"/>
  <c r="BF946"/>
  <c r="T946"/>
  <c r="R946"/>
  <c r="P946"/>
  <c r="BK946"/>
  <c r="J946"/>
  <c r="BE946"/>
  <c r="BI930"/>
  <c r="BH930"/>
  <c r="BG930"/>
  <c r="BF930"/>
  <c r="T930"/>
  <c r="R930"/>
  <c r="P930"/>
  <c r="BK930"/>
  <c r="J930"/>
  <c r="BE930"/>
  <c r="BI914"/>
  <c r="BH914"/>
  <c r="BG914"/>
  <c r="BF914"/>
  <c r="T914"/>
  <c r="R914"/>
  <c r="P914"/>
  <c r="BK914"/>
  <c r="J914"/>
  <c r="BE914"/>
  <c r="BI898"/>
  <c r="BH898"/>
  <c r="BG898"/>
  <c r="BF898"/>
  <c r="T898"/>
  <c r="R898"/>
  <c r="P898"/>
  <c r="BK898"/>
  <c r="J898"/>
  <c r="BE898"/>
  <c r="BI882"/>
  <c r="BH882"/>
  <c r="BG882"/>
  <c r="BF882"/>
  <c r="T882"/>
  <c r="R882"/>
  <c r="P882"/>
  <c r="BK882"/>
  <c r="J882"/>
  <c r="BE882"/>
  <c r="BI863"/>
  <c r="BH863"/>
  <c r="BG863"/>
  <c r="BF863"/>
  <c r="T863"/>
  <c r="R863"/>
  <c r="P863"/>
  <c r="BK863"/>
  <c r="J863"/>
  <c r="BE863"/>
  <c r="BI844"/>
  <c r="BH844"/>
  <c r="BG844"/>
  <c r="BF844"/>
  <c r="T844"/>
  <c r="R844"/>
  <c r="P844"/>
  <c r="BK844"/>
  <c r="J844"/>
  <c r="BE844"/>
  <c r="BI825"/>
  <c r="BH825"/>
  <c r="BG825"/>
  <c r="BF825"/>
  <c r="T825"/>
  <c r="R825"/>
  <c r="P825"/>
  <c r="BK825"/>
  <c r="J825"/>
  <c r="BE825"/>
  <c r="BI820"/>
  <c r="BH820"/>
  <c r="BG820"/>
  <c r="BF820"/>
  <c r="T820"/>
  <c r="R820"/>
  <c r="P820"/>
  <c r="BK820"/>
  <c r="J820"/>
  <c r="BE820"/>
  <c r="BI816"/>
  <c r="BH816"/>
  <c r="BG816"/>
  <c r="BF816"/>
  <c r="T816"/>
  <c r="R816"/>
  <c r="P816"/>
  <c r="BK816"/>
  <c r="J816"/>
  <c r="BE816"/>
  <c r="BI812"/>
  <c r="BH812"/>
  <c r="BG812"/>
  <c r="BF812"/>
  <c r="T812"/>
  <c r="R812"/>
  <c r="P812"/>
  <c r="BK812"/>
  <c r="J812"/>
  <c r="BE812"/>
  <c r="BI809"/>
  <c r="BH809"/>
  <c r="BG809"/>
  <c r="BF809"/>
  <c r="T809"/>
  <c r="R809"/>
  <c r="P809"/>
  <c r="BK809"/>
  <c r="J809"/>
  <c r="BE809"/>
  <c r="BI806"/>
  <c r="BH806"/>
  <c r="BG806"/>
  <c r="BF806"/>
  <c r="T806"/>
  <c r="R806"/>
  <c r="P806"/>
  <c r="BK806"/>
  <c r="J806"/>
  <c r="BE806"/>
  <c r="BI790"/>
  <c r="BH790"/>
  <c r="BG790"/>
  <c r="BF790"/>
  <c r="T790"/>
  <c r="R790"/>
  <c r="P790"/>
  <c r="BK790"/>
  <c r="J790"/>
  <c r="BE790"/>
  <c r="BI774"/>
  <c r="BH774"/>
  <c r="BG774"/>
  <c r="BF774"/>
  <c r="T774"/>
  <c r="R774"/>
  <c r="P774"/>
  <c r="BK774"/>
  <c r="J774"/>
  <c r="BE774"/>
  <c r="BI758"/>
  <c r="BH758"/>
  <c r="BG758"/>
  <c r="BF758"/>
  <c r="T758"/>
  <c r="R758"/>
  <c r="P758"/>
  <c r="BK758"/>
  <c r="J758"/>
  <c r="BE758"/>
  <c r="BI754"/>
  <c r="BH754"/>
  <c r="BG754"/>
  <c r="BF754"/>
  <c r="T754"/>
  <c r="R754"/>
  <c r="P754"/>
  <c r="BK754"/>
  <c r="J754"/>
  <c r="BE754"/>
  <c r="BI751"/>
  <c r="BH751"/>
  <c r="BG751"/>
  <c r="BF751"/>
  <c r="T751"/>
  <c r="R751"/>
  <c r="P751"/>
  <c r="BK751"/>
  <c r="J751"/>
  <c r="BE751"/>
  <c r="BI735"/>
  <c r="BH735"/>
  <c r="BG735"/>
  <c r="BF735"/>
  <c r="T735"/>
  <c r="R735"/>
  <c r="P735"/>
  <c r="BK735"/>
  <c r="J735"/>
  <c r="BE735"/>
  <c r="BI732"/>
  <c r="BH732"/>
  <c r="BG732"/>
  <c r="BF732"/>
  <c r="T732"/>
  <c r="R732"/>
  <c r="P732"/>
  <c r="BK732"/>
  <c r="J732"/>
  <c r="BE732"/>
  <c r="BI728"/>
  <c r="BH728"/>
  <c r="BG728"/>
  <c r="BF728"/>
  <c r="T728"/>
  <c r="R728"/>
  <c r="P728"/>
  <c r="BK728"/>
  <c r="J728"/>
  <c r="BE728"/>
  <c r="BI712"/>
  <c r="BH712"/>
  <c r="BG712"/>
  <c r="BF712"/>
  <c r="T712"/>
  <c r="R712"/>
  <c r="P712"/>
  <c r="BK712"/>
  <c r="J712"/>
  <c r="BE712"/>
  <c r="BI709"/>
  <c r="BH709"/>
  <c r="BG709"/>
  <c r="BF709"/>
  <c r="T709"/>
  <c r="R709"/>
  <c r="P709"/>
  <c r="BK709"/>
  <c r="J709"/>
  <c r="BE709"/>
  <c r="BI706"/>
  <c r="BH706"/>
  <c r="BG706"/>
  <c r="BF706"/>
  <c r="T706"/>
  <c r="R706"/>
  <c r="P706"/>
  <c r="BK706"/>
  <c r="J706"/>
  <c r="BE706"/>
  <c r="BI702"/>
  <c r="BH702"/>
  <c r="BG702"/>
  <c r="BF702"/>
  <c r="T702"/>
  <c r="R702"/>
  <c r="P702"/>
  <c r="BK702"/>
  <c r="J702"/>
  <c r="BE702"/>
  <c r="BI685"/>
  <c r="BH685"/>
  <c r="BG685"/>
  <c r="BF685"/>
  <c r="T685"/>
  <c r="R685"/>
  <c r="P685"/>
  <c r="BK685"/>
  <c r="J685"/>
  <c r="BE685"/>
  <c r="BI669"/>
  <c r="BH669"/>
  <c r="BG669"/>
  <c r="BF669"/>
  <c r="T669"/>
  <c r="R669"/>
  <c r="P669"/>
  <c r="BK669"/>
  <c r="J669"/>
  <c r="BE669"/>
  <c r="BI667"/>
  <c r="BH667"/>
  <c r="BG667"/>
  <c r="BF667"/>
  <c r="T667"/>
  <c r="R667"/>
  <c r="P667"/>
  <c r="BK667"/>
  <c r="J667"/>
  <c r="BE667"/>
  <c r="BI664"/>
  <c r="BH664"/>
  <c r="BG664"/>
  <c r="BF664"/>
  <c r="T664"/>
  <c r="R664"/>
  <c r="P664"/>
  <c r="BK664"/>
  <c r="J664"/>
  <c r="BE664"/>
  <c r="BI660"/>
  <c r="BH660"/>
  <c r="BG660"/>
  <c r="BF660"/>
  <c r="T660"/>
  <c r="R660"/>
  <c r="P660"/>
  <c r="BK660"/>
  <c r="J660"/>
  <c r="BE660"/>
  <c r="BI644"/>
  <c r="BH644"/>
  <c r="BG644"/>
  <c r="BF644"/>
  <c r="T644"/>
  <c r="R644"/>
  <c r="P644"/>
  <c r="BK644"/>
  <c r="J644"/>
  <c r="BE644"/>
  <c r="BI641"/>
  <c r="BH641"/>
  <c r="BG641"/>
  <c r="BF641"/>
  <c r="T641"/>
  <c r="R641"/>
  <c r="P641"/>
  <c r="BK641"/>
  <c r="J641"/>
  <c r="BE641"/>
  <c r="BI638"/>
  <c r="BH638"/>
  <c r="BG638"/>
  <c r="BF638"/>
  <c r="T638"/>
  <c r="R638"/>
  <c r="P638"/>
  <c r="BK638"/>
  <c r="J638"/>
  <c r="BE638"/>
  <c r="BI620"/>
  <c r="BH620"/>
  <c r="BG620"/>
  <c r="BF620"/>
  <c r="T620"/>
  <c r="R620"/>
  <c r="P620"/>
  <c r="BK620"/>
  <c r="J620"/>
  <c r="BE620"/>
  <c r="BI603"/>
  <c r="BH603"/>
  <c r="BG603"/>
  <c r="BF603"/>
  <c r="T603"/>
  <c r="T602"/>
  <c r="R603"/>
  <c r="R602"/>
  <c r="P603"/>
  <c r="P602"/>
  <c r="BK603"/>
  <c r="BK602"/>
  <c r="J602"/>
  <c r="J603"/>
  <c r="BE603"/>
  <c r="J70"/>
  <c r="BI596"/>
  <c r="BH596"/>
  <c r="BG596"/>
  <c r="BF596"/>
  <c r="T596"/>
  <c r="R596"/>
  <c r="P596"/>
  <c r="BK596"/>
  <c r="J596"/>
  <c r="BE596"/>
  <c r="BI590"/>
  <c r="BH590"/>
  <c r="BG590"/>
  <c r="BF590"/>
  <c r="T590"/>
  <c r="R590"/>
  <c r="P590"/>
  <c r="BK590"/>
  <c r="J590"/>
  <c r="BE590"/>
  <c r="BI584"/>
  <c r="BH584"/>
  <c r="BG584"/>
  <c r="BF584"/>
  <c r="T584"/>
  <c r="R584"/>
  <c r="P584"/>
  <c r="BK584"/>
  <c r="J584"/>
  <c r="BE584"/>
  <c r="BI578"/>
  <c r="BH578"/>
  <c r="BG578"/>
  <c r="BF578"/>
  <c r="T578"/>
  <c r="R578"/>
  <c r="P578"/>
  <c r="BK578"/>
  <c r="J578"/>
  <c r="BE578"/>
  <c r="BI572"/>
  <c r="BH572"/>
  <c r="BG572"/>
  <c r="BF572"/>
  <c r="T572"/>
  <c r="R572"/>
  <c r="P572"/>
  <c r="BK572"/>
  <c r="J572"/>
  <c r="BE572"/>
  <c r="BI566"/>
  <c r="BH566"/>
  <c r="BG566"/>
  <c r="BF566"/>
  <c r="T566"/>
  <c r="R566"/>
  <c r="P566"/>
  <c r="BK566"/>
  <c r="J566"/>
  <c r="BE566"/>
  <c r="BI560"/>
  <c r="BH560"/>
  <c r="BG560"/>
  <c r="BF560"/>
  <c r="T560"/>
  <c r="R560"/>
  <c r="P560"/>
  <c r="BK560"/>
  <c r="J560"/>
  <c r="BE560"/>
  <c r="BI547"/>
  <c r="BH547"/>
  <c r="BG547"/>
  <c r="BF547"/>
  <c r="T547"/>
  <c r="R547"/>
  <c r="P547"/>
  <c r="BK547"/>
  <c r="J547"/>
  <c r="BE547"/>
  <c r="BI544"/>
  <c r="BH544"/>
  <c r="BG544"/>
  <c r="BF544"/>
  <c r="T544"/>
  <c r="R544"/>
  <c r="P544"/>
  <c r="BK544"/>
  <c r="J544"/>
  <c r="BE544"/>
  <c r="BI536"/>
  <c r="BH536"/>
  <c r="BG536"/>
  <c r="BF536"/>
  <c r="T536"/>
  <c r="T535"/>
  <c r="R536"/>
  <c r="R535"/>
  <c r="P536"/>
  <c r="P535"/>
  <c r="BK536"/>
  <c r="BK535"/>
  <c r="J535"/>
  <c r="J536"/>
  <c r="BE536"/>
  <c r="J69"/>
  <c r="BI518"/>
  <c r="BH518"/>
  <c r="BG518"/>
  <c r="BF518"/>
  <c r="T518"/>
  <c r="T517"/>
  <c r="R518"/>
  <c r="R517"/>
  <c r="P518"/>
  <c r="P517"/>
  <c r="BK518"/>
  <c r="BK517"/>
  <c r="J517"/>
  <c r="J518"/>
  <c r="BE518"/>
  <c r="J68"/>
  <c r="BI514"/>
  <c r="BH514"/>
  <c r="BG514"/>
  <c r="BF514"/>
  <c r="T514"/>
  <c r="T513"/>
  <c r="R514"/>
  <c r="R513"/>
  <c r="P514"/>
  <c r="P513"/>
  <c r="BK514"/>
  <c r="BK513"/>
  <c r="J513"/>
  <c r="J514"/>
  <c r="BE514"/>
  <c r="J67"/>
  <c r="J66"/>
  <c r="BI509"/>
  <c r="BH509"/>
  <c r="BG509"/>
  <c r="BF509"/>
  <c r="T509"/>
  <c r="R509"/>
  <c r="P509"/>
  <c r="BK509"/>
  <c r="J509"/>
  <c r="BE509"/>
  <c r="BI506"/>
  <c r="BH506"/>
  <c r="BG506"/>
  <c r="BF506"/>
  <c r="T506"/>
  <c r="R506"/>
  <c r="P506"/>
  <c r="BK506"/>
  <c r="J506"/>
  <c r="BE506"/>
  <c r="BI503"/>
  <c r="BH503"/>
  <c r="BG503"/>
  <c r="BF503"/>
  <c r="T503"/>
  <c r="R503"/>
  <c r="P503"/>
  <c r="BK503"/>
  <c r="J503"/>
  <c r="BE503"/>
  <c r="BI486"/>
  <c r="BH486"/>
  <c r="BG486"/>
  <c r="BF486"/>
  <c r="T486"/>
  <c r="R486"/>
  <c r="P486"/>
  <c r="BK486"/>
  <c r="J486"/>
  <c r="BE486"/>
  <c r="BI469"/>
  <c r="BH469"/>
  <c r="BG469"/>
  <c r="BF469"/>
  <c r="T469"/>
  <c r="R469"/>
  <c r="P469"/>
  <c r="BK469"/>
  <c r="J469"/>
  <c r="BE469"/>
  <c r="BI452"/>
  <c r="BH452"/>
  <c r="BG452"/>
  <c r="BF452"/>
  <c r="T452"/>
  <c r="R452"/>
  <c r="P452"/>
  <c r="BK452"/>
  <c r="J452"/>
  <c r="BE452"/>
  <c r="BI449"/>
  <c r="BH449"/>
  <c r="BG449"/>
  <c r="BF449"/>
  <c r="T449"/>
  <c r="R449"/>
  <c r="P449"/>
  <c r="BK449"/>
  <c r="J449"/>
  <c r="BE449"/>
  <c r="BI431"/>
  <c r="BH431"/>
  <c r="BG431"/>
  <c r="BF431"/>
  <c r="T431"/>
  <c r="R431"/>
  <c r="P431"/>
  <c r="BK431"/>
  <c r="J431"/>
  <c r="BE431"/>
  <c r="BI413"/>
  <c r="BH413"/>
  <c r="BG413"/>
  <c r="BF413"/>
  <c r="T413"/>
  <c r="R413"/>
  <c r="P413"/>
  <c r="BK413"/>
  <c r="J413"/>
  <c r="BE413"/>
  <c r="BI396"/>
  <c r="BH396"/>
  <c r="BG396"/>
  <c r="BF396"/>
  <c r="T396"/>
  <c r="R396"/>
  <c r="P396"/>
  <c r="BK396"/>
  <c r="J396"/>
  <c r="BE396"/>
  <c r="BI393"/>
  <c r="BH393"/>
  <c r="BG393"/>
  <c r="BF393"/>
  <c r="T393"/>
  <c r="R393"/>
  <c r="P393"/>
  <c r="BK393"/>
  <c r="J393"/>
  <c r="BE393"/>
  <c r="BI375"/>
  <c r="BH375"/>
  <c r="BG375"/>
  <c r="BF375"/>
  <c r="T375"/>
  <c r="R375"/>
  <c r="P375"/>
  <c r="BK375"/>
  <c r="J375"/>
  <c r="BE375"/>
  <c r="BI357"/>
  <c r="BH357"/>
  <c r="BG357"/>
  <c r="BF357"/>
  <c r="T357"/>
  <c r="R357"/>
  <c r="P357"/>
  <c r="BK357"/>
  <c r="J357"/>
  <c r="BE357"/>
  <c r="BI340"/>
  <c r="BH340"/>
  <c r="BG340"/>
  <c r="BF340"/>
  <c r="T340"/>
  <c r="R340"/>
  <c r="P340"/>
  <c r="BK340"/>
  <c r="J340"/>
  <c r="BE340"/>
  <c r="BI322"/>
  <c r="BH322"/>
  <c r="BG322"/>
  <c r="BF322"/>
  <c r="T322"/>
  <c r="R322"/>
  <c r="P322"/>
  <c r="BK322"/>
  <c r="J322"/>
  <c r="BE322"/>
  <c r="BI305"/>
  <c r="BH305"/>
  <c r="BG305"/>
  <c r="BF305"/>
  <c r="T305"/>
  <c r="R305"/>
  <c r="P305"/>
  <c r="BK305"/>
  <c r="J305"/>
  <c r="BE305"/>
  <c r="BI288"/>
  <c r="BH288"/>
  <c r="BG288"/>
  <c r="BF288"/>
  <c r="T288"/>
  <c r="R288"/>
  <c r="P288"/>
  <c r="BK288"/>
  <c r="J288"/>
  <c r="BE288"/>
  <c r="BI271"/>
  <c r="BH271"/>
  <c r="BG271"/>
  <c r="BF271"/>
  <c r="T271"/>
  <c r="R271"/>
  <c r="P271"/>
  <c r="BK271"/>
  <c r="J271"/>
  <c r="BE271"/>
  <c r="BI268"/>
  <c r="BH268"/>
  <c r="BG268"/>
  <c r="BF268"/>
  <c r="T268"/>
  <c r="R268"/>
  <c r="P268"/>
  <c r="BK268"/>
  <c r="J268"/>
  <c r="BE268"/>
  <c r="BI250"/>
  <c r="BH250"/>
  <c r="BG250"/>
  <c r="BF250"/>
  <c r="T250"/>
  <c r="R250"/>
  <c r="P250"/>
  <c r="BK250"/>
  <c r="J250"/>
  <c r="BE250"/>
  <c r="BI247"/>
  <c r="BH247"/>
  <c r="BG247"/>
  <c r="BF247"/>
  <c r="T247"/>
  <c r="R247"/>
  <c r="P247"/>
  <c r="BK247"/>
  <c r="J247"/>
  <c r="BE247"/>
  <c r="BI230"/>
  <c r="BH230"/>
  <c r="BG230"/>
  <c r="BF230"/>
  <c r="T230"/>
  <c r="R230"/>
  <c r="P230"/>
  <c r="BK230"/>
  <c r="J230"/>
  <c r="BE230"/>
  <c r="BI212"/>
  <c r="BH212"/>
  <c r="BG212"/>
  <c r="BF212"/>
  <c r="T212"/>
  <c r="R212"/>
  <c r="P212"/>
  <c r="BK212"/>
  <c r="J212"/>
  <c r="BE212"/>
  <c r="BI195"/>
  <c r="BH195"/>
  <c r="BG195"/>
  <c r="BF195"/>
  <c r="T195"/>
  <c r="R195"/>
  <c r="P195"/>
  <c r="BK195"/>
  <c r="J195"/>
  <c r="BE195"/>
  <c r="BI178"/>
  <c r="BH178"/>
  <c r="BG178"/>
  <c r="BF178"/>
  <c r="T178"/>
  <c r="R178"/>
  <c r="P178"/>
  <c r="BK178"/>
  <c r="J178"/>
  <c r="BE178"/>
  <c r="BI175"/>
  <c r="BH175"/>
  <c r="BG175"/>
  <c r="BF175"/>
  <c r="T175"/>
  <c r="R175"/>
  <c r="P175"/>
  <c r="BK175"/>
  <c r="J175"/>
  <c r="BE175"/>
  <c r="BI172"/>
  <c r="BH172"/>
  <c r="BG172"/>
  <c r="BF172"/>
  <c r="T172"/>
  <c r="R172"/>
  <c r="P172"/>
  <c r="BK172"/>
  <c r="J172"/>
  <c r="BE172"/>
  <c r="BI169"/>
  <c r="BH169"/>
  <c r="BG169"/>
  <c r="BF169"/>
  <c r="T169"/>
  <c r="R169"/>
  <c r="P169"/>
  <c r="BK169"/>
  <c r="J169"/>
  <c r="BE169"/>
  <c r="BI166"/>
  <c r="BH166"/>
  <c r="BG166"/>
  <c r="BF166"/>
  <c r="T166"/>
  <c r="R166"/>
  <c r="P166"/>
  <c r="BK166"/>
  <c r="J166"/>
  <c r="BE166"/>
  <c r="BI164"/>
  <c r="BH164"/>
  <c r="BG164"/>
  <c r="BF164"/>
  <c r="T164"/>
  <c r="R164"/>
  <c r="P164"/>
  <c r="BK164"/>
  <c r="J164"/>
  <c r="BE164"/>
  <c r="BI162"/>
  <c r="BH162"/>
  <c r="BG162"/>
  <c r="BF162"/>
  <c r="T162"/>
  <c r="R162"/>
  <c r="P162"/>
  <c r="BK162"/>
  <c r="J162"/>
  <c r="BE162"/>
  <c r="BI147"/>
  <c r="BH147"/>
  <c r="BG147"/>
  <c r="BF147"/>
  <c r="T147"/>
  <c r="R147"/>
  <c r="P147"/>
  <c r="BK147"/>
  <c r="J147"/>
  <c r="BE147"/>
  <c r="BI144"/>
  <c r="BH144"/>
  <c r="BG144"/>
  <c r="BF144"/>
  <c r="T144"/>
  <c r="R144"/>
  <c r="P144"/>
  <c r="BK144"/>
  <c r="J144"/>
  <c r="BE144"/>
  <c r="BI141"/>
  <c r="BH141"/>
  <c r="BG141"/>
  <c r="BF141"/>
  <c r="T141"/>
  <c r="R141"/>
  <c r="P141"/>
  <c r="BK141"/>
  <c r="J141"/>
  <c r="BE141"/>
  <c r="BI135"/>
  <c r="BH135"/>
  <c r="BG135"/>
  <c r="BF135"/>
  <c r="T135"/>
  <c r="R135"/>
  <c r="P135"/>
  <c r="BK135"/>
  <c r="J135"/>
  <c r="BE135"/>
  <c r="BI129"/>
  <c r="BH129"/>
  <c r="BG129"/>
  <c r="BF129"/>
  <c r="T129"/>
  <c r="R129"/>
  <c r="P129"/>
  <c r="BK129"/>
  <c r="J129"/>
  <c r="BE129"/>
  <c r="BI116"/>
  <c r="BH116"/>
  <c r="BG116"/>
  <c r="BF116"/>
  <c r="T116"/>
  <c r="R116"/>
  <c r="P116"/>
  <c r="BK116"/>
  <c r="J116"/>
  <c r="BE116"/>
  <c r="BI106"/>
  <c r="BH106"/>
  <c r="BG106"/>
  <c r="BF106"/>
  <c r="T106"/>
  <c r="R106"/>
  <c r="P106"/>
  <c r="BK106"/>
  <c r="J106"/>
  <c r="BE106"/>
  <c r="BI103"/>
  <c r="F39"/>
  <c i="1" r="BD65"/>
  <c i="10" r="BH103"/>
  <c r="F38"/>
  <c i="1" r="BC65"/>
  <c i="10" r="BG103"/>
  <c r="F37"/>
  <c i="1" r="BB65"/>
  <c i="10" r="BF103"/>
  <c r="J36"/>
  <c i="1" r="AW65"/>
  <c i="10" r="F36"/>
  <c i="1" r="BA65"/>
  <c i="10" r="T103"/>
  <c r="T102"/>
  <c r="T101"/>
  <c r="T100"/>
  <c r="R103"/>
  <c r="R102"/>
  <c r="R101"/>
  <c r="R100"/>
  <c r="P103"/>
  <c r="P102"/>
  <c r="P101"/>
  <c r="P100"/>
  <c i="1" r="AU65"/>
  <c i="10" r="BK103"/>
  <c r="BK102"/>
  <c r="J102"/>
  <c r="BK101"/>
  <c r="J101"/>
  <c r="BK100"/>
  <c r="J100"/>
  <c r="J63"/>
  <c r="J32"/>
  <c i="1" r="AG65"/>
  <c i="10" r="J103"/>
  <c r="BE103"/>
  <c r="J35"/>
  <c i="1" r="AV65"/>
  <c i="10" r="F35"/>
  <c i="1" r="AZ65"/>
  <c i="10" r="J65"/>
  <c r="J64"/>
  <c r="J96"/>
  <c r="F94"/>
  <c r="E92"/>
  <c r="J58"/>
  <c r="F56"/>
  <c r="E54"/>
  <c r="J41"/>
  <c r="J26"/>
  <c r="E26"/>
  <c r="J97"/>
  <c r="J59"/>
  <c r="J25"/>
  <c r="J20"/>
  <c r="E20"/>
  <c r="F97"/>
  <c r="F59"/>
  <c r="J19"/>
  <c r="J17"/>
  <c r="E17"/>
  <c r="F96"/>
  <c r="F58"/>
  <c r="J16"/>
  <c r="J14"/>
  <c r="J94"/>
  <c r="J56"/>
  <c r="E7"/>
  <c r="E88"/>
  <c r="E50"/>
  <c i="9" r="J39"/>
  <c r="J38"/>
  <c i="1" r="AY64"/>
  <c i="9" r="J37"/>
  <c i="1" r="AX64"/>
  <c i="9" r="BI1190"/>
  <c r="BH1190"/>
  <c r="BG1190"/>
  <c r="BF1190"/>
  <c r="T1190"/>
  <c r="T1189"/>
  <c r="T1188"/>
  <c r="R1190"/>
  <c r="R1189"/>
  <c r="R1188"/>
  <c r="P1190"/>
  <c r="P1189"/>
  <c r="P1188"/>
  <c r="BK1190"/>
  <c r="BK1189"/>
  <c r="J1189"/>
  <c r="BK1188"/>
  <c r="J1188"/>
  <c r="J1190"/>
  <c r="BE1190"/>
  <c r="J77"/>
  <c r="J76"/>
  <c r="BI1185"/>
  <c r="BH1185"/>
  <c r="BG1185"/>
  <c r="BF1185"/>
  <c r="T1185"/>
  <c r="T1184"/>
  <c r="T1183"/>
  <c r="R1185"/>
  <c r="R1184"/>
  <c r="R1183"/>
  <c r="P1185"/>
  <c r="P1184"/>
  <c r="P1183"/>
  <c r="BK1185"/>
  <c r="BK1184"/>
  <c r="J1184"/>
  <c r="BK1183"/>
  <c r="J1183"/>
  <c r="J1185"/>
  <c r="BE1185"/>
  <c r="J75"/>
  <c r="J74"/>
  <c r="BI1180"/>
  <c r="BH1180"/>
  <c r="BG1180"/>
  <c r="BF1180"/>
  <c r="T1180"/>
  <c r="T1179"/>
  <c r="R1180"/>
  <c r="R1179"/>
  <c r="P1180"/>
  <c r="P1179"/>
  <c r="BK1180"/>
  <c r="BK1179"/>
  <c r="J1179"/>
  <c r="J1180"/>
  <c r="BE1180"/>
  <c r="J73"/>
  <c r="BI1176"/>
  <c r="BH1176"/>
  <c r="BG1176"/>
  <c r="BF1176"/>
  <c r="T1176"/>
  <c r="R1176"/>
  <c r="P1176"/>
  <c r="BK1176"/>
  <c r="J1176"/>
  <c r="BE1176"/>
  <c r="BI1173"/>
  <c r="BH1173"/>
  <c r="BG1173"/>
  <c r="BF1173"/>
  <c r="T1173"/>
  <c r="R1173"/>
  <c r="P1173"/>
  <c r="BK1173"/>
  <c r="J1173"/>
  <c r="BE1173"/>
  <c r="BI1171"/>
  <c r="BH1171"/>
  <c r="BG1171"/>
  <c r="BF1171"/>
  <c r="T1171"/>
  <c r="R1171"/>
  <c r="P1171"/>
  <c r="BK1171"/>
  <c r="J1171"/>
  <c r="BE1171"/>
  <c r="BI1168"/>
  <c r="BH1168"/>
  <c r="BG1168"/>
  <c r="BF1168"/>
  <c r="T1168"/>
  <c r="R1168"/>
  <c r="P1168"/>
  <c r="BK1168"/>
  <c r="J1168"/>
  <c r="BE1168"/>
  <c r="BI1164"/>
  <c r="BH1164"/>
  <c r="BG1164"/>
  <c r="BF1164"/>
  <c r="T1164"/>
  <c r="T1163"/>
  <c r="R1164"/>
  <c r="R1163"/>
  <c r="P1164"/>
  <c r="P1163"/>
  <c r="BK1164"/>
  <c r="BK1163"/>
  <c r="J1163"/>
  <c r="J1164"/>
  <c r="BE1164"/>
  <c r="J72"/>
  <c r="BI1159"/>
  <c r="BH1159"/>
  <c r="BG1159"/>
  <c r="BF1159"/>
  <c r="T1159"/>
  <c r="T1158"/>
  <c r="R1159"/>
  <c r="R1158"/>
  <c r="P1159"/>
  <c r="P1158"/>
  <c r="BK1159"/>
  <c r="BK1158"/>
  <c r="J1158"/>
  <c r="J1159"/>
  <c r="BE1159"/>
  <c r="J71"/>
  <c r="BI1144"/>
  <c r="BH1144"/>
  <c r="BG1144"/>
  <c r="BF1144"/>
  <c r="T1144"/>
  <c r="R1144"/>
  <c r="P1144"/>
  <c r="BK1144"/>
  <c r="J1144"/>
  <c r="BE1144"/>
  <c r="BI1130"/>
  <c r="BH1130"/>
  <c r="BG1130"/>
  <c r="BF1130"/>
  <c r="T1130"/>
  <c r="R1130"/>
  <c r="P1130"/>
  <c r="BK1130"/>
  <c r="J1130"/>
  <c r="BE1130"/>
  <c r="BI1116"/>
  <c r="BH1116"/>
  <c r="BG1116"/>
  <c r="BF1116"/>
  <c r="T1116"/>
  <c r="T1115"/>
  <c r="R1116"/>
  <c r="R1115"/>
  <c r="P1116"/>
  <c r="P1115"/>
  <c r="BK1116"/>
  <c r="BK1115"/>
  <c r="J1115"/>
  <c r="J1116"/>
  <c r="BE1116"/>
  <c r="J70"/>
  <c r="BI1112"/>
  <c r="BH1112"/>
  <c r="BG1112"/>
  <c r="BF1112"/>
  <c r="T1112"/>
  <c r="R1112"/>
  <c r="P1112"/>
  <c r="BK1112"/>
  <c r="J1112"/>
  <c r="BE1112"/>
  <c r="BI1109"/>
  <c r="BH1109"/>
  <c r="BG1109"/>
  <c r="BF1109"/>
  <c r="T1109"/>
  <c r="R1109"/>
  <c r="P1109"/>
  <c r="BK1109"/>
  <c r="J1109"/>
  <c r="BE1109"/>
  <c r="BI1106"/>
  <c r="BH1106"/>
  <c r="BG1106"/>
  <c r="BF1106"/>
  <c r="T1106"/>
  <c r="R1106"/>
  <c r="P1106"/>
  <c r="BK1106"/>
  <c r="J1106"/>
  <c r="BE1106"/>
  <c r="BI1103"/>
  <c r="BH1103"/>
  <c r="BG1103"/>
  <c r="BF1103"/>
  <c r="T1103"/>
  <c r="R1103"/>
  <c r="P1103"/>
  <c r="BK1103"/>
  <c r="J1103"/>
  <c r="BE1103"/>
  <c r="BI1100"/>
  <c r="BH1100"/>
  <c r="BG1100"/>
  <c r="BF1100"/>
  <c r="T1100"/>
  <c r="R1100"/>
  <c r="P1100"/>
  <c r="BK1100"/>
  <c r="J1100"/>
  <c r="BE1100"/>
  <c r="BI1097"/>
  <c r="BH1097"/>
  <c r="BG1097"/>
  <c r="BF1097"/>
  <c r="T1097"/>
  <c r="R1097"/>
  <c r="P1097"/>
  <c r="BK1097"/>
  <c r="J1097"/>
  <c r="BE1097"/>
  <c r="BI1096"/>
  <c r="BH1096"/>
  <c r="BG1096"/>
  <c r="BF1096"/>
  <c r="T1096"/>
  <c r="R1096"/>
  <c r="P1096"/>
  <c r="BK1096"/>
  <c r="J1096"/>
  <c r="BE1096"/>
  <c r="BI1094"/>
  <c r="BH1094"/>
  <c r="BG1094"/>
  <c r="BF1094"/>
  <c r="T1094"/>
  <c r="R1094"/>
  <c r="P1094"/>
  <c r="BK1094"/>
  <c r="J1094"/>
  <c r="BE1094"/>
  <c r="BI1091"/>
  <c r="BH1091"/>
  <c r="BG1091"/>
  <c r="BF1091"/>
  <c r="T1091"/>
  <c r="R1091"/>
  <c r="P1091"/>
  <c r="BK1091"/>
  <c r="J1091"/>
  <c r="BE1091"/>
  <c r="BI1088"/>
  <c r="BH1088"/>
  <c r="BG1088"/>
  <c r="BF1088"/>
  <c r="T1088"/>
  <c r="R1088"/>
  <c r="P1088"/>
  <c r="BK1088"/>
  <c r="J1088"/>
  <c r="BE1088"/>
  <c r="BI1085"/>
  <c r="BH1085"/>
  <c r="BG1085"/>
  <c r="BF1085"/>
  <c r="T1085"/>
  <c r="R1085"/>
  <c r="P1085"/>
  <c r="BK1085"/>
  <c r="J1085"/>
  <c r="BE1085"/>
  <c r="BI1082"/>
  <c r="BH1082"/>
  <c r="BG1082"/>
  <c r="BF1082"/>
  <c r="T1082"/>
  <c r="R1082"/>
  <c r="P1082"/>
  <c r="BK1082"/>
  <c r="J1082"/>
  <c r="BE1082"/>
  <c r="BI1079"/>
  <c r="BH1079"/>
  <c r="BG1079"/>
  <c r="BF1079"/>
  <c r="T1079"/>
  <c r="R1079"/>
  <c r="P1079"/>
  <c r="BK1079"/>
  <c r="J1079"/>
  <c r="BE1079"/>
  <c r="BI1076"/>
  <c r="BH1076"/>
  <c r="BG1076"/>
  <c r="BF1076"/>
  <c r="T1076"/>
  <c r="R1076"/>
  <c r="P1076"/>
  <c r="BK1076"/>
  <c r="J1076"/>
  <c r="BE1076"/>
  <c r="BI1073"/>
  <c r="BH1073"/>
  <c r="BG1073"/>
  <c r="BF1073"/>
  <c r="T1073"/>
  <c r="R1073"/>
  <c r="P1073"/>
  <c r="BK1073"/>
  <c r="J1073"/>
  <c r="BE1073"/>
  <c r="BI1070"/>
  <c r="BH1070"/>
  <c r="BG1070"/>
  <c r="BF1070"/>
  <c r="T1070"/>
  <c r="R1070"/>
  <c r="P1070"/>
  <c r="BK1070"/>
  <c r="J1070"/>
  <c r="BE1070"/>
  <c r="BI1067"/>
  <c r="BH1067"/>
  <c r="BG1067"/>
  <c r="BF1067"/>
  <c r="T1067"/>
  <c r="R1067"/>
  <c r="P1067"/>
  <c r="BK1067"/>
  <c r="J1067"/>
  <c r="BE1067"/>
  <c r="BI1064"/>
  <c r="BH1064"/>
  <c r="BG1064"/>
  <c r="BF1064"/>
  <c r="T1064"/>
  <c r="R1064"/>
  <c r="P1064"/>
  <c r="BK1064"/>
  <c r="J1064"/>
  <c r="BE1064"/>
  <c r="BI1061"/>
  <c r="BH1061"/>
  <c r="BG1061"/>
  <c r="BF1061"/>
  <c r="T1061"/>
  <c r="R1061"/>
  <c r="P1061"/>
  <c r="BK1061"/>
  <c r="J1061"/>
  <c r="BE1061"/>
  <c r="BI1058"/>
  <c r="BH1058"/>
  <c r="BG1058"/>
  <c r="BF1058"/>
  <c r="T1058"/>
  <c r="R1058"/>
  <c r="P1058"/>
  <c r="BK1058"/>
  <c r="J1058"/>
  <c r="BE1058"/>
  <c r="BI1055"/>
  <c r="BH1055"/>
  <c r="BG1055"/>
  <c r="BF1055"/>
  <c r="T1055"/>
  <c r="R1055"/>
  <c r="P1055"/>
  <c r="BK1055"/>
  <c r="J1055"/>
  <c r="BE1055"/>
  <c r="BI1052"/>
  <c r="BH1052"/>
  <c r="BG1052"/>
  <c r="BF1052"/>
  <c r="T1052"/>
  <c r="R1052"/>
  <c r="P1052"/>
  <c r="BK1052"/>
  <c r="J1052"/>
  <c r="BE1052"/>
  <c r="BI1038"/>
  <c r="BH1038"/>
  <c r="BG1038"/>
  <c r="BF1038"/>
  <c r="T1038"/>
  <c r="R1038"/>
  <c r="P1038"/>
  <c r="BK1038"/>
  <c r="J1038"/>
  <c r="BE1038"/>
  <c r="BI1024"/>
  <c r="BH1024"/>
  <c r="BG1024"/>
  <c r="BF1024"/>
  <c r="T1024"/>
  <c r="R1024"/>
  <c r="P1024"/>
  <c r="BK1024"/>
  <c r="J1024"/>
  <c r="BE1024"/>
  <c r="BI1010"/>
  <c r="BH1010"/>
  <c r="BG1010"/>
  <c r="BF1010"/>
  <c r="T1010"/>
  <c r="R1010"/>
  <c r="P1010"/>
  <c r="BK1010"/>
  <c r="J1010"/>
  <c r="BE1010"/>
  <c r="BI1007"/>
  <c r="BH1007"/>
  <c r="BG1007"/>
  <c r="BF1007"/>
  <c r="T1007"/>
  <c r="R1007"/>
  <c r="P1007"/>
  <c r="BK1007"/>
  <c r="J1007"/>
  <c r="BE1007"/>
  <c r="BI1004"/>
  <c r="BH1004"/>
  <c r="BG1004"/>
  <c r="BF1004"/>
  <c r="T1004"/>
  <c r="R1004"/>
  <c r="P1004"/>
  <c r="BK1004"/>
  <c r="J1004"/>
  <c r="BE1004"/>
  <c r="BI1001"/>
  <c r="BH1001"/>
  <c r="BG1001"/>
  <c r="BF1001"/>
  <c r="T1001"/>
  <c r="R1001"/>
  <c r="P1001"/>
  <c r="BK1001"/>
  <c r="J1001"/>
  <c r="BE1001"/>
  <c r="BI998"/>
  <c r="BH998"/>
  <c r="BG998"/>
  <c r="BF998"/>
  <c r="T998"/>
  <c r="R998"/>
  <c r="P998"/>
  <c r="BK998"/>
  <c r="J998"/>
  <c r="BE998"/>
  <c r="BI995"/>
  <c r="BH995"/>
  <c r="BG995"/>
  <c r="BF995"/>
  <c r="T995"/>
  <c r="R995"/>
  <c r="P995"/>
  <c r="BK995"/>
  <c r="J995"/>
  <c r="BE995"/>
  <c r="BI992"/>
  <c r="BH992"/>
  <c r="BG992"/>
  <c r="BF992"/>
  <c r="T992"/>
  <c r="R992"/>
  <c r="P992"/>
  <c r="BK992"/>
  <c r="J992"/>
  <c r="BE992"/>
  <c r="BI989"/>
  <c r="BH989"/>
  <c r="BG989"/>
  <c r="BF989"/>
  <c r="T989"/>
  <c r="R989"/>
  <c r="P989"/>
  <c r="BK989"/>
  <c r="J989"/>
  <c r="BE989"/>
  <c r="BI986"/>
  <c r="BH986"/>
  <c r="BG986"/>
  <c r="BF986"/>
  <c r="T986"/>
  <c r="R986"/>
  <c r="P986"/>
  <c r="BK986"/>
  <c r="J986"/>
  <c r="BE986"/>
  <c r="BI973"/>
  <c r="BH973"/>
  <c r="BG973"/>
  <c r="BF973"/>
  <c r="T973"/>
  <c r="R973"/>
  <c r="P973"/>
  <c r="BK973"/>
  <c r="J973"/>
  <c r="BE973"/>
  <c r="BI970"/>
  <c r="BH970"/>
  <c r="BG970"/>
  <c r="BF970"/>
  <c r="T970"/>
  <c r="R970"/>
  <c r="P970"/>
  <c r="BK970"/>
  <c r="J970"/>
  <c r="BE970"/>
  <c r="BI967"/>
  <c r="BH967"/>
  <c r="BG967"/>
  <c r="BF967"/>
  <c r="T967"/>
  <c r="R967"/>
  <c r="P967"/>
  <c r="BK967"/>
  <c r="J967"/>
  <c r="BE967"/>
  <c r="BI964"/>
  <c r="BH964"/>
  <c r="BG964"/>
  <c r="BF964"/>
  <c r="T964"/>
  <c r="R964"/>
  <c r="P964"/>
  <c r="BK964"/>
  <c r="J964"/>
  <c r="BE964"/>
  <c r="BI949"/>
  <c r="BH949"/>
  <c r="BG949"/>
  <c r="BF949"/>
  <c r="T949"/>
  <c r="R949"/>
  <c r="P949"/>
  <c r="BK949"/>
  <c r="J949"/>
  <c r="BE949"/>
  <c r="BI936"/>
  <c r="BH936"/>
  <c r="BG936"/>
  <c r="BF936"/>
  <c r="T936"/>
  <c r="R936"/>
  <c r="P936"/>
  <c r="BK936"/>
  <c r="J936"/>
  <c r="BE936"/>
  <c r="BI932"/>
  <c r="BH932"/>
  <c r="BG932"/>
  <c r="BF932"/>
  <c r="T932"/>
  <c r="R932"/>
  <c r="P932"/>
  <c r="BK932"/>
  <c r="J932"/>
  <c r="BE932"/>
  <c r="BI929"/>
  <c r="BH929"/>
  <c r="BG929"/>
  <c r="BF929"/>
  <c r="T929"/>
  <c r="R929"/>
  <c r="P929"/>
  <c r="BK929"/>
  <c r="J929"/>
  <c r="BE929"/>
  <c r="BI926"/>
  <c r="BH926"/>
  <c r="BG926"/>
  <c r="BF926"/>
  <c r="T926"/>
  <c r="R926"/>
  <c r="P926"/>
  <c r="BK926"/>
  <c r="J926"/>
  <c r="BE926"/>
  <c r="BI923"/>
  <c r="BH923"/>
  <c r="BG923"/>
  <c r="BF923"/>
  <c r="T923"/>
  <c r="R923"/>
  <c r="P923"/>
  <c r="BK923"/>
  <c r="J923"/>
  <c r="BE923"/>
  <c r="BI920"/>
  <c r="BH920"/>
  <c r="BG920"/>
  <c r="BF920"/>
  <c r="T920"/>
  <c r="R920"/>
  <c r="P920"/>
  <c r="BK920"/>
  <c r="J920"/>
  <c r="BE920"/>
  <c r="BI917"/>
  <c r="BH917"/>
  <c r="BG917"/>
  <c r="BF917"/>
  <c r="T917"/>
  <c r="R917"/>
  <c r="P917"/>
  <c r="BK917"/>
  <c r="J917"/>
  <c r="BE917"/>
  <c r="BI915"/>
  <c r="BH915"/>
  <c r="BG915"/>
  <c r="BF915"/>
  <c r="T915"/>
  <c r="R915"/>
  <c r="P915"/>
  <c r="BK915"/>
  <c r="J915"/>
  <c r="BE915"/>
  <c r="BI913"/>
  <c r="BH913"/>
  <c r="BG913"/>
  <c r="BF913"/>
  <c r="T913"/>
  <c r="R913"/>
  <c r="P913"/>
  <c r="BK913"/>
  <c r="J913"/>
  <c r="BE913"/>
  <c r="BI911"/>
  <c r="BH911"/>
  <c r="BG911"/>
  <c r="BF911"/>
  <c r="T911"/>
  <c r="R911"/>
  <c r="P911"/>
  <c r="BK911"/>
  <c r="J911"/>
  <c r="BE911"/>
  <c r="BI909"/>
  <c r="BH909"/>
  <c r="BG909"/>
  <c r="BF909"/>
  <c r="T909"/>
  <c r="R909"/>
  <c r="P909"/>
  <c r="BK909"/>
  <c r="J909"/>
  <c r="BE909"/>
  <c r="BI907"/>
  <c r="BH907"/>
  <c r="BG907"/>
  <c r="BF907"/>
  <c r="T907"/>
  <c r="R907"/>
  <c r="P907"/>
  <c r="BK907"/>
  <c r="J907"/>
  <c r="BE907"/>
  <c r="BI904"/>
  <c r="BH904"/>
  <c r="BG904"/>
  <c r="BF904"/>
  <c r="T904"/>
  <c r="R904"/>
  <c r="P904"/>
  <c r="BK904"/>
  <c r="J904"/>
  <c r="BE904"/>
  <c r="BI901"/>
  <c r="BH901"/>
  <c r="BG901"/>
  <c r="BF901"/>
  <c r="T901"/>
  <c r="R901"/>
  <c r="P901"/>
  <c r="BK901"/>
  <c r="J901"/>
  <c r="BE901"/>
  <c r="BI898"/>
  <c r="BH898"/>
  <c r="BG898"/>
  <c r="BF898"/>
  <c r="T898"/>
  <c r="R898"/>
  <c r="P898"/>
  <c r="BK898"/>
  <c r="J898"/>
  <c r="BE898"/>
  <c r="BI885"/>
  <c r="BH885"/>
  <c r="BG885"/>
  <c r="BF885"/>
  <c r="T885"/>
  <c r="R885"/>
  <c r="P885"/>
  <c r="BK885"/>
  <c r="J885"/>
  <c r="BE885"/>
  <c r="BI872"/>
  <c r="BH872"/>
  <c r="BG872"/>
  <c r="BF872"/>
  <c r="T872"/>
  <c r="R872"/>
  <c r="P872"/>
  <c r="BK872"/>
  <c r="J872"/>
  <c r="BE872"/>
  <c r="BI859"/>
  <c r="BH859"/>
  <c r="BG859"/>
  <c r="BF859"/>
  <c r="T859"/>
  <c r="R859"/>
  <c r="P859"/>
  <c r="BK859"/>
  <c r="J859"/>
  <c r="BE859"/>
  <c r="BI846"/>
  <c r="BH846"/>
  <c r="BG846"/>
  <c r="BF846"/>
  <c r="T846"/>
  <c r="R846"/>
  <c r="P846"/>
  <c r="BK846"/>
  <c r="J846"/>
  <c r="BE846"/>
  <c r="BI842"/>
  <c r="BH842"/>
  <c r="BG842"/>
  <c r="BF842"/>
  <c r="T842"/>
  <c r="R842"/>
  <c r="P842"/>
  <c r="BK842"/>
  <c r="J842"/>
  <c r="BE842"/>
  <c r="BI839"/>
  <c r="BH839"/>
  <c r="BG839"/>
  <c r="BF839"/>
  <c r="T839"/>
  <c r="R839"/>
  <c r="P839"/>
  <c r="BK839"/>
  <c r="J839"/>
  <c r="BE839"/>
  <c r="BI836"/>
  <c r="BH836"/>
  <c r="BG836"/>
  <c r="BF836"/>
  <c r="T836"/>
  <c r="R836"/>
  <c r="P836"/>
  <c r="BK836"/>
  <c r="J836"/>
  <c r="BE836"/>
  <c r="BI833"/>
  <c r="BH833"/>
  <c r="BG833"/>
  <c r="BF833"/>
  <c r="T833"/>
  <c r="R833"/>
  <c r="P833"/>
  <c r="BK833"/>
  <c r="J833"/>
  <c r="BE833"/>
  <c r="BI830"/>
  <c r="BH830"/>
  <c r="BG830"/>
  <c r="BF830"/>
  <c r="T830"/>
  <c r="R830"/>
  <c r="P830"/>
  <c r="BK830"/>
  <c r="J830"/>
  <c r="BE830"/>
  <c r="BI827"/>
  <c r="BH827"/>
  <c r="BG827"/>
  <c r="BF827"/>
  <c r="T827"/>
  <c r="R827"/>
  <c r="P827"/>
  <c r="BK827"/>
  <c r="J827"/>
  <c r="BE827"/>
  <c r="BI824"/>
  <c r="BH824"/>
  <c r="BG824"/>
  <c r="BF824"/>
  <c r="T824"/>
  <c r="R824"/>
  <c r="P824"/>
  <c r="BK824"/>
  <c r="J824"/>
  <c r="BE824"/>
  <c r="BI812"/>
  <c r="BH812"/>
  <c r="BG812"/>
  <c r="BF812"/>
  <c r="T812"/>
  <c r="R812"/>
  <c r="P812"/>
  <c r="BK812"/>
  <c r="J812"/>
  <c r="BE812"/>
  <c r="BI800"/>
  <c r="BH800"/>
  <c r="BG800"/>
  <c r="BF800"/>
  <c r="T800"/>
  <c r="R800"/>
  <c r="P800"/>
  <c r="BK800"/>
  <c r="J800"/>
  <c r="BE800"/>
  <c r="BI788"/>
  <c r="BH788"/>
  <c r="BG788"/>
  <c r="BF788"/>
  <c r="T788"/>
  <c r="R788"/>
  <c r="P788"/>
  <c r="BK788"/>
  <c r="J788"/>
  <c r="BE788"/>
  <c r="BI785"/>
  <c r="BH785"/>
  <c r="BG785"/>
  <c r="BF785"/>
  <c r="T785"/>
  <c r="R785"/>
  <c r="P785"/>
  <c r="BK785"/>
  <c r="J785"/>
  <c r="BE785"/>
  <c r="BI773"/>
  <c r="BH773"/>
  <c r="BG773"/>
  <c r="BF773"/>
  <c r="T773"/>
  <c r="R773"/>
  <c r="P773"/>
  <c r="BK773"/>
  <c r="J773"/>
  <c r="BE773"/>
  <c r="BI770"/>
  <c r="BH770"/>
  <c r="BG770"/>
  <c r="BF770"/>
  <c r="T770"/>
  <c r="R770"/>
  <c r="P770"/>
  <c r="BK770"/>
  <c r="J770"/>
  <c r="BE770"/>
  <c r="BI767"/>
  <c r="BH767"/>
  <c r="BG767"/>
  <c r="BF767"/>
  <c r="T767"/>
  <c r="R767"/>
  <c r="P767"/>
  <c r="BK767"/>
  <c r="J767"/>
  <c r="BE767"/>
  <c r="BI764"/>
  <c r="BH764"/>
  <c r="BG764"/>
  <c r="BF764"/>
  <c r="T764"/>
  <c r="R764"/>
  <c r="P764"/>
  <c r="BK764"/>
  <c r="J764"/>
  <c r="BE764"/>
  <c r="BI761"/>
  <c r="BH761"/>
  <c r="BG761"/>
  <c r="BF761"/>
  <c r="T761"/>
  <c r="R761"/>
  <c r="P761"/>
  <c r="BK761"/>
  <c r="J761"/>
  <c r="BE761"/>
  <c r="BI758"/>
  <c r="BH758"/>
  <c r="BG758"/>
  <c r="BF758"/>
  <c r="T758"/>
  <c r="R758"/>
  <c r="P758"/>
  <c r="BK758"/>
  <c r="J758"/>
  <c r="BE758"/>
  <c r="BI746"/>
  <c r="BH746"/>
  <c r="BG746"/>
  <c r="BF746"/>
  <c r="T746"/>
  <c r="R746"/>
  <c r="P746"/>
  <c r="BK746"/>
  <c r="J746"/>
  <c r="BE746"/>
  <c r="BI733"/>
  <c r="BH733"/>
  <c r="BG733"/>
  <c r="BF733"/>
  <c r="T733"/>
  <c r="R733"/>
  <c r="P733"/>
  <c r="BK733"/>
  <c r="J733"/>
  <c r="BE733"/>
  <c r="BI720"/>
  <c r="BH720"/>
  <c r="BG720"/>
  <c r="BF720"/>
  <c r="T720"/>
  <c r="R720"/>
  <c r="P720"/>
  <c r="BK720"/>
  <c r="J720"/>
  <c r="BE720"/>
  <c r="BI707"/>
  <c r="BH707"/>
  <c r="BG707"/>
  <c r="BF707"/>
  <c r="T707"/>
  <c r="R707"/>
  <c r="P707"/>
  <c r="BK707"/>
  <c r="J707"/>
  <c r="BE707"/>
  <c r="BI695"/>
  <c r="BH695"/>
  <c r="BG695"/>
  <c r="BF695"/>
  <c r="T695"/>
  <c r="R695"/>
  <c r="P695"/>
  <c r="BK695"/>
  <c r="J695"/>
  <c r="BE695"/>
  <c r="BI692"/>
  <c r="BH692"/>
  <c r="BG692"/>
  <c r="BF692"/>
  <c r="T692"/>
  <c r="R692"/>
  <c r="P692"/>
  <c r="BK692"/>
  <c r="J692"/>
  <c r="BE692"/>
  <c r="BI689"/>
  <c r="BH689"/>
  <c r="BG689"/>
  <c r="BF689"/>
  <c r="T689"/>
  <c r="R689"/>
  <c r="P689"/>
  <c r="BK689"/>
  <c r="J689"/>
  <c r="BE689"/>
  <c r="BI676"/>
  <c r="BH676"/>
  <c r="BG676"/>
  <c r="BF676"/>
  <c r="T676"/>
  <c r="R676"/>
  <c r="P676"/>
  <c r="BK676"/>
  <c r="J676"/>
  <c r="BE676"/>
  <c r="BI673"/>
  <c r="BH673"/>
  <c r="BG673"/>
  <c r="BF673"/>
  <c r="T673"/>
  <c r="R673"/>
  <c r="P673"/>
  <c r="BK673"/>
  <c r="J673"/>
  <c r="BE673"/>
  <c r="BI670"/>
  <c r="BH670"/>
  <c r="BG670"/>
  <c r="BF670"/>
  <c r="T670"/>
  <c r="R670"/>
  <c r="P670"/>
  <c r="BK670"/>
  <c r="J670"/>
  <c r="BE670"/>
  <c r="BI667"/>
  <c r="BH667"/>
  <c r="BG667"/>
  <c r="BF667"/>
  <c r="T667"/>
  <c r="R667"/>
  <c r="P667"/>
  <c r="BK667"/>
  <c r="J667"/>
  <c r="BE667"/>
  <c r="BI664"/>
  <c r="BH664"/>
  <c r="BG664"/>
  <c r="BF664"/>
  <c r="T664"/>
  <c r="R664"/>
  <c r="P664"/>
  <c r="BK664"/>
  <c r="J664"/>
  <c r="BE664"/>
  <c r="BI650"/>
  <c r="BH650"/>
  <c r="BG650"/>
  <c r="BF650"/>
  <c r="T650"/>
  <c r="R650"/>
  <c r="P650"/>
  <c r="BK650"/>
  <c r="J650"/>
  <c r="BE650"/>
  <c r="BI637"/>
  <c r="BH637"/>
  <c r="BG637"/>
  <c r="BF637"/>
  <c r="T637"/>
  <c r="R637"/>
  <c r="P637"/>
  <c r="BK637"/>
  <c r="J637"/>
  <c r="BE637"/>
  <c r="BI635"/>
  <c r="BH635"/>
  <c r="BG635"/>
  <c r="BF635"/>
  <c r="T635"/>
  <c r="R635"/>
  <c r="P635"/>
  <c r="BK635"/>
  <c r="J635"/>
  <c r="BE635"/>
  <c r="BI632"/>
  <c r="BH632"/>
  <c r="BG632"/>
  <c r="BF632"/>
  <c r="T632"/>
  <c r="R632"/>
  <c r="P632"/>
  <c r="BK632"/>
  <c r="J632"/>
  <c r="BE632"/>
  <c r="BI617"/>
  <c r="BH617"/>
  <c r="BG617"/>
  <c r="BF617"/>
  <c r="T617"/>
  <c r="R617"/>
  <c r="P617"/>
  <c r="BK617"/>
  <c r="J617"/>
  <c r="BE617"/>
  <c r="BI603"/>
  <c r="BH603"/>
  <c r="BG603"/>
  <c r="BF603"/>
  <c r="T603"/>
  <c r="T602"/>
  <c r="R603"/>
  <c r="R602"/>
  <c r="P603"/>
  <c r="P602"/>
  <c r="BK603"/>
  <c r="BK602"/>
  <c r="J602"/>
  <c r="J603"/>
  <c r="BE603"/>
  <c r="J69"/>
  <c r="BI588"/>
  <c r="BH588"/>
  <c r="BG588"/>
  <c r="BF588"/>
  <c r="T588"/>
  <c r="R588"/>
  <c r="P588"/>
  <c r="BK588"/>
  <c r="J588"/>
  <c r="BE588"/>
  <c r="BI574"/>
  <c r="BH574"/>
  <c r="BG574"/>
  <c r="BF574"/>
  <c r="T574"/>
  <c r="R574"/>
  <c r="P574"/>
  <c r="BK574"/>
  <c r="J574"/>
  <c r="BE574"/>
  <c r="BI560"/>
  <c r="BH560"/>
  <c r="BG560"/>
  <c r="BF560"/>
  <c r="T560"/>
  <c r="R560"/>
  <c r="P560"/>
  <c r="BK560"/>
  <c r="J560"/>
  <c r="BE560"/>
  <c r="BI546"/>
  <c r="BH546"/>
  <c r="BG546"/>
  <c r="BF546"/>
  <c r="T546"/>
  <c r="R546"/>
  <c r="P546"/>
  <c r="BK546"/>
  <c r="J546"/>
  <c r="BE546"/>
  <c r="BI532"/>
  <c r="BH532"/>
  <c r="BG532"/>
  <c r="BF532"/>
  <c r="T532"/>
  <c r="R532"/>
  <c r="P532"/>
  <c r="BK532"/>
  <c r="J532"/>
  <c r="BE532"/>
  <c r="BI518"/>
  <c r="BH518"/>
  <c r="BG518"/>
  <c r="BF518"/>
  <c r="T518"/>
  <c r="R518"/>
  <c r="P518"/>
  <c r="BK518"/>
  <c r="J518"/>
  <c r="BE518"/>
  <c r="BI504"/>
  <c r="BH504"/>
  <c r="BG504"/>
  <c r="BF504"/>
  <c r="T504"/>
  <c r="R504"/>
  <c r="P504"/>
  <c r="BK504"/>
  <c r="J504"/>
  <c r="BE504"/>
  <c r="BI490"/>
  <c r="BH490"/>
  <c r="BG490"/>
  <c r="BF490"/>
  <c r="T490"/>
  <c r="T489"/>
  <c r="R490"/>
  <c r="R489"/>
  <c r="P490"/>
  <c r="P489"/>
  <c r="BK490"/>
  <c r="BK489"/>
  <c r="J489"/>
  <c r="J490"/>
  <c r="BE490"/>
  <c r="J68"/>
  <c r="BI475"/>
  <c r="BH475"/>
  <c r="BG475"/>
  <c r="BF475"/>
  <c r="T475"/>
  <c r="T474"/>
  <c r="R475"/>
  <c r="R474"/>
  <c r="P475"/>
  <c r="P474"/>
  <c r="BK475"/>
  <c r="BK474"/>
  <c r="J474"/>
  <c r="J475"/>
  <c r="BE475"/>
  <c r="J67"/>
  <c r="BI471"/>
  <c r="BH471"/>
  <c r="BG471"/>
  <c r="BF471"/>
  <c r="T471"/>
  <c r="T470"/>
  <c r="R471"/>
  <c r="R470"/>
  <c r="P471"/>
  <c r="P470"/>
  <c r="BK471"/>
  <c r="BK470"/>
  <c r="J470"/>
  <c r="J471"/>
  <c r="BE471"/>
  <c r="J66"/>
  <c r="BI467"/>
  <c r="BH467"/>
  <c r="BG467"/>
  <c r="BF467"/>
  <c r="T467"/>
  <c r="R467"/>
  <c r="P467"/>
  <c r="BK467"/>
  <c r="J467"/>
  <c r="BE467"/>
  <c r="BI457"/>
  <c r="BH457"/>
  <c r="BG457"/>
  <c r="BF457"/>
  <c r="T457"/>
  <c r="R457"/>
  <c r="P457"/>
  <c r="BK457"/>
  <c r="J457"/>
  <c r="BE457"/>
  <c r="BI447"/>
  <c r="BH447"/>
  <c r="BG447"/>
  <c r="BF447"/>
  <c r="T447"/>
  <c r="R447"/>
  <c r="P447"/>
  <c r="BK447"/>
  <c r="J447"/>
  <c r="BE447"/>
  <c r="BI432"/>
  <c r="BH432"/>
  <c r="BG432"/>
  <c r="BF432"/>
  <c r="T432"/>
  <c r="R432"/>
  <c r="P432"/>
  <c r="BK432"/>
  <c r="J432"/>
  <c r="BE432"/>
  <c r="BI417"/>
  <c r="BH417"/>
  <c r="BG417"/>
  <c r="BF417"/>
  <c r="T417"/>
  <c r="R417"/>
  <c r="P417"/>
  <c r="BK417"/>
  <c r="J417"/>
  <c r="BE417"/>
  <c r="BI403"/>
  <c r="BH403"/>
  <c r="BG403"/>
  <c r="BF403"/>
  <c r="T403"/>
  <c r="R403"/>
  <c r="P403"/>
  <c r="BK403"/>
  <c r="J403"/>
  <c r="BE403"/>
  <c r="BI400"/>
  <c r="BH400"/>
  <c r="BG400"/>
  <c r="BF400"/>
  <c r="T400"/>
  <c r="R400"/>
  <c r="P400"/>
  <c r="BK400"/>
  <c r="J400"/>
  <c r="BE400"/>
  <c r="BI385"/>
  <c r="BH385"/>
  <c r="BG385"/>
  <c r="BF385"/>
  <c r="T385"/>
  <c r="R385"/>
  <c r="P385"/>
  <c r="BK385"/>
  <c r="J385"/>
  <c r="BE385"/>
  <c r="BI370"/>
  <c r="BH370"/>
  <c r="BG370"/>
  <c r="BF370"/>
  <c r="T370"/>
  <c r="R370"/>
  <c r="P370"/>
  <c r="BK370"/>
  <c r="J370"/>
  <c r="BE370"/>
  <c r="BI356"/>
  <c r="BH356"/>
  <c r="BG356"/>
  <c r="BF356"/>
  <c r="T356"/>
  <c r="R356"/>
  <c r="P356"/>
  <c r="BK356"/>
  <c r="J356"/>
  <c r="BE356"/>
  <c r="BI353"/>
  <c r="BH353"/>
  <c r="BG353"/>
  <c r="BF353"/>
  <c r="T353"/>
  <c r="R353"/>
  <c r="P353"/>
  <c r="BK353"/>
  <c r="J353"/>
  <c r="BE353"/>
  <c r="BI350"/>
  <c r="BH350"/>
  <c r="BG350"/>
  <c r="BF350"/>
  <c r="T350"/>
  <c r="R350"/>
  <c r="P350"/>
  <c r="BK350"/>
  <c r="J350"/>
  <c r="BE350"/>
  <c r="BI347"/>
  <c r="BH347"/>
  <c r="BG347"/>
  <c r="BF347"/>
  <c r="T347"/>
  <c r="R347"/>
  <c r="P347"/>
  <c r="BK347"/>
  <c r="J347"/>
  <c r="BE347"/>
  <c r="BI333"/>
  <c r="BH333"/>
  <c r="BG333"/>
  <c r="BF333"/>
  <c r="T333"/>
  <c r="R333"/>
  <c r="P333"/>
  <c r="BK333"/>
  <c r="J333"/>
  <c r="BE333"/>
  <c r="BI318"/>
  <c r="BH318"/>
  <c r="BG318"/>
  <c r="BF318"/>
  <c r="T318"/>
  <c r="R318"/>
  <c r="P318"/>
  <c r="BK318"/>
  <c r="J318"/>
  <c r="BE318"/>
  <c r="BI303"/>
  <c r="BH303"/>
  <c r="BG303"/>
  <c r="BF303"/>
  <c r="T303"/>
  <c r="R303"/>
  <c r="P303"/>
  <c r="BK303"/>
  <c r="J303"/>
  <c r="BE303"/>
  <c r="BI289"/>
  <c r="BH289"/>
  <c r="BG289"/>
  <c r="BF289"/>
  <c r="T289"/>
  <c r="R289"/>
  <c r="P289"/>
  <c r="BK289"/>
  <c r="J289"/>
  <c r="BE289"/>
  <c r="BI275"/>
  <c r="BH275"/>
  <c r="BG275"/>
  <c r="BF275"/>
  <c r="T275"/>
  <c r="R275"/>
  <c r="P275"/>
  <c r="BK275"/>
  <c r="J275"/>
  <c r="BE275"/>
  <c r="BI272"/>
  <c r="BH272"/>
  <c r="BG272"/>
  <c r="BF272"/>
  <c r="T272"/>
  <c r="R272"/>
  <c r="P272"/>
  <c r="BK272"/>
  <c r="J272"/>
  <c r="BE272"/>
  <c r="BI257"/>
  <c r="BH257"/>
  <c r="BG257"/>
  <c r="BF257"/>
  <c r="T257"/>
  <c r="R257"/>
  <c r="P257"/>
  <c r="BK257"/>
  <c r="J257"/>
  <c r="BE257"/>
  <c r="BI254"/>
  <c r="BH254"/>
  <c r="BG254"/>
  <c r="BF254"/>
  <c r="T254"/>
  <c r="R254"/>
  <c r="P254"/>
  <c r="BK254"/>
  <c r="J254"/>
  <c r="BE254"/>
  <c r="BI251"/>
  <c r="BH251"/>
  <c r="BG251"/>
  <c r="BF251"/>
  <c r="T251"/>
  <c r="R251"/>
  <c r="P251"/>
  <c r="BK251"/>
  <c r="J251"/>
  <c r="BE251"/>
  <c r="BI236"/>
  <c r="BH236"/>
  <c r="BG236"/>
  <c r="BF236"/>
  <c r="T236"/>
  <c r="R236"/>
  <c r="P236"/>
  <c r="BK236"/>
  <c r="J236"/>
  <c r="BE236"/>
  <c r="BI222"/>
  <c r="BH222"/>
  <c r="BG222"/>
  <c r="BF222"/>
  <c r="T222"/>
  <c r="R222"/>
  <c r="P222"/>
  <c r="BK222"/>
  <c r="J222"/>
  <c r="BE222"/>
  <c r="BI208"/>
  <c r="BH208"/>
  <c r="BG208"/>
  <c r="BF208"/>
  <c r="T208"/>
  <c r="R208"/>
  <c r="P208"/>
  <c r="BK208"/>
  <c r="J208"/>
  <c r="BE208"/>
  <c r="BI194"/>
  <c r="BH194"/>
  <c r="BG194"/>
  <c r="BF194"/>
  <c r="T194"/>
  <c r="R194"/>
  <c r="P194"/>
  <c r="BK194"/>
  <c r="J194"/>
  <c r="BE194"/>
  <c r="BI191"/>
  <c r="BH191"/>
  <c r="BG191"/>
  <c r="BF191"/>
  <c r="T191"/>
  <c r="R191"/>
  <c r="P191"/>
  <c r="BK191"/>
  <c r="J191"/>
  <c r="BE191"/>
  <c r="BI188"/>
  <c r="BH188"/>
  <c r="BG188"/>
  <c r="BF188"/>
  <c r="T188"/>
  <c r="R188"/>
  <c r="P188"/>
  <c r="BK188"/>
  <c r="J188"/>
  <c r="BE188"/>
  <c r="BI174"/>
  <c r="BH174"/>
  <c r="BG174"/>
  <c r="BF174"/>
  <c r="T174"/>
  <c r="R174"/>
  <c r="P174"/>
  <c r="BK174"/>
  <c r="J174"/>
  <c r="BE174"/>
  <c r="BI160"/>
  <c r="BH160"/>
  <c r="BG160"/>
  <c r="BF160"/>
  <c r="T160"/>
  <c r="R160"/>
  <c r="P160"/>
  <c r="BK160"/>
  <c r="J160"/>
  <c r="BE160"/>
  <c r="BI146"/>
  <c r="BH146"/>
  <c r="BG146"/>
  <c r="BF146"/>
  <c r="T146"/>
  <c r="R146"/>
  <c r="P146"/>
  <c r="BK146"/>
  <c r="J146"/>
  <c r="BE146"/>
  <c r="BI143"/>
  <c r="BH143"/>
  <c r="BG143"/>
  <c r="BF143"/>
  <c r="T143"/>
  <c r="R143"/>
  <c r="P143"/>
  <c r="BK143"/>
  <c r="J143"/>
  <c r="BE143"/>
  <c r="BI140"/>
  <c r="BH140"/>
  <c r="BG140"/>
  <c r="BF140"/>
  <c r="T140"/>
  <c r="R140"/>
  <c r="P140"/>
  <c r="BK140"/>
  <c r="J140"/>
  <c r="BE140"/>
  <c r="BI137"/>
  <c r="BH137"/>
  <c r="BG137"/>
  <c r="BF137"/>
  <c r="T137"/>
  <c r="R137"/>
  <c r="P137"/>
  <c r="BK137"/>
  <c r="J137"/>
  <c r="BE137"/>
  <c r="BI135"/>
  <c r="BH135"/>
  <c r="BG135"/>
  <c r="BF135"/>
  <c r="T135"/>
  <c r="R135"/>
  <c r="P135"/>
  <c r="BK135"/>
  <c r="J135"/>
  <c r="BE135"/>
  <c r="BI133"/>
  <c r="BH133"/>
  <c r="BG133"/>
  <c r="BF133"/>
  <c r="T133"/>
  <c r="R133"/>
  <c r="P133"/>
  <c r="BK133"/>
  <c r="J133"/>
  <c r="BE133"/>
  <c r="BI119"/>
  <c r="BH119"/>
  <c r="BG119"/>
  <c r="BF119"/>
  <c r="T119"/>
  <c r="R119"/>
  <c r="P119"/>
  <c r="BK119"/>
  <c r="J119"/>
  <c r="BE119"/>
  <c r="BI105"/>
  <c r="BH105"/>
  <c r="BG105"/>
  <c r="BF105"/>
  <c r="T105"/>
  <c r="R105"/>
  <c r="P105"/>
  <c r="BK105"/>
  <c r="J105"/>
  <c r="BE105"/>
  <c r="BI102"/>
  <c r="F39"/>
  <c i="1" r="BD64"/>
  <c i="9" r="BH102"/>
  <c r="F38"/>
  <c i="1" r="BC64"/>
  <c i="9" r="BG102"/>
  <c r="F37"/>
  <c i="1" r="BB64"/>
  <c i="9" r="BF102"/>
  <c r="J36"/>
  <c i="1" r="AW64"/>
  <c i="9" r="F36"/>
  <c i="1" r="BA64"/>
  <c i="9" r="T102"/>
  <c r="T101"/>
  <c r="T100"/>
  <c r="T99"/>
  <c r="R102"/>
  <c r="R101"/>
  <c r="R100"/>
  <c r="R99"/>
  <c r="P102"/>
  <c r="P101"/>
  <c r="P100"/>
  <c r="P99"/>
  <c i="1" r="AU64"/>
  <c i="9" r="BK102"/>
  <c r="BK101"/>
  <c r="J101"/>
  <c r="BK100"/>
  <c r="J100"/>
  <c r="BK99"/>
  <c r="J99"/>
  <c r="J63"/>
  <c r="J32"/>
  <c i="1" r="AG64"/>
  <c i="9" r="J102"/>
  <c r="BE102"/>
  <c r="J35"/>
  <c i="1" r="AV64"/>
  <c i="9" r="F35"/>
  <c i="1" r="AZ64"/>
  <c i="9" r="J65"/>
  <c r="J64"/>
  <c r="J95"/>
  <c r="F93"/>
  <c r="E91"/>
  <c r="J58"/>
  <c r="F56"/>
  <c r="E54"/>
  <c r="J41"/>
  <c r="J26"/>
  <c r="E26"/>
  <c r="J96"/>
  <c r="J59"/>
  <c r="J25"/>
  <c r="J20"/>
  <c r="E20"/>
  <c r="F96"/>
  <c r="F59"/>
  <c r="J19"/>
  <c r="J17"/>
  <c r="E17"/>
  <c r="F95"/>
  <c r="F58"/>
  <c r="J16"/>
  <c r="J14"/>
  <c r="J93"/>
  <c r="J56"/>
  <c r="E7"/>
  <c r="E87"/>
  <c r="E50"/>
  <c i="8" r="J37"/>
  <c r="J36"/>
  <c i="1" r="AY62"/>
  <c i="8" r="J35"/>
  <c i="1" r="AX62"/>
  <c i="8" r="BI212"/>
  <c r="BH212"/>
  <c r="BG212"/>
  <c r="BF212"/>
  <c r="T212"/>
  <c r="R212"/>
  <c r="P212"/>
  <c r="BK212"/>
  <c r="J212"/>
  <c r="BE212"/>
  <c r="BI210"/>
  <c r="BH210"/>
  <c r="BG210"/>
  <c r="BF210"/>
  <c r="T210"/>
  <c r="R210"/>
  <c r="P210"/>
  <c r="BK210"/>
  <c r="J210"/>
  <c r="BE210"/>
  <c r="BI208"/>
  <c r="BH208"/>
  <c r="BG208"/>
  <c r="BF208"/>
  <c r="T208"/>
  <c r="T207"/>
  <c r="R208"/>
  <c r="R207"/>
  <c r="P208"/>
  <c r="P207"/>
  <c r="BK208"/>
  <c r="BK207"/>
  <c r="J207"/>
  <c r="J208"/>
  <c r="BE208"/>
  <c r="J65"/>
  <c r="BI204"/>
  <c r="BH204"/>
  <c r="BG204"/>
  <c r="BF204"/>
  <c r="T204"/>
  <c r="R204"/>
  <c r="P204"/>
  <c r="BK204"/>
  <c r="J204"/>
  <c r="BE204"/>
  <c r="BI202"/>
  <c r="BH202"/>
  <c r="BG202"/>
  <c r="BF202"/>
  <c r="T202"/>
  <c r="R202"/>
  <c r="P202"/>
  <c r="BK202"/>
  <c r="J202"/>
  <c r="BE202"/>
  <c r="BI200"/>
  <c r="BH200"/>
  <c r="BG200"/>
  <c r="BF200"/>
  <c r="T200"/>
  <c r="R200"/>
  <c r="P200"/>
  <c r="BK200"/>
  <c r="J200"/>
  <c r="BE200"/>
  <c r="BI198"/>
  <c r="BH198"/>
  <c r="BG198"/>
  <c r="BF198"/>
  <c r="T198"/>
  <c r="R198"/>
  <c r="P198"/>
  <c r="BK198"/>
  <c r="J198"/>
  <c r="BE198"/>
  <c r="BI196"/>
  <c r="BH196"/>
  <c r="BG196"/>
  <c r="BF196"/>
  <c r="T196"/>
  <c r="R196"/>
  <c r="P196"/>
  <c r="BK196"/>
  <c r="J196"/>
  <c r="BE196"/>
  <c r="BI193"/>
  <c r="BH193"/>
  <c r="BG193"/>
  <c r="BF193"/>
  <c r="T193"/>
  <c r="R193"/>
  <c r="P193"/>
  <c r="BK193"/>
  <c r="J193"/>
  <c r="BE193"/>
  <c r="BI190"/>
  <c r="BH190"/>
  <c r="BG190"/>
  <c r="BF190"/>
  <c r="T190"/>
  <c r="R190"/>
  <c r="P190"/>
  <c r="BK190"/>
  <c r="J190"/>
  <c r="BE190"/>
  <c r="BI188"/>
  <c r="BH188"/>
  <c r="BG188"/>
  <c r="BF188"/>
  <c r="T188"/>
  <c r="R188"/>
  <c r="P188"/>
  <c r="BK188"/>
  <c r="J188"/>
  <c r="BE188"/>
  <c r="BI186"/>
  <c r="BH186"/>
  <c r="BG186"/>
  <c r="BF186"/>
  <c r="T186"/>
  <c r="R186"/>
  <c r="P186"/>
  <c r="BK186"/>
  <c r="J186"/>
  <c r="BE186"/>
  <c r="BI184"/>
  <c r="BH184"/>
  <c r="BG184"/>
  <c r="BF184"/>
  <c r="T184"/>
  <c r="R184"/>
  <c r="P184"/>
  <c r="BK184"/>
  <c r="J184"/>
  <c r="BE184"/>
  <c r="BI182"/>
  <c r="BH182"/>
  <c r="BG182"/>
  <c r="BF182"/>
  <c r="T182"/>
  <c r="R182"/>
  <c r="P182"/>
  <c r="BK182"/>
  <c r="J182"/>
  <c r="BE182"/>
  <c r="BI179"/>
  <c r="BH179"/>
  <c r="BG179"/>
  <c r="BF179"/>
  <c r="T179"/>
  <c r="R179"/>
  <c r="P179"/>
  <c r="BK179"/>
  <c r="J179"/>
  <c r="BE179"/>
  <c r="BI176"/>
  <c r="BH176"/>
  <c r="BG176"/>
  <c r="BF176"/>
  <c r="T176"/>
  <c r="R176"/>
  <c r="P176"/>
  <c r="BK176"/>
  <c r="J176"/>
  <c r="BE176"/>
  <c r="BI173"/>
  <c r="BH173"/>
  <c r="BG173"/>
  <c r="BF173"/>
  <c r="T173"/>
  <c r="R173"/>
  <c r="P173"/>
  <c r="BK173"/>
  <c r="J173"/>
  <c r="BE173"/>
  <c r="BI171"/>
  <c r="BH171"/>
  <c r="BG171"/>
  <c r="BF171"/>
  <c r="T171"/>
  <c r="R171"/>
  <c r="P171"/>
  <c r="BK171"/>
  <c r="J171"/>
  <c r="BE171"/>
  <c r="BI168"/>
  <c r="BH168"/>
  <c r="BG168"/>
  <c r="BF168"/>
  <c r="T168"/>
  <c r="R168"/>
  <c r="P168"/>
  <c r="BK168"/>
  <c r="J168"/>
  <c r="BE168"/>
  <c r="BI165"/>
  <c r="BH165"/>
  <c r="BG165"/>
  <c r="BF165"/>
  <c r="T165"/>
  <c r="R165"/>
  <c r="P165"/>
  <c r="BK165"/>
  <c r="J165"/>
  <c r="BE165"/>
  <c r="BI162"/>
  <c r="BH162"/>
  <c r="BG162"/>
  <c r="BF162"/>
  <c r="T162"/>
  <c r="R162"/>
  <c r="P162"/>
  <c r="BK162"/>
  <c r="J162"/>
  <c r="BE162"/>
  <c r="BI159"/>
  <c r="BH159"/>
  <c r="BG159"/>
  <c r="BF159"/>
  <c r="T159"/>
  <c r="R159"/>
  <c r="P159"/>
  <c r="BK159"/>
  <c r="J159"/>
  <c r="BE159"/>
  <c r="BI157"/>
  <c r="BH157"/>
  <c r="BG157"/>
  <c r="BF157"/>
  <c r="T157"/>
  <c r="R157"/>
  <c r="P157"/>
  <c r="BK157"/>
  <c r="J157"/>
  <c r="BE157"/>
  <c r="BI155"/>
  <c r="BH155"/>
  <c r="BG155"/>
  <c r="BF155"/>
  <c r="T155"/>
  <c r="R155"/>
  <c r="P155"/>
  <c r="BK155"/>
  <c r="J155"/>
  <c r="BE155"/>
  <c r="BI153"/>
  <c r="BH153"/>
  <c r="BG153"/>
  <c r="BF153"/>
  <c r="T153"/>
  <c r="R153"/>
  <c r="P153"/>
  <c r="BK153"/>
  <c r="J153"/>
  <c r="BE153"/>
  <c r="BI150"/>
  <c r="BH150"/>
  <c r="BG150"/>
  <c r="BF150"/>
  <c r="T150"/>
  <c r="R150"/>
  <c r="P150"/>
  <c r="BK150"/>
  <c r="J150"/>
  <c r="BE150"/>
  <c r="BI147"/>
  <c r="BH147"/>
  <c r="BG147"/>
  <c r="BF147"/>
  <c r="T147"/>
  <c r="R147"/>
  <c r="P147"/>
  <c r="BK147"/>
  <c r="J147"/>
  <c r="BE147"/>
  <c r="BI144"/>
  <c r="BH144"/>
  <c r="BG144"/>
  <c r="BF144"/>
  <c r="T144"/>
  <c r="R144"/>
  <c r="P144"/>
  <c r="BK144"/>
  <c r="J144"/>
  <c r="BE144"/>
  <c r="BI141"/>
  <c r="BH141"/>
  <c r="BG141"/>
  <c r="BF141"/>
  <c r="T141"/>
  <c r="R141"/>
  <c r="P141"/>
  <c r="BK141"/>
  <c r="J141"/>
  <c r="BE141"/>
  <c r="BI139"/>
  <c r="BH139"/>
  <c r="BG139"/>
  <c r="BF139"/>
  <c r="T139"/>
  <c r="R139"/>
  <c r="P139"/>
  <c r="BK139"/>
  <c r="J139"/>
  <c r="BE139"/>
  <c r="BI136"/>
  <c r="BH136"/>
  <c r="BG136"/>
  <c r="BF136"/>
  <c r="T136"/>
  <c r="R136"/>
  <c r="P136"/>
  <c r="BK136"/>
  <c r="J136"/>
  <c r="BE136"/>
  <c r="BI134"/>
  <c r="BH134"/>
  <c r="BG134"/>
  <c r="BF134"/>
  <c r="T134"/>
  <c r="R134"/>
  <c r="P134"/>
  <c r="BK134"/>
  <c r="J134"/>
  <c r="BE134"/>
  <c r="BI131"/>
  <c r="BH131"/>
  <c r="BG131"/>
  <c r="BF131"/>
  <c r="T131"/>
  <c r="R131"/>
  <c r="P131"/>
  <c r="BK131"/>
  <c r="J131"/>
  <c r="BE131"/>
  <c r="BI128"/>
  <c r="BH128"/>
  <c r="BG128"/>
  <c r="BF128"/>
  <c r="T128"/>
  <c r="R128"/>
  <c r="P128"/>
  <c r="BK128"/>
  <c r="J128"/>
  <c r="BE128"/>
  <c r="BI125"/>
  <c r="BH125"/>
  <c r="BG125"/>
  <c r="BF125"/>
  <c r="T125"/>
  <c r="R125"/>
  <c r="P125"/>
  <c r="BK125"/>
  <c r="J125"/>
  <c r="BE125"/>
  <c r="BI123"/>
  <c r="BH123"/>
  <c r="BG123"/>
  <c r="BF123"/>
  <c r="T123"/>
  <c r="R123"/>
  <c r="P123"/>
  <c r="BK123"/>
  <c r="J123"/>
  <c r="BE123"/>
  <c r="BI121"/>
  <c r="BH121"/>
  <c r="BG121"/>
  <c r="BF121"/>
  <c r="T121"/>
  <c r="R121"/>
  <c r="P121"/>
  <c r="BK121"/>
  <c r="J121"/>
  <c r="BE121"/>
  <c r="BI118"/>
  <c r="BH118"/>
  <c r="BG118"/>
  <c r="BF118"/>
  <c r="T118"/>
  <c r="R118"/>
  <c r="P118"/>
  <c r="BK118"/>
  <c r="J118"/>
  <c r="BE118"/>
  <c r="BI115"/>
  <c r="BH115"/>
  <c r="BG115"/>
  <c r="BF115"/>
  <c r="T115"/>
  <c r="T114"/>
  <c r="T113"/>
  <c r="R115"/>
  <c r="R114"/>
  <c r="R113"/>
  <c r="P115"/>
  <c r="P114"/>
  <c r="P113"/>
  <c r="BK115"/>
  <c r="BK114"/>
  <c r="J114"/>
  <c r="BK113"/>
  <c r="J113"/>
  <c r="J115"/>
  <c r="BE115"/>
  <c r="J64"/>
  <c r="J63"/>
  <c r="BI110"/>
  <c r="BH110"/>
  <c r="BG110"/>
  <c r="BF110"/>
  <c r="T110"/>
  <c r="T109"/>
  <c r="R110"/>
  <c r="R109"/>
  <c r="P110"/>
  <c r="P109"/>
  <c r="BK110"/>
  <c r="BK109"/>
  <c r="J109"/>
  <c r="J110"/>
  <c r="BE110"/>
  <c r="J62"/>
  <c r="BI106"/>
  <c r="BH106"/>
  <c r="BG106"/>
  <c r="BF106"/>
  <c r="T106"/>
  <c r="R106"/>
  <c r="P106"/>
  <c r="BK106"/>
  <c r="J106"/>
  <c r="BE106"/>
  <c r="BI103"/>
  <c r="BH103"/>
  <c r="BG103"/>
  <c r="BF103"/>
  <c r="T103"/>
  <c r="R103"/>
  <c r="P103"/>
  <c r="BK103"/>
  <c r="J103"/>
  <c r="BE103"/>
  <c r="BI100"/>
  <c r="BH100"/>
  <c r="BG100"/>
  <c r="BF100"/>
  <c r="T100"/>
  <c r="R100"/>
  <c r="P100"/>
  <c r="BK100"/>
  <c r="J100"/>
  <c r="BE100"/>
  <c r="BI97"/>
  <c r="BH97"/>
  <c r="BG97"/>
  <c r="BF97"/>
  <c r="T97"/>
  <c r="R97"/>
  <c r="P97"/>
  <c r="BK97"/>
  <c r="J97"/>
  <c r="BE97"/>
  <c r="BI94"/>
  <c r="BH94"/>
  <c r="BG94"/>
  <c r="BF94"/>
  <c r="T94"/>
  <c r="R94"/>
  <c r="P94"/>
  <c r="BK94"/>
  <c r="J94"/>
  <c r="BE94"/>
  <c r="BI91"/>
  <c r="BH91"/>
  <c r="BG91"/>
  <c r="BF91"/>
  <c r="T91"/>
  <c r="R91"/>
  <c r="P91"/>
  <c r="BK91"/>
  <c r="J91"/>
  <c r="BE91"/>
  <c r="BI88"/>
  <c r="F37"/>
  <c i="1" r="BD62"/>
  <c i="8" r="BH88"/>
  <c r="F36"/>
  <c i="1" r="BC62"/>
  <c i="8" r="BG88"/>
  <c r="F35"/>
  <c i="1" r="BB62"/>
  <c i="8" r="BF88"/>
  <c r="J34"/>
  <c i="1" r="AW62"/>
  <c i="8" r="F34"/>
  <c i="1" r="BA62"/>
  <c i="8" r="T88"/>
  <c r="T87"/>
  <c r="T86"/>
  <c r="T85"/>
  <c r="R88"/>
  <c r="R87"/>
  <c r="R86"/>
  <c r="R85"/>
  <c r="P88"/>
  <c r="P87"/>
  <c r="P86"/>
  <c r="P85"/>
  <c i="1" r="AU62"/>
  <c i="8" r="BK88"/>
  <c r="BK87"/>
  <c r="J87"/>
  <c r="BK86"/>
  <c r="J86"/>
  <c r="BK85"/>
  <c r="J85"/>
  <c r="J59"/>
  <c r="J30"/>
  <c i="1" r="AG62"/>
  <c i="8" r="J88"/>
  <c r="BE88"/>
  <c r="J33"/>
  <c i="1" r="AV62"/>
  <c i="8" r="F33"/>
  <c i="1" r="AZ62"/>
  <c i="8" r="J61"/>
  <c r="J60"/>
  <c r="J82"/>
  <c r="J81"/>
  <c r="F79"/>
  <c r="E77"/>
  <c r="J55"/>
  <c r="J54"/>
  <c r="F52"/>
  <c r="E50"/>
  <c r="J39"/>
  <c r="J18"/>
  <c r="E18"/>
  <c r="F82"/>
  <c r="F55"/>
  <c r="J17"/>
  <c r="J15"/>
  <c r="E15"/>
  <c r="F81"/>
  <c r="F54"/>
  <c r="J14"/>
  <c r="J12"/>
  <c r="J79"/>
  <c r="J52"/>
  <c r="E7"/>
  <c r="E75"/>
  <c r="E48"/>
  <c i="7" r="J180"/>
  <c r="J39"/>
  <c r="J38"/>
  <c i="1" r="AY61"/>
  <c i="7" r="J37"/>
  <c i="1" r="AX61"/>
  <c i="7" r="BI202"/>
  <c r="BH202"/>
  <c r="BG202"/>
  <c r="BF202"/>
  <c r="T202"/>
  <c r="R202"/>
  <c r="P202"/>
  <c r="BK202"/>
  <c r="J202"/>
  <c r="BE202"/>
  <c r="BI200"/>
  <c r="BH200"/>
  <c r="BG200"/>
  <c r="BF200"/>
  <c r="T200"/>
  <c r="R200"/>
  <c r="P200"/>
  <c r="BK200"/>
  <c r="J200"/>
  <c r="BE200"/>
  <c r="BI198"/>
  <c r="BH198"/>
  <c r="BG198"/>
  <c r="BF198"/>
  <c r="T198"/>
  <c r="T197"/>
  <c r="R198"/>
  <c r="R197"/>
  <c r="P198"/>
  <c r="P197"/>
  <c r="BK198"/>
  <c r="BK197"/>
  <c r="J197"/>
  <c r="J198"/>
  <c r="BE198"/>
  <c r="J71"/>
  <c r="BI195"/>
  <c r="BH195"/>
  <c r="BG195"/>
  <c r="BF195"/>
  <c r="T195"/>
  <c r="T194"/>
  <c r="R195"/>
  <c r="R194"/>
  <c r="P195"/>
  <c r="P194"/>
  <c r="BK195"/>
  <c r="BK194"/>
  <c r="J194"/>
  <c r="J195"/>
  <c r="BE195"/>
  <c r="J70"/>
  <c r="BI191"/>
  <c r="BH191"/>
  <c r="BG191"/>
  <c r="BF191"/>
  <c r="T191"/>
  <c r="R191"/>
  <c r="P191"/>
  <c r="BK191"/>
  <c r="J191"/>
  <c r="BE191"/>
  <c r="BI189"/>
  <c r="BH189"/>
  <c r="BG189"/>
  <c r="BF189"/>
  <c r="T189"/>
  <c r="R189"/>
  <c r="P189"/>
  <c r="BK189"/>
  <c r="J189"/>
  <c r="BE189"/>
  <c r="BI187"/>
  <c r="BH187"/>
  <c r="BG187"/>
  <c r="BF187"/>
  <c r="T187"/>
  <c r="R187"/>
  <c r="P187"/>
  <c r="BK187"/>
  <c r="J187"/>
  <c r="BE187"/>
  <c r="BI185"/>
  <c r="BH185"/>
  <c r="BG185"/>
  <c r="BF185"/>
  <c r="T185"/>
  <c r="R185"/>
  <c r="P185"/>
  <c r="BK185"/>
  <c r="J185"/>
  <c r="BE185"/>
  <c r="BI182"/>
  <c r="BH182"/>
  <c r="BG182"/>
  <c r="BF182"/>
  <c r="T182"/>
  <c r="T181"/>
  <c r="R182"/>
  <c r="R181"/>
  <c r="P182"/>
  <c r="P181"/>
  <c r="BK182"/>
  <c r="BK181"/>
  <c r="J181"/>
  <c r="J182"/>
  <c r="BE182"/>
  <c r="J69"/>
  <c r="J68"/>
  <c r="BI177"/>
  <c r="BH177"/>
  <c r="BG177"/>
  <c r="BF177"/>
  <c r="T177"/>
  <c r="R177"/>
  <c r="P177"/>
  <c r="BK177"/>
  <c r="J177"/>
  <c r="BE177"/>
  <c r="BI174"/>
  <c r="BH174"/>
  <c r="BG174"/>
  <c r="BF174"/>
  <c r="T174"/>
  <c r="R174"/>
  <c r="P174"/>
  <c r="BK174"/>
  <c r="J174"/>
  <c r="BE174"/>
  <c r="BI171"/>
  <c r="BH171"/>
  <c r="BG171"/>
  <c r="BF171"/>
  <c r="T171"/>
  <c r="R171"/>
  <c r="P171"/>
  <c r="BK171"/>
  <c r="J171"/>
  <c r="BE171"/>
  <c r="BI168"/>
  <c r="BH168"/>
  <c r="BG168"/>
  <c r="BF168"/>
  <c r="T168"/>
  <c r="T167"/>
  <c r="R168"/>
  <c r="R167"/>
  <c r="P168"/>
  <c r="P167"/>
  <c r="BK168"/>
  <c r="BK167"/>
  <c r="J167"/>
  <c r="J168"/>
  <c r="BE168"/>
  <c r="J67"/>
  <c r="BI163"/>
  <c r="BH163"/>
  <c r="BG163"/>
  <c r="BF163"/>
  <c r="T163"/>
  <c r="R163"/>
  <c r="P163"/>
  <c r="BK163"/>
  <c r="J163"/>
  <c r="BE163"/>
  <c r="BI159"/>
  <c r="BH159"/>
  <c r="BG159"/>
  <c r="BF159"/>
  <c r="T159"/>
  <c r="R159"/>
  <c r="P159"/>
  <c r="BK159"/>
  <c r="J159"/>
  <c r="BE159"/>
  <c r="BI156"/>
  <c r="BH156"/>
  <c r="BG156"/>
  <c r="BF156"/>
  <c r="T156"/>
  <c r="R156"/>
  <c r="P156"/>
  <c r="BK156"/>
  <c r="J156"/>
  <c r="BE156"/>
  <c r="BI153"/>
  <c r="BH153"/>
  <c r="BG153"/>
  <c r="BF153"/>
  <c r="T153"/>
  <c r="T152"/>
  <c r="R153"/>
  <c r="R152"/>
  <c r="P153"/>
  <c r="P152"/>
  <c r="BK153"/>
  <c r="BK152"/>
  <c r="J152"/>
  <c r="J153"/>
  <c r="BE153"/>
  <c r="J66"/>
  <c r="BI149"/>
  <c r="BH149"/>
  <c r="BG149"/>
  <c r="BF149"/>
  <c r="T149"/>
  <c r="R149"/>
  <c r="P149"/>
  <c r="BK149"/>
  <c r="J149"/>
  <c r="BE149"/>
  <c r="BI146"/>
  <c r="BH146"/>
  <c r="BG146"/>
  <c r="BF146"/>
  <c r="T146"/>
  <c r="R146"/>
  <c r="P146"/>
  <c r="BK146"/>
  <c r="J146"/>
  <c r="BE146"/>
  <c r="BI142"/>
  <c r="BH142"/>
  <c r="BG142"/>
  <c r="BF142"/>
  <c r="T142"/>
  <c r="R142"/>
  <c r="P142"/>
  <c r="BK142"/>
  <c r="J142"/>
  <c r="BE142"/>
  <c r="BI139"/>
  <c r="BH139"/>
  <c r="BG139"/>
  <c r="BF139"/>
  <c r="T139"/>
  <c r="R139"/>
  <c r="P139"/>
  <c r="BK139"/>
  <c r="J139"/>
  <c r="BE139"/>
  <c r="BI136"/>
  <c r="BH136"/>
  <c r="BG136"/>
  <c r="BF136"/>
  <c r="T136"/>
  <c r="R136"/>
  <c r="P136"/>
  <c r="BK136"/>
  <c r="J136"/>
  <c r="BE136"/>
  <c r="BI133"/>
  <c r="BH133"/>
  <c r="BG133"/>
  <c r="BF133"/>
  <c r="T133"/>
  <c r="R133"/>
  <c r="P133"/>
  <c r="BK133"/>
  <c r="J133"/>
  <c r="BE133"/>
  <c r="BI130"/>
  <c r="BH130"/>
  <c r="BG130"/>
  <c r="BF130"/>
  <c r="T130"/>
  <c r="R130"/>
  <c r="P130"/>
  <c r="BK130"/>
  <c r="J130"/>
  <c r="BE130"/>
  <c r="BI127"/>
  <c r="BH127"/>
  <c r="BG127"/>
  <c r="BF127"/>
  <c r="T127"/>
  <c r="R127"/>
  <c r="P127"/>
  <c r="BK127"/>
  <c r="J127"/>
  <c r="BE127"/>
  <c r="BI124"/>
  <c r="BH124"/>
  <c r="BG124"/>
  <c r="BF124"/>
  <c r="T124"/>
  <c r="R124"/>
  <c r="P124"/>
  <c r="BK124"/>
  <c r="J124"/>
  <c r="BE124"/>
  <c r="BI121"/>
  <c r="BH121"/>
  <c r="BG121"/>
  <c r="BF121"/>
  <c r="T121"/>
  <c r="R121"/>
  <c r="P121"/>
  <c r="BK121"/>
  <c r="J121"/>
  <c r="BE121"/>
  <c r="BI118"/>
  <c r="BH118"/>
  <c r="BG118"/>
  <c r="BF118"/>
  <c r="T118"/>
  <c r="R118"/>
  <c r="P118"/>
  <c r="BK118"/>
  <c r="J118"/>
  <c r="BE118"/>
  <c r="BI115"/>
  <c r="BH115"/>
  <c r="BG115"/>
  <c r="BF115"/>
  <c r="T115"/>
  <c r="R115"/>
  <c r="P115"/>
  <c r="BK115"/>
  <c r="J115"/>
  <c r="BE115"/>
  <c r="BI112"/>
  <c r="BH112"/>
  <c r="BG112"/>
  <c r="BF112"/>
  <c r="T112"/>
  <c r="R112"/>
  <c r="P112"/>
  <c r="BK112"/>
  <c r="J112"/>
  <c r="BE112"/>
  <c r="BI109"/>
  <c r="BH109"/>
  <c r="BG109"/>
  <c r="BF109"/>
  <c r="T109"/>
  <c r="R109"/>
  <c r="P109"/>
  <c r="BK109"/>
  <c r="J109"/>
  <c r="BE109"/>
  <c r="BI106"/>
  <c r="BH106"/>
  <c r="BG106"/>
  <c r="BF106"/>
  <c r="T106"/>
  <c r="R106"/>
  <c r="P106"/>
  <c r="BK106"/>
  <c r="J106"/>
  <c r="BE106"/>
  <c r="BI103"/>
  <c r="BH103"/>
  <c r="BG103"/>
  <c r="BF103"/>
  <c r="T103"/>
  <c r="R103"/>
  <c r="P103"/>
  <c r="BK103"/>
  <c r="J103"/>
  <c r="BE103"/>
  <c r="BI100"/>
  <c r="BH100"/>
  <c r="BG100"/>
  <c r="BF100"/>
  <c r="T100"/>
  <c r="R100"/>
  <c r="P100"/>
  <c r="BK100"/>
  <c r="J100"/>
  <c r="BE100"/>
  <c r="BI98"/>
  <c r="BH98"/>
  <c r="BG98"/>
  <c r="BF98"/>
  <c r="T98"/>
  <c r="R98"/>
  <c r="P98"/>
  <c r="BK98"/>
  <c r="J98"/>
  <c r="BE98"/>
  <c r="BI96"/>
  <c r="F39"/>
  <c i="1" r="BD61"/>
  <c i="7" r="BH96"/>
  <c r="F38"/>
  <c i="1" r="BC61"/>
  <c i="7" r="BG96"/>
  <c r="F37"/>
  <c i="1" r="BB61"/>
  <c i="7" r="BF96"/>
  <c r="J36"/>
  <c i="1" r="AW61"/>
  <c i="7" r="F36"/>
  <c i="1" r="BA61"/>
  <c i="7" r="T96"/>
  <c r="T95"/>
  <c r="T94"/>
  <c r="T93"/>
  <c r="R96"/>
  <c r="R95"/>
  <c r="R94"/>
  <c r="R93"/>
  <c r="P96"/>
  <c r="P95"/>
  <c r="P94"/>
  <c r="P93"/>
  <c i="1" r="AU61"/>
  <c i="7" r="BK96"/>
  <c r="BK95"/>
  <c r="J95"/>
  <c r="BK94"/>
  <c r="J94"/>
  <c r="BK93"/>
  <c r="J93"/>
  <c r="J63"/>
  <c r="J32"/>
  <c i="1" r="AG61"/>
  <c i="7" r="J96"/>
  <c r="BE96"/>
  <c r="J35"/>
  <c i="1" r="AV61"/>
  <c i="7" r="F35"/>
  <c i="1" r="AZ61"/>
  <c i="7" r="J65"/>
  <c r="J64"/>
  <c r="J89"/>
  <c r="F87"/>
  <c r="E85"/>
  <c r="J58"/>
  <c r="F56"/>
  <c r="E54"/>
  <c r="J41"/>
  <c r="J26"/>
  <c r="E26"/>
  <c r="J90"/>
  <c r="J59"/>
  <c r="J25"/>
  <c r="J20"/>
  <c r="E20"/>
  <c r="F90"/>
  <c r="F59"/>
  <c r="J19"/>
  <c r="J17"/>
  <c r="E17"/>
  <c r="F89"/>
  <c r="F58"/>
  <c r="J16"/>
  <c r="J14"/>
  <c r="J87"/>
  <c r="J56"/>
  <c r="E7"/>
  <c r="E81"/>
  <c r="E50"/>
  <c i="6" r="J39"/>
  <c r="J38"/>
  <c i="1" r="AY60"/>
  <c i="6" r="J37"/>
  <c i="1" r="AX60"/>
  <c i="6" r="BI167"/>
  <c r="BH167"/>
  <c r="BG167"/>
  <c r="BF167"/>
  <c r="T167"/>
  <c r="R167"/>
  <c r="P167"/>
  <c r="BK167"/>
  <c r="J167"/>
  <c r="BE167"/>
  <c r="BI164"/>
  <c r="BH164"/>
  <c r="BG164"/>
  <c r="BF164"/>
  <c r="T164"/>
  <c r="R164"/>
  <c r="P164"/>
  <c r="BK164"/>
  <c r="J164"/>
  <c r="BE164"/>
  <c r="BI161"/>
  <c r="BH161"/>
  <c r="BG161"/>
  <c r="BF161"/>
  <c r="T161"/>
  <c r="T160"/>
  <c r="T159"/>
  <c r="R161"/>
  <c r="R160"/>
  <c r="R159"/>
  <c r="P161"/>
  <c r="P160"/>
  <c r="P159"/>
  <c r="BK161"/>
  <c r="BK160"/>
  <c r="J160"/>
  <c r="BK159"/>
  <c r="J159"/>
  <c r="J161"/>
  <c r="BE161"/>
  <c r="J70"/>
  <c r="J69"/>
  <c r="BI157"/>
  <c r="BH157"/>
  <c r="BG157"/>
  <c r="BF157"/>
  <c r="T157"/>
  <c r="T156"/>
  <c r="R157"/>
  <c r="R156"/>
  <c r="P157"/>
  <c r="P156"/>
  <c r="BK157"/>
  <c r="BK156"/>
  <c r="J156"/>
  <c r="J157"/>
  <c r="BE157"/>
  <c r="J68"/>
  <c r="BI154"/>
  <c r="BH154"/>
  <c r="BG154"/>
  <c r="BF154"/>
  <c r="T154"/>
  <c r="R154"/>
  <c r="P154"/>
  <c r="BK154"/>
  <c r="J154"/>
  <c r="BE154"/>
  <c r="BI151"/>
  <c r="BH151"/>
  <c r="BG151"/>
  <c r="BF151"/>
  <c r="T151"/>
  <c r="R151"/>
  <c r="P151"/>
  <c r="BK151"/>
  <c r="J151"/>
  <c r="BE151"/>
  <c r="BI149"/>
  <c r="BH149"/>
  <c r="BG149"/>
  <c r="BF149"/>
  <c r="T149"/>
  <c r="R149"/>
  <c r="P149"/>
  <c r="BK149"/>
  <c r="J149"/>
  <c r="BE149"/>
  <c r="BI147"/>
  <c r="BH147"/>
  <c r="BG147"/>
  <c r="BF147"/>
  <c r="T147"/>
  <c r="R147"/>
  <c r="P147"/>
  <c r="BK147"/>
  <c r="J147"/>
  <c r="BE147"/>
  <c r="BI145"/>
  <c r="BH145"/>
  <c r="BG145"/>
  <c r="BF145"/>
  <c r="T145"/>
  <c r="R145"/>
  <c r="P145"/>
  <c r="BK145"/>
  <c r="J145"/>
  <c r="BE145"/>
  <c r="BI143"/>
  <c r="BH143"/>
  <c r="BG143"/>
  <c r="BF143"/>
  <c r="T143"/>
  <c r="R143"/>
  <c r="P143"/>
  <c r="BK143"/>
  <c r="J143"/>
  <c r="BE143"/>
  <c r="BI141"/>
  <c r="BH141"/>
  <c r="BG141"/>
  <c r="BF141"/>
  <c r="T141"/>
  <c r="R141"/>
  <c r="P141"/>
  <c r="BK141"/>
  <c r="J141"/>
  <c r="BE141"/>
  <c r="BI139"/>
  <c r="BH139"/>
  <c r="BG139"/>
  <c r="BF139"/>
  <c r="T139"/>
  <c r="R139"/>
  <c r="P139"/>
  <c r="BK139"/>
  <c r="J139"/>
  <c r="BE139"/>
  <c r="BI137"/>
  <c r="BH137"/>
  <c r="BG137"/>
  <c r="BF137"/>
  <c r="T137"/>
  <c r="R137"/>
  <c r="P137"/>
  <c r="BK137"/>
  <c r="J137"/>
  <c r="BE137"/>
  <c r="BI135"/>
  <c r="BH135"/>
  <c r="BG135"/>
  <c r="BF135"/>
  <c r="T135"/>
  <c r="R135"/>
  <c r="P135"/>
  <c r="BK135"/>
  <c r="J135"/>
  <c r="BE135"/>
  <c r="BI133"/>
  <c r="BH133"/>
  <c r="BG133"/>
  <c r="BF133"/>
  <c r="T133"/>
  <c r="R133"/>
  <c r="P133"/>
  <c r="BK133"/>
  <c r="J133"/>
  <c r="BE133"/>
  <c r="BI131"/>
  <c r="BH131"/>
  <c r="BG131"/>
  <c r="BF131"/>
  <c r="T131"/>
  <c r="R131"/>
  <c r="P131"/>
  <c r="BK131"/>
  <c r="J131"/>
  <c r="BE131"/>
  <c r="BI129"/>
  <c r="BH129"/>
  <c r="BG129"/>
  <c r="BF129"/>
  <c r="T129"/>
  <c r="R129"/>
  <c r="P129"/>
  <c r="BK129"/>
  <c r="J129"/>
  <c r="BE129"/>
  <c r="BI126"/>
  <c r="BH126"/>
  <c r="BG126"/>
  <c r="BF126"/>
  <c r="T126"/>
  <c r="R126"/>
  <c r="P126"/>
  <c r="BK126"/>
  <c r="J126"/>
  <c r="BE126"/>
  <c r="BI123"/>
  <c r="BH123"/>
  <c r="BG123"/>
  <c r="BF123"/>
  <c r="T123"/>
  <c r="R123"/>
  <c r="P123"/>
  <c r="BK123"/>
  <c r="J123"/>
  <c r="BE123"/>
  <c r="BI121"/>
  <c r="BH121"/>
  <c r="BG121"/>
  <c r="BF121"/>
  <c r="T121"/>
  <c r="T120"/>
  <c r="R121"/>
  <c r="R120"/>
  <c r="P121"/>
  <c r="P120"/>
  <c r="BK121"/>
  <c r="BK120"/>
  <c r="J120"/>
  <c r="J121"/>
  <c r="BE121"/>
  <c r="J67"/>
  <c r="BI117"/>
  <c r="BH117"/>
  <c r="BG117"/>
  <c r="BF117"/>
  <c r="T117"/>
  <c r="T116"/>
  <c r="R117"/>
  <c r="R116"/>
  <c r="P117"/>
  <c r="P116"/>
  <c r="BK117"/>
  <c r="BK116"/>
  <c r="J116"/>
  <c r="J117"/>
  <c r="BE117"/>
  <c r="J66"/>
  <c r="BI113"/>
  <c r="BH113"/>
  <c r="BG113"/>
  <c r="BF113"/>
  <c r="T113"/>
  <c r="R113"/>
  <c r="P113"/>
  <c r="BK113"/>
  <c r="J113"/>
  <c r="BE113"/>
  <c r="BI110"/>
  <c r="BH110"/>
  <c r="BG110"/>
  <c r="BF110"/>
  <c r="T110"/>
  <c r="R110"/>
  <c r="P110"/>
  <c r="BK110"/>
  <c r="J110"/>
  <c r="BE110"/>
  <c r="BI107"/>
  <c r="BH107"/>
  <c r="BG107"/>
  <c r="BF107"/>
  <c r="T107"/>
  <c r="R107"/>
  <c r="P107"/>
  <c r="BK107"/>
  <c r="J107"/>
  <c r="BE107"/>
  <c r="BI104"/>
  <c r="BH104"/>
  <c r="BG104"/>
  <c r="BF104"/>
  <c r="T104"/>
  <c r="R104"/>
  <c r="P104"/>
  <c r="BK104"/>
  <c r="J104"/>
  <c r="BE104"/>
  <c r="BI101"/>
  <c r="BH101"/>
  <c r="BG101"/>
  <c r="BF101"/>
  <c r="T101"/>
  <c r="R101"/>
  <c r="P101"/>
  <c r="BK101"/>
  <c r="J101"/>
  <c r="BE101"/>
  <c r="BI98"/>
  <c r="BH98"/>
  <c r="BG98"/>
  <c r="BF98"/>
  <c r="T98"/>
  <c r="R98"/>
  <c r="P98"/>
  <c r="BK98"/>
  <c r="J98"/>
  <c r="BE98"/>
  <c r="BI95"/>
  <c r="F39"/>
  <c i="1" r="BD60"/>
  <c i="6" r="BH95"/>
  <c r="F38"/>
  <c i="1" r="BC60"/>
  <c i="6" r="BG95"/>
  <c r="F37"/>
  <c i="1" r="BB60"/>
  <c i="6" r="BF95"/>
  <c r="J36"/>
  <c i="1" r="AW60"/>
  <c i="6" r="F36"/>
  <c i="1" r="BA60"/>
  <c i="6" r="T95"/>
  <c r="T94"/>
  <c r="T93"/>
  <c r="T92"/>
  <c r="R95"/>
  <c r="R94"/>
  <c r="R93"/>
  <c r="R92"/>
  <c r="P95"/>
  <c r="P94"/>
  <c r="P93"/>
  <c r="P92"/>
  <c i="1" r="AU60"/>
  <c i="6" r="BK95"/>
  <c r="BK94"/>
  <c r="J94"/>
  <c r="BK93"/>
  <c r="J93"/>
  <c r="BK92"/>
  <c r="J92"/>
  <c r="J63"/>
  <c r="J32"/>
  <c i="1" r="AG60"/>
  <c i="6" r="J95"/>
  <c r="BE95"/>
  <c r="J35"/>
  <c i="1" r="AV60"/>
  <c i="6" r="F35"/>
  <c i="1" r="AZ60"/>
  <c i="6" r="J65"/>
  <c r="J64"/>
  <c r="F86"/>
  <c r="E84"/>
  <c r="F56"/>
  <c r="E54"/>
  <c r="J41"/>
  <c r="J26"/>
  <c r="E26"/>
  <c r="J89"/>
  <c r="J59"/>
  <c r="J25"/>
  <c r="J23"/>
  <c r="E23"/>
  <c r="J88"/>
  <c r="J58"/>
  <c r="J22"/>
  <c r="J20"/>
  <c r="E20"/>
  <c r="F89"/>
  <c r="F59"/>
  <c r="J19"/>
  <c r="J17"/>
  <c r="E17"/>
  <c r="F88"/>
  <c r="F58"/>
  <c r="J16"/>
  <c r="J14"/>
  <c r="J86"/>
  <c r="J56"/>
  <c r="E7"/>
  <c r="E80"/>
  <c r="E50"/>
  <c i="5" r="J39"/>
  <c r="J38"/>
  <c i="1" r="AY59"/>
  <c i="5" r="J37"/>
  <c i="1" r="AX59"/>
  <c i="5" r="BI243"/>
  <c r="BH243"/>
  <c r="BG243"/>
  <c r="BF243"/>
  <c r="T243"/>
  <c r="T242"/>
  <c r="T241"/>
  <c r="R243"/>
  <c r="R242"/>
  <c r="R241"/>
  <c r="P243"/>
  <c r="P242"/>
  <c r="P241"/>
  <c r="BK243"/>
  <c r="BK242"/>
  <c r="J242"/>
  <c r="BK241"/>
  <c r="J241"/>
  <c r="J243"/>
  <c r="BE243"/>
  <c r="J77"/>
  <c r="J76"/>
  <c r="BI239"/>
  <c r="BH239"/>
  <c r="BG239"/>
  <c r="BF239"/>
  <c r="T239"/>
  <c r="R239"/>
  <c r="P239"/>
  <c r="BK239"/>
  <c r="J239"/>
  <c r="BE239"/>
  <c r="BI236"/>
  <c r="BH236"/>
  <c r="BG236"/>
  <c r="BF236"/>
  <c r="T236"/>
  <c r="R236"/>
  <c r="P236"/>
  <c r="BK236"/>
  <c r="J236"/>
  <c r="BE236"/>
  <c r="BI233"/>
  <c r="BH233"/>
  <c r="BG233"/>
  <c r="BF233"/>
  <c r="T233"/>
  <c r="R233"/>
  <c r="P233"/>
  <c r="BK233"/>
  <c r="J233"/>
  <c r="BE233"/>
  <c r="BI230"/>
  <c r="BH230"/>
  <c r="BG230"/>
  <c r="BF230"/>
  <c r="T230"/>
  <c r="R230"/>
  <c r="P230"/>
  <c r="BK230"/>
  <c r="J230"/>
  <c r="BE230"/>
  <c r="BI227"/>
  <c r="BH227"/>
  <c r="BG227"/>
  <c r="BF227"/>
  <c r="T227"/>
  <c r="R227"/>
  <c r="P227"/>
  <c r="BK227"/>
  <c r="J227"/>
  <c r="BE227"/>
  <c r="BI224"/>
  <c r="BH224"/>
  <c r="BG224"/>
  <c r="BF224"/>
  <c r="T224"/>
  <c r="R224"/>
  <c r="P224"/>
  <c r="BK224"/>
  <c r="J224"/>
  <c r="BE224"/>
  <c r="BI221"/>
  <c r="BH221"/>
  <c r="BG221"/>
  <c r="BF221"/>
  <c r="T221"/>
  <c r="R221"/>
  <c r="P221"/>
  <c r="BK221"/>
  <c r="J221"/>
  <c r="BE221"/>
  <c r="BI218"/>
  <c r="BH218"/>
  <c r="BG218"/>
  <c r="BF218"/>
  <c r="T218"/>
  <c r="T217"/>
  <c r="T216"/>
  <c r="R218"/>
  <c r="R217"/>
  <c r="R216"/>
  <c r="P218"/>
  <c r="P217"/>
  <c r="P216"/>
  <c r="BK218"/>
  <c r="BK217"/>
  <c r="J217"/>
  <c r="BK216"/>
  <c r="J216"/>
  <c r="J218"/>
  <c r="BE218"/>
  <c r="J75"/>
  <c r="J74"/>
  <c r="BI213"/>
  <c r="BH213"/>
  <c r="BG213"/>
  <c r="BF213"/>
  <c r="T213"/>
  <c r="R213"/>
  <c r="P213"/>
  <c r="BK213"/>
  <c r="J213"/>
  <c r="BE213"/>
  <c r="BI211"/>
  <c r="BH211"/>
  <c r="BG211"/>
  <c r="BF211"/>
  <c r="T211"/>
  <c r="R211"/>
  <c r="P211"/>
  <c r="BK211"/>
  <c r="J211"/>
  <c r="BE211"/>
  <c r="BI209"/>
  <c r="BH209"/>
  <c r="BG209"/>
  <c r="BF209"/>
  <c r="T209"/>
  <c r="T208"/>
  <c r="R209"/>
  <c r="R208"/>
  <c r="P209"/>
  <c r="P208"/>
  <c r="BK209"/>
  <c r="BK208"/>
  <c r="J208"/>
  <c r="J209"/>
  <c r="BE209"/>
  <c r="J73"/>
  <c r="BI206"/>
  <c r="BH206"/>
  <c r="BG206"/>
  <c r="BF206"/>
  <c r="T206"/>
  <c r="T205"/>
  <c r="R206"/>
  <c r="R205"/>
  <c r="P206"/>
  <c r="P205"/>
  <c r="BK206"/>
  <c r="BK205"/>
  <c r="J205"/>
  <c r="J206"/>
  <c r="BE206"/>
  <c r="J72"/>
  <c r="BI202"/>
  <c r="BH202"/>
  <c r="BG202"/>
  <c r="BF202"/>
  <c r="T202"/>
  <c r="R202"/>
  <c r="P202"/>
  <c r="BK202"/>
  <c r="J202"/>
  <c r="BE202"/>
  <c r="BI200"/>
  <c r="BH200"/>
  <c r="BG200"/>
  <c r="BF200"/>
  <c r="T200"/>
  <c r="R200"/>
  <c r="P200"/>
  <c r="BK200"/>
  <c r="J200"/>
  <c r="BE200"/>
  <c r="BI198"/>
  <c r="BH198"/>
  <c r="BG198"/>
  <c r="BF198"/>
  <c r="T198"/>
  <c r="R198"/>
  <c r="P198"/>
  <c r="BK198"/>
  <c r="J198"/>
  <c r="BE198"/>
  <c r="BI196"/>
  <c r="BH196"/>
  <c r="BG196"/>
  <c r="BF196"/>
  <c r="T196"/>
  <c r="R196"/>
  <c r="P196"/>
  <c r="BK196"/>
  <c r="J196"/>
  <c r="BE196"/>
  <c r="BI193"/>
  <c r="BH193"/>
  <c r="BG193"/>
  <c r="BF193"/>
  <c r="T193"/>
  <c r="T192"/>
  <c r="R193"/>
  <c r="R192"/>
  <c r="P193"/>
  <c r="P192"/>
  <c r="BK193"/>
  <c r="BK192"/>
  <c r="J192"/>
  <c r="J193"/>
  <c r="BE193"/>
  <c r="J71"/>
  <c r="BI189"/>
  <c r="BH189"/>
  <c r="BG189"/>
  <c r="BF189"/>
  <c r="T189"/>
  <c r="R189"/>
  <c r="P189"/>
  <c r="BK189"/>
  <c r="J189"/>
  <c r="BE189"/>
  <c r="BI187"/>
  <c r="BH187"/>
  <c r="BG187"/>
  <c r="BF187"/>
  <c r="T187"/>
  <c r="R187"/>
  <c r="P187"/>
  <c r="BK187"/>
  <c r="J187"/>
  <c r="BE187"/>
  <c r="BI185"/>
  <c r="BH185"/>
  <c r="BG185"/>
  <c r="BF185"/>
  <c r="T185"/>
  <c r="R185"/>
  <c r="P185"/>
  <c r="BK185"/>
  <c r="J185"/>
  <c r="BE185"/>
  <c r="BI183"/>
  <c r="BH183"/>
  <c r="BG183"/>
  <c r="BF183"/>
  <c r="T183"/>
  <c r="T182"/>
  <c r="R183"/>
  <c r="R182"/>
  <c r="P183"/>
  <c r="P182"/>
  <c r="BK183"/>
  <c r="BK182"/>
  <c r="J182"/>
  <c r="J183"/>
  <c r="BE183"/>
  <c r="J70"/>
  <c r="BI179"/>
  <c r="BH179"/>
  <c r="BG179"/>
  <c r="BF179"/>
  <c r="T179"/>
  <c r="T178"/>
  <c r="R179"/>
  <c r="R178"/>
  <c r="P179"/>
  <c r="P178"/>
  <c r="BK179"/>
  <c r="BK178"/>
  <c r="J178"/>
  <c r="J179"/>
  <c r="BE179"/>
  <c r="J69"/>
  <c r="BI175"/>
  <c r="BH175"/>
  <c r="BG175"/>
  <c r="BF175"/>
  <c r="T175"/>
  <c r="T174"/>
  <c r="R175"/>
  <c r="R174"/>
  <c r="P175"/>
  <c r="P174"/>
  <c r="BK175"/>
  <c r="BK174"/>
  <c r="J174"/>
  <c r="J175"/>
  <c r="BE175"/>
  <c r="J68"/>
  <c r="BI171"/>
  <c r="BH171"/>
  <c r="BG171"/>
  <c r="BF171"/>
  <c r="T171"/>
  <c r="R171"/>
  <c r="P171"/>
  <c r="BK171"/>
  <c r="J171"/>
  <c r="BE171"/>
  <c r="BI168"/>
  <c r="BH168"/>
  <c r="BG168"/>
  <c r="BF168"/>
  <c r="T168"/>
  <c r="R168"/>
  <c r="P168"/>
  <c r="BK168"/>
  <c r="J168"/>
  <c r="BE168"/>
  <c r="BI165"/>
  <c r="BH165"/>
  <c r="BG165"/>
  <c r="BF165"/>
  <c r="T165"/>
  <c r="T164"/>
  <c r="R165"/>
  <c r="R164"/>
  <c r="P165"/>
  <c r="P164"/>
  <c r="BK165"/>
  <c r="BK164"/>
  <c r="J164"/>
  <c r="J165"/>
  <c r="BE165"/>
  <c r="J67"/>
  <c r="BI160"/>
  <c r="BH160"/>
  <c r="BG160"/>
  <c r="BF160"/>
  <c r="T160"/>
  <c r="R160"/>
  <c r="P160"/>
  <c r="BK160"/>
  <c r="J160"/>
  <c r="BE160"/>
  <c r="BI155"/>
  <c r="BH155"/>
  <c r="BG155"/>
  <c r="BF155"/>
  <c r="T155"/>
  <c r="R155"/>
  <c r="P155"/>
  <c r="BK155"/>
  <c r="J155"/>
  <c r="BE155"/>
  <c r="BI152"/>
  <c r="BH152"/>
  <c r="BG152"/>
  <c r="BF152"/>
  <c r="T152"/>
  <c r="R152"/>
  <c r="P152"/>
  <c r="BK152"/>
  <c r="J152"/>
  <c r="BE152"/>
  <c r="BI149"/>
  <c r="BH149"/>
  <c r="BG149"/>
  <c r="BF149"/>
  <c r="T149"/>
  <c r="T148"/>
  <c r="R149"/>
  <c r="R148"/>
  <c r="P149"/>
  <c r="P148"/>
  <c r="BK149"/>
  <c r="BK148"/>
  <c r="J148"/>
  <c r="J149"/>
  <c r="BE149"/>
  <c r="J66"/>
  <c r="BI145"/>
  <c r="BH145"/>
  <c r="BG145"/>
  <c r="BF145"/>
  <c r="T145"/>
  <c r="R145"/>
  <c r="P145"/>
  <c r="BK145"/>
  <c r="J145"/>
  <c r="BE145"/>
  <c r="BI142"/>
  <c r="BH142"/>
  <c r="BG142"/>
  <c r="BF142"/>
  <c r="T142"/>
  <c r="R142"/>
  <c r="P142"/>
  <c r="BK142"/>
  <c r="J142"/>
  <c r="BE142"/>
  <c r="BI139"/>
  <c r="BH139"/>
  <c r="BG139"/>
  <c r="BF139"/>
  <c r="T139"/>
  <c r="R139"/>
  <c r="P139"/>
  <c r="BK139"/>
  <c r="J139"/>
  <c r="BE139"/>
  <c r="BI136"/>
  <c r="BH136"/>
  <c r="BG136"/>
  <c r="BF136"/>
  <c r="T136"/>
  <c r="R136"/>
  <c r="P136"/>
  <c r="BK136"/>
  <c r="J136"/>
  <c r="BE136"/>
  <c r="BI133"/>
  <c r="BH133"/>
  <c r="BG133"/>
  <c r="BF133"/>
  <c r="T133"/>
  <c r="R133"/>
  <c r="P133"/>
  <c r="BK133"/>
  <c r="J133"/>
  <c r="BE133"/>
  <c r="BI130"/>
  <c r="BH130"/>
  <c r="BG130"/>
  <c r="BF130"/>
  <c r="T130"/>
  <c r="R130"/>
  <c r="P130"/>
  <c r="BK130"/>
  <c r="J130"/>
  <c r="BE130"/>
  <c r="BI127"/>
  <c r="BH127"/>
  <c r="BG127"/>
  <c r="BF127"/>
  <c r="T127"/>
  <c r="R127"/>
  <c r="P127"/>
  <c r="BK127"/>
  <c r="J127"/>
  <c r="BE127"/>
  <c r="BI124"/>
  <c r="BH124"/>
  <c r="BG124"/>
  <c r="BF124"/>
  <c r="T124"/>
  <c r="R124"/>
  <c r="P124"/>
  <c r="BK124"/>
  <c r="J124"/>
  <c r="BE124"/>
  <c r="BI121"/>
  <c r="BH121"/>
  <c r="BG121"/>
  <c r="BF121"/>
  <c r="T121"/>
  <c r="R121"/>
  <c r="P121"/>
  <c r="BK121"/>
  <c r="J121"/>
  <c r="BE121"/>
  <c r="BI118"/>
  <c r="BH118"/>
  <c r="BG118"/>
  <c r="BF118"/>
  <c r="T118"/>
  <c r="R118"/>
  <c r="P118"/>
  <c r="BK118"/>
  <c r="J118"/>
  <c r="BE118"/>
  <c r="BI115"/>
  <c r="BH115"/>
  <c r="BG115"/>
  <c r="BF115"/>
  <c r="T115"/>
  <c r="R115"/>
  <c r="P115"/>
  <c r="BK115"/>
  <c r="J115"/>
  <c r="BE115"/>
  <c r="BI112"/>
  <c r="BH112"/>
  <c r="BG112"/>
  <c r="BF112"/>
  <c r="T112"/>
  <c r="R112"/>
  <c r="P112"/>
  <c r="BK112"/>
  <c r="J112"/>
  <c r="BE112"/>
  <c r="BI109"/>
  <c r="BH109"/>
  <c r="BG109"/>
  <c r="BF109"/>
  <c r="T109"/>
  <c r="R109"/>
  <c r="P109"/>
  <c r="BK109"/>
  <c r="J109"/>
  <c r="BE109"/>
  <c r="BI106"/>
  <c r="BH106"/>
  <c r="BG106"/>
  <c r="BF106"/>
  <c r="T106"/>
  <c r="R106"/>
  <c r="P106"/>
  <c r="BK106"/>
  <c r="J106"/>
  <c r="BE106"/>
  <c r="BI104"/>
  <c r="BH104"/>
  <c r="BG104"/>
  <c r="BF104"/>
  <c r="T104"/>
  <c r="R104"/>
  <c r="P104"/>
  <c r="BK104"/>
  <c r="J104"/>
  <c r="BE104"/>
  <c r="BI102"/>
  <c r="F39"/>
  <c i="1" r="BD59"/>
  <c i="5" r="BH102"/>
  <c r="F38"/>
  <c i="1" r="BC59"/>
  <c i="5" r="BG102"/>
  <c r="F37"/>
  <c i="1" r="BB59"/>
  <c i="5" r="BF102"/>
  <c r="J36"/>
  <c i="1" r="AW59"/>
  <c i="5" r="F36"/>
  <c i="1" r="BA59"/>
  <c i="5" r="T102"/>
  <c r="T101"/>
  <c r="T100"/>
  <c r="T99"/>
  <c r="R102"/>
  <c r="R101"/>
  <c r="R100"/>
  <c r="R99"/>
  <c r="P102"/>
  <c r="P101"/>
  <c r="P100"/>
  <c r="P99"/>
  <c i="1" r="AU59"/>
  <c i="5" r="BK102"/>
  <c r="BK101"/>
  <c r="J101"/>
  <c r="BK100"/>
  <c r="J100"/>
  <c r="BK99"/>
  <c r="J99"/>
  <c r="J63"/>
  <c r="J32"/>
  <c i="1" r="AG59"/>
  <c i="5" r="J102"/>
  <c r="BE102"/>
  <c r="J35"/>
  <c i="1" r="AV59"/>
  <c i="5" r="F35"/>
  <c i="1" r="AZ59"/>
  <c i="5" r="J65"/>
  <c r="J64"/>
  <c r="F93"/>
  <c r="E91"/>
  <c r="F56"/>
  <c r="E54"/>
  <c r="J41"/>
  <c r="J26"/>
  <c r="E26"/>
  <c r="J96"/>
  <c r="J59"/>
  <c r="J25"/>
  <c r="J23"/>
  <c r="E23"/>
  <c r="J95"/>
  <c r="J58"/>
  <c r="J22"/>
  <c r="J20"/>
  <c r="E20"/>
  <c r="F96"/>
  <c r="F59"/>
  <c r="J19"/>
  <c r="J17"/>
  <c r="E17"/>
  <c r="F95"/>
  <c r="F58"/>
  <c r="J16"/>
  <c r="J14"/>
  <c r="J93"/>
  <c r="J56"/>
  <c r="E7"/>
  <c r="E87"/>
  <c r="E50"/>
  <c i="4" r="J39"/>
  <c r="J38"/>
  <c i="1" r="AY58"/>
  <c i="4" r="J37"/>
  <c i="1" r="AX58"/>
  <c i="4" r="BI131"/>
  <c r="BH131"/>
  <c r="BG131"/>
  <c r="BF131"/>
  <c r="T131"/>
  <c r="T130"/>
  <c r="R131"/>
  <c r="R130"/>
  <c r="P131"/>
  <c r="P130"/>
  <c r="BK131"/>
  <c r="BK130"/>
  <c r="J130"/>
  <c r="J131"/>
  <c r="BE131"/>
  <c r="J68"/>
  <c r="BI127"/>
  <c r="BH127"/>
  <c r="BG127"/>
  <c r="BF127"/>
  <c r="T127"/>
  <c r="R127"/>
  <c r="P127"/>
  <c r="BK127"/>
  <c r="J127"/>
  <c r="BE127"/>
  <c r="BI124"/>
  <c r="BH124"/>
  <c r="BG124"/>
  <c r="BF124"/>
  <c r="T124"/>
  <c r="R124"/>
  <c r="P124"/>
  <c r="BK124"/>
  <c r="J124"/>
  <c r="BE124"/>
  <c r="BI121"/>
  <c r="BH121"/>
  <c r="BG121"/>
  <c r="BF121"/>
  <c r="T121"/>
  <c r="R121"/>
  <c r="P121"/>
  <c r="BK121"/>
  <c r="J121"/>
  <c r="BE121"/>
  <c r="BI118"/>
  <c r="BH118"/>
  <c r="BG118"/>
  <c r="BF118"/>
  <c r="T118"/>
  <c r="R118"/>
  <c r="P118"/>
  <c r="BK118"/>
  <c r="J118"/>
  <c r="BE118"/>
  <c r="BI115"/>
  <c r="BH115"/>
  <c r="BG115"/>
  <c r="BF115"/>
  <c r="T115"/>
  <c r="T114"/>
  <c r="R115"/>
  <c r="R114"/>
  <c r="P115"/>
  <c r="P114"/>
  <c r="BK115"/>
  <c r="BK114"/>
  <c r="J114"/>
  <c r="J115"/>
  <c r="BE115"/>
  <c r="J67"/>
  <c r="BI111"/>
  <c r="BH111"/>
  <c r="BG111"/>
  <c r="BF111"/>
  <c r="T111"/>
  <c r="R111"/>
  <c r="P111"/>
  <c r="BK111"/>
  <c r="J111"/>
  <c r="BE111"/>
  <c r="BI109"/>
  <c r="BH109"/>
  <c r="BG109"/>
  <c r="BF109"/>
  <c r="T109"/>
  <c r="R109"/>
  <c r="P109"/>
  <c r="BK109"/>
  <c r="J109"/>
  <c r="BE109"/>
  <c r="BI106"/>
  <c r="BH106"/>
  <c r="BG106"/>
  <c r="BF106"/>
  <c r="T106"/>
  <c r="R106"/>
  <c r="P106"/>
  <c r="BK106"/>
  <c r="J106"/>
  <c r="BE106"/>
  <c r="BI103"/>
  <c r="BH103"/>
  <c r="BG103"/>
  <c r="BF103"/>
  <c r="T103"/>
  <c r="R103"/>
  <c r="P103"/>
  <c r="BK103"/>
  <c r="J103"/>
  <c r="BE103"/>
  <c r="BI100"/>
  <c r="BH100"/>
  <c r="BG100"/>
  <c r="BF100"/>
  <c r="T100"/>
  <c r="R100"/>
  <c r="P100"/>
  <c r="BK100"/>
  <c r="J100"/>
  <c r="BE100"/>
  <c r="BI97"/>
  <c r="BH97"/>
  <c r="BG97"/>
  <c r="BF97"/>
  <c r="T97"/>
  <c r="T96"/>
  <c r="R97"/>
  <c r="R96"/>
  <c r="P97"/>
  <c r="P96"/>
  <c r="BK97"/>
  <c r="BK96"/>
  <c r="J96"/>
  <c r="J97"/>
  <c r="BE97"/>
  <c r="J66"/>
  <c r="BI93"/>
  <c r="F39"/>
  <c i="1" r="BD58"/>
  <c i="4" r="BH93"/>
  <c r="F38"/>
  <c i="1" r="BC58"/>
  <c i="4" r="BG93"/>
  <c r="F37"/>
  <c i="1" r="BB58"/>
  <c i="4" r="BF93"/>
  <c r="J36"/>
  <c i="1" r="AW58"/>
  <c i="4" r="F36"/>
  <c i="1" r="BA58"/>
  <c i="4" r="T93"/>
  <c r="T92"/>
  <c r="T91"/>
  <c r="T90"/>
  <c r="R93"/>
  <c r="R92"/>
  <c r="R91"/>
  <c r="R90"/>
  <c r="P93"/>
  <c r="P92"/>
  <c r="P91"/>
  <c r="P90"/>
  <c i="1" r="AU58"/>
  <c i="4" r="BK93"/>
  <c r="BK92"/>
  <c r="J92"/>
  <c r="BK91"/>
  <c r="J91"/>
  <c r="BK90"/>
  <c r="J90"/>
  <c r="J63"/>
  <c r="J32"/>
  <c i="1" r="AG58"/>
  <c i="4" r="J93"/>
  <c r="BE93"/>
  <c r="J35"/>
  <c i="1" r="AV58"/>
  <c i="4" r="F35"/>
  <c i="1" r="AZ58"/>
  <c i="4" r="J65"/>
  <c r="J64"/>
  <c r="J87"/>
  <c r="J86"/>
  <c r="F84"/>
  <c r="E82"/>
  <c r="J59"/>
  <c r="J58"/>
  <c r="F56"/>
  <c r="E54"/>
  <c r="J41"/>
  <c r="J20"/>
  <c r="E20"/>
  <c r="F87"/>
  <c r="F59"/>
  <c r="J19"/>
  <c r="J17"/>
  <c r="E17"/>
  <c r="F86"/>
  <c r="F58"/>
  <c r="J16"/>
  <c r="J14"/>
  <c r="J84"/>
  <c r="J56"/>
  <c r="E7"/>
  <c r="E78"/>
  <c r="E50"/>
  <c i="3" r="J39"/>
  <c r="J38"/>
  <c i="1" r="AY57"/>
  <c i="3" r="J37"/>
  <c i="1" r="AX57"/>
  <c i="3" r="BI418"/>
  <c r="BH418"/>
  <c r="BG418"/>
  <c r="BF418"/>
  <c r="T418"/>
  <c r="R418"/>
  <c r="P418"/>
  <c r="BK418"/>
  <c r="J418"/>
  <c r="BE418"/>
  <c r="BI415"/>
  <c r="BH415"/>
  <c r="BG415"/>
  <c r="BF415"/>
  <c r="T415"/>
  <c r="R415"/>
  <c r="P415"/>
  <c r="BK415"/>
  <c r="J415"/>
  <c r="BE415"/>
  <c r="BI412"/>
  <c r="BH412"/>
  <c r="BG412"/>
  <c r="BF412"/>
  <c r="T412"/>
  <c r="R412"/>
  <c r="P412"/>
  <c r="BK412"/>
  <c r="J412"/>
  <c r="BE412"/>
  <c r="BI409"/>
  <c r="BH409"/>
  <c r="BG409"/>
  <c r="BF409"/>
  <c r="T409"/>
  <c r="T408"/>
  <c r="R409"/>
  <c r="R408"/>
  <c r="P409"/>
  <c r="P408"/>
  <c r="BK409"/>
  <c r="BK408"/>
  <c r="J408"/>
  <c r="J409"/>
  <c r="BE409"/>
  <c r="J83"/>
  <c r="BI406"/>
  <c r="BH406"/>
  <c r="BG406"/>
  <c r="BF406"/>
  <c r="T406"/>
  <c r="R406"/>
  <c r="P406"/>
  <c r="BK406"/>
  <c r="J406"/>
  <c r="BE406"/>
  <c r="BI403"/>
  <c r="BH403"/>
  <c r="BG403"/>
  <c r="BF403"/>
  <c r="T403"/>
  <c r="T402"/>
  <c r="R403"/>
  <c r="R402"/>
  <c r="P403"/>
  <c r="P402"/>
  <c r="BK403"/>
  <c r="BK402"/>
  <c r="J402"/>
  <c r="J403"/>
  <c r="BE403"/>
  <c r="J82"/>
  <c r="BI400"/>
  <c r="BH400"/>
  <c r="BG400"/>
  <c r="BF400"/>
  <c r="T400"/>
  <c r="R400"/>
  <c r="P400"/>
  <c r="BK400"/>
  <c r="J400"/>
  <c r="BE400"/>
  <c r="BI397"/>
  <c r="BH397"/>
  <c r="BG397"/>
  <c r="BF397"/>
  <c r="T397"/>
  <c r="T396"/>
  <c r="R397"/>
  <c r="R396"/>
  <c r="P397"/>
  <c r="P396"/>
  <c r="BK397"/>
  <c r="BK396"/>
  <c r="J396"/>
  <c r="J397"/>
  <c r="BE397"/>
  <c r="J81"/>
  <c r="BI394"/>
  <c r="BH394"/>
  <c r="BG394"/>
  <c r="BF394"/>
  <c r="T394"/>
  <c r="R394"/>
  <c r="P394"/>
  <c r="BK394"/>
  <c r="J394"/>
  <c r="BE394"/>
  <c r="BI391"/>
  <c r="BH391"/>
  <c r="BG391"/>
  <c r="BF391"/>
  <c r="T391"/>
  <c r="R391"/>
  <c r="P391"/>
  <c r="BK391"/>
  <c r="J391"/>
  <c r="BE391"/>
  <c r="BI389"/>
  <c r="BH389"/>
  <c r="BG389"/>
  <c r="BF389"/>
  <c r="T389"/>
  <c r="R389"/>
  <c r="P389"/>
  <c r="BK389"/>
  <c r="J389"/>
  <c r="BE389"/>
  <c r="BI386"/>
  <c r="BH386"/>
  <c r="BG386"/>
  <c r="BF386"/>
  <c r="T386"/>
  <c r="R386"/>
  <c r="P386"/>
  <c r="BK386"/>
  <c r="J386"/>
  <c r="BE386"/>
  <c r="BI383"/>
  <c r="BH383"/>
  <c r="BG383"/>
  <c r="BF383"/>
  <c r="T383"/>
  <c r="R383"/>
  <c r="P383"/>
  <c r="BK383"/>
  <c r="J383"/>
  <c r="BE383"/>
  <c r="BI381"/>
  <c r="BH381"/>
  <c r="BG381"/>
  <c r="BF381"/>
  <c r="T381"/>
  <c r="R381"/>
  <c r="P381"/>
  <c r="BK381"/>
  <c r="J381"/>
  <c r="BE381"/>
  <c r="BI379"/>
  <c r="BH379"/>
  <c r="BG379"/>
  <c r="BF379"/>
  <c r="T379"/>
  <c r="R379"/>
  <c r="P379"/>
  <c r="BK379"/>
  <c r="J379"/>
  <c r="BE379"/>
  <c r="BI377"/>
  <c r="BH377"/>
  <c r="BG377"/>
  <c r="BF377"/>
  <c r="T377"/>
  <c r="T376"/>
  <c r="R377"/>
  <c r="R376"/>
  <c r="P377"/>
  <c r="P376"/>
  <c r="BK377"/>
  <c r="BK376"/>
  <c r="J376"/>
  <c r="J377"/>
  <c r="BE377"/>
  <c r="J80"/>
  <c r="BI373"/>
  <c r="BH373"/>
  <c r="BG373"/>
  <c r="BF373"/>
  <c r="T373"/>
  <c r="R373"/>
  <c r="P373"/>
  <c r="BK373"/>
  <c r="J373"/>
  <c r="BE373"/>
  <c r="BI370"/>
  <c r="BH370"/>
  <c r="BG370"/>
  <c r="BF370"/>
  <c r="T370"/>
  <c r="R370"/>
  <c r="P370"/>
  <c r="BK370"/>
  <c r="J370"/>
  <c r="BE370"/>
  <c r="BI367"/>
  <c r="BH367"/>
  <c r="BG367"/>
  <c r="BF367"/>
  <c r="T367"/>
  <c r="R367"/>
  <c r="P367"/>
  <c r="BK367"/>
  <c r="J367"/>
  <c r="BE367"/>
  <c r="BI364"/>
  <c r="BH364"/>
  <c r="BG364"/>
  <c r="BF364"/>
  <c r="T364"/>
  <c r="R364"/>
  <c r="P364"/>
  <c r="BK364"/>
  <c r="J364"/>
  <c r="BE364"/>
  <c r="BI362"/>
  <c r="BH362"/>
  <c r="BG362"/>
  <c r="BF362"/>
  <c r="T362"/>
  <c r="R362"/>
  <c r="P362"/>
  <c r="BK362"/>
  <c r="J362"/>
  <c r="BE362"/>
  <c r="BI359"/>
  <c r="BH359"/>
  <c r="BG359"/>
  <c r="BF359"/>
  <c r="T359"/>
  <c r="R359"/>
  <c r="P359"/>
  <c r="BK359"/>
  <c r="J359"/>
  <c r="BE359"/>
  <c r="BI356"/>
  <c r="BH356"/>
  <c r="BG356"/>
  <c r="BF356"/>
  <c r="T356"/>
  <c r="R356"/>
  <c r="P356"/>
  <c r="BK356"/>
  <c r="J356"/>
  <c r="BE356"/>
  <c r="BI354"/>
  <c r="BH354"/>
  <c r="BG354"/>
  <c r="BF354"/>
  <c r="T354"/>
  <c r="R354"/>
  <c r="P354"/>
  <c r="BK354"/>
  <c r="J354"/>
  <c r="BE354"/>
  <c r="BI351"/>
  <c r="BH351"/>
  <c r="BG351"/>
  <c r="BF351"/>
  <c r="T351"/>
  <c r="R351"/>
  <c r="P351"/>
  <c r="BK351"/>
  <c r="J351"/>
  <c r="BE351"/>
  <c r="BI348"/>
  <c r="BH348"/>
  <c r="BG348"/>
  <c r="BF348"/>
  <c r="T348"/>
  <c r="R348"/>
  <c r="P348"/>
  <c r="BK348"/>
  <c r="J348"/>
  <c r="BE348"/>
  <c r="BI345"/>
  <c r="BH345"/>
  <c r="BG345"/>
  <c r="BF345"/>
  <c r="T345"/>
  <c r="R345"/>
  <c r="P345"/>
  <c r="BK345"/>
  <c r="J345"/>
  <c r="BE345"/>
  <c r="BI342"/>
  <c r="BH342"/>
  <c r="BG342"/>
  <c r="BF342"/>
  <c r="T342"/>
  <c r="T341"/>
  <c r="R342"/>
  <c r="R341"/>
  <c r="P342"/>
  <c r="P341"/>
  <c r="BK342"/>
  <c r="BK341"/>
  <c r="J341"/>
  <c r="J342"/>
  <c r="BE342"/>
  <c r="J79"/>
  <c r="BI339"/>
  <c r="BH339"/>
  <c r="BG339"/>
  <c r="BF339"/>
  <c r="T339"/>
  <c r="R339"/>
  <c r="P339"/>
  <c r="BK339"/>
  <c r="J339"/>
  <c r="BE339"/>
  <c r="BI336"/>
  <c r="BH336"/>
  <c r="BG336"/>
  <c r="BF336"/>
  <c r="T336"/>
  <c r="R336"/>
  <c r="P336"/>
  <c r="BK336"/>
  <c r="J336"/>
  <c r="BE336"/>
  <c r="BI334"/>
  <c r="BH334"/>
  <c r="BG334"/>
  <c r="BF334"/>
  <c r="T334"/>
  <c r="R334"/>
  <c r="P334"/>
  <c r="BK334"/>
  <c r="J334"/>
  <c r="BE334"/>
  <c r="BI332"/>
  <c r="BH332"/>
  <c r="BG332"/>
  <c r="BF332"/>
  <c r="T332"/>
  <c r="R332"/>
  <c r="P332"/>
  <c r="BK332"/>
  <c r="J332"/>
  <c r="BE332"/>
  <c r="BI329"/>
  <c r="BH329"/>
  <c r="BG329"/>
  <c r="BF329"/>
  <c r="T329"/>
  <c r="T328"/>
  <c r="R329"/>
  <c r="R328"/>
  <c r="P329"/>
  <c r="P328"/>
  <c r="BK329"/>
  <c r="BK328"/>
  <c r="J328"/>
  <c r="J329"/>
  <c r="BE329"/>
  <c r="J78"/>
  <c r="BI326"/>
  <c r="BH326"/>
  <c r="BG326"/>
  <c r="BF326"/>
  <c r="T326"/>
  <c r="R326"/>
  <c r="P326"/>
  <c r="BK326"/>
  <c r="J326"/>
  <c r="BE326"/>
  <c r="BI323"/>
  <c r="BH323"/>
  <c r="BG323"/>
  <c r="BF323"/>
  <c r="T323"/>
  <c r="T322"/>
  <c r="R323"/>
  <c r="R322"/>
  <c r="P323"/>
  <c r="P322"/>
  <c r="BK323"/>
  <c r="BK322"/>
  <c r="J322"/>
  <c r="J323"/>
  <c r="BE323"/>
  <c r="J77"/>
  <c r="BI320"/>
  <c r="BH320"/>
  <c r="BG320"/>
  <c r="BF320"/>
  <c r="T320"/>
  <c r="R320"/>
  <c r="P320"/>
  <c r="BK320"/>
  <c r="J320"/>
  <c r="BE320"/>
  <c r="BI317"/>
  <c r="BH317"/>
  <c r="BG317"/>
  <c r="BF317"/>
  <c r="T317"/>
  <c r="R317"/>
  <c r="P317"/>
  <c r="BK317"/>
  <c r="J317"/>
  <c r="BE317"/>
  <c r="BI315"/>
  <c r="BH315"/>
  <c r="BG315"/>
  <c r="BF315"/>
  <c r="T315"/>
  <c r="R315"/>
  <c r="P315"/>
  <c r="BK315"/>
  <c r="J315"/>
  <c r="BE315"/>
  <c r="BI312"/>
  <c r="BH312"/>
  <c r="BG312"/>
  <c r="BF312"/>
  <c r="T312"/>
  <c r="R312"/>
  <c r="P312"/>
  <c r="BK312"/>
  <c r="J312"/>
  <c r="BE312"/>
  <c r="BI309"/>
  <c r="BH309"/>
  <c r="BG309"/>
  <c r="BF309"/>
  <c r="T309"/>
  <c r="R309"/>
  <c r="P309"/>
  <c r="BK309"/>
  <c r="J309"/>
  <c r="BE309"/>
  <c r="BI306"/>
  <c r="BH306"/>
  <c r="BG306"/>
  <c r="BF306"/>
  <c r="T306"/>
  <c r="R306"/>
  <c r="P306"/>
  <c r="BK306"/>
  <c r="J306"/>
  <c r="BE306"/>
  <c r="BI303"/>
  <c r="BH303"/>
  <c r="BG303"/>
  <c r="BF303"/>
  <c r="T303"/>
  <c r="R303"/>
  <c r="P303"/>
  <c r="BK303"/>
  <c r="J303"/>
  <c r="BE303"/>
  <c r="BI300"/>
  <c r="BH300"/>
  <c r="BG300"/>
  <c r="BF300"/>
  <c r="T300"/>
  <c r="R300"/>
  <c r="P300"/>
  <c r="BK300"/>
  <c r="J300"/>
  <c r="BE300"/>
  <c r="BI298"/>
  <c r="BH298"/>
  <c r="BG298"/>
  <c r="BF298"/>
  <c r="T298"/>
  <c r="R298"/>
  <c r="P298"/>
  <c r="BK298"/>
  <c r="J298"/>
  <c r="BE298"/>
  <c r="BI296"/>
  <c r="BH296"/>
  <c r="BG296"/>
  <c r="BF296"/>
  <c r="T296"/>
  <c r="R296"/>
  <c r="P296"/>
  <c r="BK296"/>
  <c r="J296"/>
  <c r="BE296"/>
  <c r="BI294"/>
  <c r="BH294"/>
  <c r="BG294"/>
  <c r="BF294"/>
  <c r="T294"/>
  <c r="T293"/>
  <c r="R294"/>
  <c r="R293"/>
  <c r="P294"/>
  <c r="P293"/>
  <c r="BK294"/>
  <c r="BK293"/>
  <c r="J293"/>
  <c r="J294"/>
  <c r="BE294"/>
  <c r="J76"/>
  <c r="BI292"/>
  <c r="BH292"/>
  <c r="BG292"/>
  <c r="BF292"/>
  <c r="T292"/>
  <c r="R292"/>
  <c r="P292"/>
  <c r="BK292"/>
  <c r="J292"/>
  <c r="BE292"/>
  <c r="BI290"/>
  <c r="BH290"/>
  <c r="BG290"/>
  <c r="BF290"/>
  <c r="T290"/>
  <c r="R290"/>
  <c r="P290"/>
  <c r="BK290"/>
  <c r="J290"/>
  <c r="BE290"/>
  <c r="BI289"/>
  <c r="BH289"/>
  <c r="BG289"/>
  <c r="BF289"/>
  <c r="T289"/>
  <c r="R289"/>
  <c r="P289"/>
  <c r="BK289"/>
  <c r="J289"/>
  <c r="BE289"/>
  <c r="BI288"/>
  <c r="BH288"/>
  <c r="BG288"/>
  <c r="BF288"/>
  <c r="T288"/>
  <c r="R288"/>
  <c r="P288"/>
  <c r="BK288"/>
  <c r="J288"/>
  <c r="BE288"/>
  <c r="BI287"/>
  <c r="BH287"/>
  <c r="BG287"/>
  <c r="BF287"/>
  <c r="T287"/>
  <c r="R287"/>
  <c r="P287"/>
  <c r="BK287"/>
  <c r="J287"/>
  <c r="BE287"/>
  <c r="BI286"/>
  <c r="BH286"/>
  <c r="BG286"/>
  <c r="BF286"/>
  <c r="T286"/>
  <c r="R286"/>
  <c r="P286"/>
  <c r="BK286"/>
  <c r="J286"/>
  <c r="BE286"/>
  <c r="BI285"/>
  <c r="BH285"/>
  <c r="BG285"/>
  <c r="BF285"/>
  <c r="T285"/>
  <c r="R285"/>
  <c r="P285"/>
  <c r="BK285"/>
  <c r="J285"/>
  <c r="BE285"/>
  <c r="BI283"/>
  <c r="BH283"/>
  <c r="BG283"/>
  <c r="BF283"/>
  <c r="T283"/>
  <c r="R283"/>
  <c r="P283"/>
  <c r="BK283"/>
  <c r="J283"/>
  <c r="BE283"/>
  <c r="BI281"/>
  <c r="BH281"/>
  <c r="BG281"/>
  <c r="BF281"/>
  <c r="T281"/>
  <c r="R281"/>
  <c r="P281"/>
  <c r="BK281"/>
  <c r="J281"/>
  <c r="BE281"/>
  <c r="BI279"/>
  <c r="BH279"/>
  <c r="BG279"/>
  <c r="BF279"/>
  <c r="T279"/>
  <c r="T278"/>
  <c r="R279"/>
  <c r="R278"/>
  <c r="P279"/>
  <c r="P278"/>
  <c r="BK279"/>
  <c r="BK278"/>
  <c r="J278"/>
  <c r="J279"/>
  <c r="BE279"/>
  <c r="J75"/>
  <c r="BI276"/>
  <c r="BH276"/>
  <c r="BG276"/>
  <c r="BF276"/>
  <c r="T276"/>
  <c r="R276"/>
  <c r="P276"/>
  <c r="BK276"/>
  <c r="J276"/>
  <c r="BE276"/>
  <c r="BI273"/>
  <c r="BH273"/>
  <c r="BG273"/>
  <c r="BF273"/>
  <c r="T273"/>
  <c r="R273"/>
  <c r="P273"/>
  <c r="BK273"/>
  <c r="J273"/>
  <c r="BE273"/>
  <c r="BI270"/>
  <c r="BH270"/>
  <c r="BG270"/>
  <c r="BF270"/>
  <c r="T270"/>
  <c r="R270"/>
  <c r="P270"/>
  <c r="BK270"/>
  <c r="J270"/>
  <c r="BE270"/>
  <c r="BI267"/>
  <c r="BH267"/>
  <c r="BG267"/>
  <c r="BF267"/>
  <c r="T267"/>
  <c r="R267"/>
  <c r="P267"/>
  <c r="BK267"/>
  <c r="J267"/>
  <c r="BE267"/>
  <c r="BI264"/>
  <c r="BH264"/>
  <c r="BG264"/>
  <c r="BF264"/>
  <c r="T264"/>
  <c r="R264"/>
  <c r="P264"/>
  <c r="BK264"/>
  <c r="J264"/>
  <c r="BE264"/>
  <c r="BI261"/>
  <c r="BH261"/>
  <c r="BG261"/>
  <c r="BF261"/>
  <c r="T261"/>
  <c r="T260"/>
  <c r="R261"/>
  <c r="R260"/>
  <c r="P261"/>
  <c r="P260"/>
  <c r="BK261"/>
  <c r="BK260"/>
  <c r="J260"/>
  <c r="J261"/>
  <c r="BE261"/>
  <c r="J74"/>
  <c r="BI258"/>
  <c r="BH258"/>
  <c r="BG258"/>
  <c r="BF258"/>
  <c r="T258"/>
  <c r="R258"/>
  <c r="P258"/>
  <c r="BK258"/>
  <c r="J258"/>
  <c r="BE258"/>
  <c r="BI255"/>
  <c r="BH255"/>
  <c r="BG255"/>
  <c r="BF255"/>
  <c r="T255"/>
  <c r="R255"/>
  <c r="P255"/>
  <c r="BK255"/>
  <c r="J255"/>
  <c r="BE255"/>
  <c r="BI252"/>
  <c r="BH252"/>
  <c r="BG252"/>
  <c r="BF252"/>
  <c r="T252"/>
  <c r="R252"/>
  <c r="P252"/>
  <c r="BK252"/>
  <c r="J252"/>
  <c r="BE252"/>
  <c r="BI249"/>
  <c r="BH249"/>
  <c r="BG249"/>
  <c r="BF249"/>
  <c r="T249"/>
  <c r="R249"/>
  <c r="P249"/>
  <c r="BK249"/>
  <c r="J249"/>
  <c r="BE249"/>
  <c r="BI246"/>
  <c r="BH246"/>
  <c r="BG246"/>
  <c r="BF246"/>
  <c r="T246"/>
  <c r="T245"/>
  <c r="T244"/>
  <c r="R246"/>
  <c r="R245"/>
  <c r="R244"/>
  <c r="P246"/>
  <c r="P245"/>
  <c r="P244"/>
  <c r="BK246"/>
  <c r="BK245"/>
  <c r="J245"/>
  <c r="BK244"/>
  <c r="J244"/>
  <c r="J246"/>
  <c r="BE246"/>
  <c r="J73"/>
  <c r="J72"/>
  <c r="BI242"/>
  <c r="BH242"/>
  <c r="BG242"/>
  <c r="BF242"/>
  <c r="T242"/>
  <c r="R242"/>
  <c r="P242"/>
  <c r="BK242"/>
  <c r="J242"/>
  <c r="BE242"/>
  <c r="BI239"/>
  <c r="BH239"/>
  <c r="BG239"/>
  <c r="BF239"/>
  <c r="T239"/>
  <c r="R239"/>
  <c r="P239"/>
  <c r="BK239"/>
  <c r="J239"/>
  <c r="BE239"/>
  <c r="BI236"/>
  <c r="BH236"/>
  <c r="BG236"/>
  <c r="BF236"/>
  <c r="T236"/>
  <c r="R236"/>
  <c r="P236"/>
  <c r="BK236"/>
  <c r="J236"/>
  <c r="BE236"/>
  <c r="BI234"/>
  <c r="BH234"/>
  <c r="BG234"/>
  <c r="BF234"/>
  <c r="T234"/>
  <c r="R234"/>
  <c r="P234"/>
  <c r="BK234"/>
  <c r="J234"/>
  <c r="BE234"/>
  <c r="BI231"/>
  <c r="BH231"/>
  <c r="BG231"/>
  <c r="BF231"/>
  <c r="T231"/>
  <c r="R231"/>
  <c r="P231"/>
  <c r="BK231"/>
  <c r="J231"/>
  <c r="BE231"/>
  <c r="BI228"/>
  <c r="BH228"/>
  <c r="BG228"/>
  <c r="BF228"/>
  <c r="T228"/>
  <c r="R228"/>
  <c r="P228"/>
  <c r="BK228"/>
  <c r="J228"/>
  <c r="BE228"/>
  <c r="BI226"/>
  <c r="BH226"/>
  <c r="BG226"/>
  <c r="BF226"/>
  <c r="T226"/>
  <c r="T225"/>
  <c r="R226"/>
  <c r="R225"/>
  <c r="P226"/>
  <c r="P225"/>
  <c r="BK226"/>
  <c r="BK225"/>
  <c r="J225"/>
  <c r="J226"/>
  <c r="BE226"/>
  <c r="J71"/>
  <c r="BI222"/>
  <c r="BH222"/>
  <c r="BG222"/>
  <c r="BF222"/>
  <c r="T222"/>
  <c r="R222"/>
  <c r="P222"/>
  <c r="BK222"/>
  <c r="J222"/>
  <c r="BE222"/>
  <c r="BI219"/>
  <c r="BH219"/>
  <c r="BG219"/>
  <c r="BF219"/>
  <c r="T219"/>
  <c r="R219"/>
  <c r="P219"/>
  <c r="BK219"/>
  <c r="J219"/>
  <c r="BE219"/>
  <c r="BI216"/>
  <c r="BH216"/>
  <c r="BG216"/>
  <c r="BF216"/>
  <c r="T216"/>
  <c r="R216"/>
  <c r="P216"/>
  <c r="BK216"/>
  <c r="J216"/>
  <c r="BE216"/>
  <c r="BI213"/>
  <c r="BH213"/>
  <c r="BG213"/>
  <c r="BF213"/>
  <c r="T213"/>
  <c r="R213"/>
  <c r="P213"/>
  <c r="BK213"/>
  <c r="J213"/>
  <c r="BE213"/>
  <c r="BI210"/>
  <c r="BH210"/>
  <c r="BG210"/>
  <c r="BF210"/>
  <c r="T210"/>
  <c r="R210"/>
  <c r="P210"/>
  <c r="BK210"/>
  <c r="J210"/>
  <c r="BE210"/>
  <c r="BI207"/>
  <c r="BH207"/>
  <c r="BG207"/>
  <c r="BF207"/>
  <c r="T207"/>
  <c r="R207"/>
  <c r="P207"/>
  <c r="BK207"/>
  <c r="J207"/>
  <c r="BE207"/>
  <c r="BI204"/>
  <c r="BH204"/>
  <c r="BG204"/>
  <c r="BF204"/>
  <c r="T204"/>
  <c r="R204"/>
  <c r="P204"/>
  <c r="BK204"/>
  <c r="J204"/>
  <c r="BE204"/>
  <c r="BI201"/>
  <c r="BH201"/>
  <c r="BG201"/>
  <c r="BF201"/>
  <c r="T201"/>
  <c r="T200"/>
  <c r="R201"/>
  <c r="R200"/>
  <c r="P201"/>
  <c r="P200"/>
  <c r="BK201"/>
  <c r="BK200"/>
  <c r="J200"/>
  <c r="J201"/>
  <c r="BE201"/>
  <c r="J70"/>
  <c r="BI196"/>
  <c r="BH196"/>
  <c r="BG196"/>
  <c r="BF196"/>
  <c r="T196"/>
  <c r="R196"/>
  <c r="P196"/>
  <c r="BK196"/>
  <c r="J196"/>
  <c r="BE196"/>
  <c r="BI193"/>
  <c r="BH193"/>
  <c r="BG193"/>
  <c r="BF193"/>
  <c r="T193"/>
  <c r="R193"/>
  <c r="P193"/>
  <c r="BK193"/>
  <c r="J193"/>
  <c r="BE193"/>
  <c r="BI190"/>
  <c r="BH190"/>
  <c r="BG190"/>
  <c r="BF190"/>
  <c r="T190"/>
  <c r="T189"/>
  <c r="R190"/>
  <c r="R189"/>
  <c r="P190"/>
  <c r="P189"/>
  <c r="BK190"/>
  <c r="BK189"/>
  <c r="J189"/>
  <c r="J190"/>
  <c r="BE190"/>
  <c r="J69"/>
  <c r="BI186"/>
  <c r="BH186"/>
  <c r="BG186"/>
  <c r="BF186"/>
  <c r="T186"/>
  <c r="R186"/>
  <c r="P186"/>
  <c r="BK186"/>
  <c r="J186"/>
  <c r="BE186"/>
  <c r="BI183"/>
  <c r="BH183"/>
  <c r="BG183"/>
  <c r="BF183"/>
  <c r="T183"/>
  <c r="R183"/>
  <c r="P183"/>
  <c r="BK183"/>
  <c r="J183"/>
  <c r="BE183"/>
  <c r="BI180"/>
  <c r="BH180"/>
  <c r="BG180"/>
  <c r="BF180"/>
  <c r="T180"/>
  <c r="R180"/>
  <c r="P180"/>
  <c r="BK180"/>
  <c r="J180"/>
  <c r="BE180"/>
  <c r="BI177"/>
  <c r="BH177"/>
  <c r="BG177"/>
  <c r="BF177"/>
  <c r="T177"/>
  <c r="T176"/>
  <c r="R177"/>
  <c r="R176"/>
  <c r="P177"/>
  <c r="P176"/>
  <c r="BK177"/>
  <c r="BK176"/>
  <c r="J176"/>
  <c r="J177"/>
  <c r="BE177"/>
  <c r="J68"/>
  <c r="BI173"/>
  <c r="BH173"/>
  <c r="BG173"/>
  <c r="BF173"/>
  <c r="T173"/>
  <c r="R173"/>
  <c r="P173"/>
  <c r="BK173"/>
  <c r="J173"/>
  <c r="BE173"/>
  <c r="BI171"/>
  <c r="BH171"/>
  <c r="BG171"/>
  <c r="BF171"/>
  <c r="T171"/>
  <c r="R171"/>
  <c r="P171"/>
  <c r="BK171"/>
  <c r="J171"/>
  <c r="BE171"/>
  <c r="BI169"/>
  <c r="BH169"/>
  <c r="BG169"/>
  <c r="BF169"/>
  <c r="T169"/>
  <c r="R169"/>
  <c r="P169"/>
  <c r="BK169"/>
  <c r="J169"/>
  <c r="BE169"/>
  <c r="BI167"/>
  <c r="BH167"/>
  <c r="BG167"/>
  <c r="BF167"/>
  <c r="T167"/>
  <c r="R167"/>
  <c r="P167"/>
  <c r="BK167"/>
  <c r="J167"/>
  <c r="BE167"/>
  <c r="BI165"/>
  <c r="BH165"/>
  <c r="BG165"/>
  <c r="BF165"/>
  <c r="T165"/>
  <c r="R165"/>
  <c r="P165"/>
  <c r="BK165"/>
  <c r="J165"/>
  <c r="BE165"/>
  <c r="BI162"/>
  <c r="BH162"/>
  <c r="BG162"/>
  <c r="BF162"/>
  <c r="T162"/>
  <c r="T161"/>
  <c r="R162"/>
  <c r="R161"/>
  <c r="P162"/>
  <c r="P161"/>
  <c r="BK162"/>
  <c r="BK161"/>
  <c r="J161"/>
  <c r="J162"/>
  <c r="BE162"/>
  <c r="J67"/>
  <c r="BI158"/>
  <c r="BH158"/>
  <c r="BG158"/>
  <c r="BF158"/>
  <c r="T158"/>
  <c r="R158"/>
  <c r="P158"/>
  <c r="BK158"/>
  <c r="J158"/>
  <c r="BE158"/>
  <c r="BI155"/>
  <c r="BH155"/>
  <c r="BG155"/>
  <c r="BF155"/>
  <c r="T155"/>
  <c r="R155"/>
  <c r="P155"/>
  <c r="BK155"/>
  <c r="J155"/>
  <c r="BE155"/>
  <c r="BI152"/>
  <c r="BH152"/>
  <c r="BG152"/>
  <c r="BF152"/>
  <c r="T152"/>
  <c r="R152"/>
  <c r="P152"/>
  <c r="BK152"/>
  <c r="J152"/>
  <c r="BE152"/>
  <c r="BI149"/>
  <c r="BH149"/>
  <c r="BG149"/>
  <c r="BF149"/>
  <c r="T149"/>
  <c r="R149"/>
  <c r="P149"/>
  <c r="BK149"/>
  <c r="J149"/>
  <c r="BE149"/>
  <c r="BI146"/>
  <c r="BH146"/>
  <c r="BG146"/>
  <c r="BF146"/>
  <c r="T146"/>
  <c r="T145"/>
  <c r="R146"/>
  <c r="R145"/>
  <c r="P146"/>
  <c r="P145"/>
  <c r="BK146"/>
  <c r="BK145"/>
  <c r="J145"/>
  <c r="J146"/>
  <c r="BE146"/>
  <c r="J66"/>
  <c r="BI143"/>
  <c r="BH143"/>
  <c r="BG143"/>
  <c r="BF143"/>
  <c r="T143"/>
  <c r="R143"/>
  <c r="P143"/>
  <c r="BK143"/>
  <c r="J143"/>
  <c r="BE143"/>
  <c r="BI141"/>
  <c r="BH141"/>
  <c r="BG141"/>
  <c r="BF141"/>
  <c r="T141"/>
  <c r="R141"/>
  <c r="P141"/>
  <c r="BK141"/>
  <c r="J141"/>
  <c r="BE141"/>
  <c r="BI139"/>
  <c r="BH139"/>
  <c r="BG139"/>
  <c r="BF139"/>
  <c r="T139"/>
  <c r="R139"/>
  <c r="P139"/>
  <c r="BK139"/>
  <c r="J139"/>
  <c r="BE139"/>
  <c r="BI136"/>
  <c r="BH136"/>
  <c r="BG136"/>
  <c r="BF136"/>
  <c r="T136"/>
  <c r="R136"/>
  <c r="P136"/>
  <c r="BK136"/>
  <c r="J136"/>
  <c r="BE136"/>
  <c r="BI133"/>
  <c r="BH133"/>
  <c r="BG133"/>
  <c r="BF133"/>
  <c r="T133"/>
  <c r="R133"/>
  <c r="P133"/>
  <c r="BK133"/>
  <c r="J133"/>
  <c r="BE133"/>
  <c r="BI130"/>
  <c r="BH130"/>
  <c r="BG130"/>
  <c r="BF130"/>
  <c r="T130"/>
  <c r="R130"/>
  <c r="P130"/>
  <c r="BK130"/>
  <c r="J130"/>
  <c r="BE130"/>
  <c r="BI127"/>
  <c r="BH127"/>
  <c r="BG127"/>
  <c r="BF127"/>
  <c r="T127"/>
  <c r="R127"/>
  <c r="P127"/>
  <c r="BK127"/>
  <c r="J127"/>
  <c r="BE127"/>
  <c r="BI124"/>
  <c r="BH124"/>
  <c r="BG124"/>
  <c r="BF124"/>
  <c r="T124"/>
  <c r="R124"/>
  <c r="P124"/>
  <c r="BK124"/>
  <c r="J124"/>
  <c r="BE124"/>
  <c r="BI121"/>
  <c r="BH121"/>
  <c r="BG121"/>
  <c r="BF121"/>
  <c r="T121"/>
  <c r="R121"/>
  <c r="P121"/>
  <c r="BK121"/>
  <c r="J121"/>
  <c r="BE121"/>
  <c r="BI118"/>
  <c r="BH118"/>
  <c r="BG118"/>
  <c r="BF118"/>
  <c r="T118"/>
  <c r="R118"/>
  <c r="P118"/>
  <c r="BK118"/>
  <c r="J118"/>
  <c r="BE118"/>
  <c r="BI115"/>
  <c r="BH115"/>
  <c r="BG115"/>
  <c r="BF115"/>
  <c r="T115"/>
  <c r="R115"/>
  <c r="P115"/>
  <c r="BK115"/>
  <c r="J115"/>
  <c r="BE115"/>
  <c r="BI112"/>
  <c r="BH112"/>
  <c r="BG112"/>
  <c r="BF112"/>
  <c r="T112"/>
  <c r="R112"/>
  <c r="P112"/>
  <c r="BK112"/>
  <c r="J112"/>
  <c r="BE112"/>
  <c r="BI110"/>
  <c r="BH110"/>
  <c r="BG110"/>
  <c r="BF110"/>
  <c r="T110"/>
  <c r="R110"/>
  <c r="P110"/>
  <c r="BK110"/>
  <c r="J110"/>
  <c r="BE110"/>
  <c r="BI108"/>
  <c r="F39"/>
  <c i="1" r="BD57"/>
  <c i="3" r="BH108"/>
  <c r="F38"/>
  <c i="1" r="BC57"/>
  <c i="3" r="BG108"/>
  <c r="F37"/>
  <c i="1" r="BB57"/>
  <c i="3" r="BF108"/>
  <c r="J36"/>
  <c i="1" r="AW57"/>
  <c i="3" r="F36"/>
  <c i="1" r="BA57"/>
  <c i="3" r="T108"/>
  <c r="T107"/>
  <c r="T106"/>
  <c r="T105"/>
  <c r="R108"/>
  <c r="R107"/>
  <c r="R106"/>
  <c r="R105"/>
  <c r="P108"/>
  <c r="P107"/>
  <c r="P106"/>
  <c r="P105"/>
  <c i="1" r="AU57"/>
  <c i="3" r="BK108"/>
  <c r="BK107"/>
  <c r="J107"/>
  <c r="BK106"/>
  <c r="J106"/>
  <c r="BK105"/>
  <c r="J105"/>
  <c r="J63"/>
  <c r="J32"/>
  <c i="1" r="AG57"/>
  <c i="3" r="J108"/>
  <c r="BE108"/>
  <c r="J35"/>
  <c i="1" r="AV57"/>
  <c i="3" r="F35"/>
  <c i="1" r="AZ57"/>
  <c i="3" r="J65"/>
  <c r="J64"/>
  <c r="J102"/>
  <c r="J101"/>
  <c r="F99"/>
  <c r="E97"/>
  <c r="J59"/>
  <c r="J58"/>
  <c r="F56"/>
  <c r="E54"/>
  <c r="J41"/>
  <c r="J20"/>
  <c r="E20"/>
  <c r="F102"/>
  <c r="F59"/>
  <c r="J19"/>
  <c r="J17"/>
  <c r="E17"/>
  <c r="F101"/>
  <c r="F58"/>
  <c r="J16"/>
  <c r="J14"/>
  <c r="J99"/>
  <c r="J56"/>
  <c r="E7"/>
  <c r="E93"/>
  <c r="E50"/>
  <c i="2" r="J37"/>
  <c r="J36"/>
  <c i="1" r="AY55"/>
  <c i="2" r="J35"/>
  <c i="1" r="AX55"/>
  <c i="2" r="BI112"/>
  <c r="BH112"/>
  <c r="BG112"/>
  <c r="BF112"/>
  <c r="T112"/>
  <c r="R112"/>
  <c r="P112"/>
  <c r="BK112"/>
  <c r="J112"/>
  <c r="BE112"/>
  <c r="BI110"/>
  <c r="BH110"/>
  <c r="BG110"/>
  <c r="BF110"/>
  <c r="T110"/>
  <c r="R110"/>
  <c r="P110"/>
  <c r="BK110"/>
  <c r="J110"/>
  <c r="BE110"/>
  <c r="BI108"/>
  <c r="BH108"/>
  <c r="BG108"/>
  <c r="BF108"/>
  <c r="T108"/>
  <c r="R108"/>
  <c r="P108"/>
  <c r="BK108"/>
  <c r="J108"/>
  <c r="BE108"/>
  <c r="BI106"/>
  <c r="BH106"/>
  <c r="BG106"/>
  <c r="BF106"/>
  <c r="T106"/>
  <c r="R106"/>
  <c r="P106"/>
  <c r="BK106"/>
  <c r="J106"/>
  <c r="BE106"/>
  <c r="BI104"/>
  <c r="BH104"/>
  <c r="BG104"/>
  <c r="BF104"/>
  <c r="T104"/>
  <c r="R104"/>
  <c r="P104"/>
  <c r="BK104"/>
  <c r="J104"/>
  <c r="BE104"/>
  <c r="BI102"/>
  <c r="BH102"/>
  <c r="BG102"/>
  <c r="BF102"/>
  <c r="T102"/>
  <c r="R102"/>
  <c r="P102"/>
  <c r="BK102"/>
  <c r="J102"/>
  <c r="BE102"/>
  <c r="BI100"/>
  <c r="BH100"/>
  <c r="BG100"/>
  <c r="BF100"/>
  <c r="T100"/>
  <c r="R100"/>
  <c r="P100"/>
  <c r="BK100"/>
  <c r="J100"/>
  <c r="BE100"/>
  <c r="BI98"/>
  <c r="BH98"/>
  <c r="BG98"/>
  <c r="BF98"/>
  <c r="T98"/>
  <c r="R98"/>
  <c r="P98"/>
  <c r="BK98"/>
  <c r="J98"/>
  <c r="BE98"/>
  <c r="BI96"/>
  <c r="BH96"/>
  <c r="BG96"/>
  <c r="BF96"/>
  <c r="T96"/>
  <c r="R96"/>
  <c r="P96"/>
  <c r="BK96"/>
  <c r="J96"/>
  <c r="BE96"/>
  <c r="BI94"/>
  <c r="BH94"/>
  <c r="BG94"/>
  <c r="BF94"/>
  <c r="T94"/>
  <c r="R94"/>
  <c r="P94"/>
  <c r="BK94"/>
  <c r="J94"/>
  <c r="BE94"/>
  <c r="BI92"/>
  <c r="BH92"/>
  <c r="BG92"/>
  <c r="BF92"/>
  <c r="T92"/>
  <c r="R92"/>
  <c r="P92"/>
  <c r="BK92"/>
  <c r="J92"/>
  <c r="BE92"/>
  <c r="BI90"/>
  <c r="BH90"/>
  <c r="BG90"/>
  <c r="BF90"/>
  <c r="T90"/>
  <c r="R90"/>
  <c r="P90"/>
  <c r="BK90"/>
  <c r="J90"/>
  <c r="BE90"/>
  <c r="BI88"/>
  <c r="BH88"/>
  <c r="BG88"/>
  <c r="BF88"/>
  <c r="T88"/>
  <c r="R88"/>
  <c r="P88"/>
  <c r="BK88"/>
  <c r="J88"/>
  <c r="BE88"/>
  <c r="BI86"/>
  <c r="BH86"/>
  <c r="BG86"/>
  <c r="BF86"/>
  <c r="T86"/>
  <c r="R86"/>
  <c r="P86"/>
  <c r="BK86"/>
  <c r="J86"/>
  <c r="BE86"/>
  <c r="BI84"/>
  <c r="F37"/>
  <c i="1" r="BD55"/>
  <c i="2" r="BH84"/>
  <c r="F36"/>
  <c i="1" r="BC55"/>
  <c i="2" r="BG84"/>
  <c r="F35"/>
  <c i="1" r="BB55"/>
  <c i="2" r="BF84"/>
  <c r="J34"/>
  <c i="1" r="AW55"/>
  <c i="2" r="F34"/>
  <c i="1" r="BA55"/>
  <c i="2" r="T84"/>
  <c r="T83"/>
  <c r="T82"/>
  <c r="T81"/>
  <c r="R84"/>
  <c r="R83"/>
  <c r="R82"/>
  <c r="R81"/>
  <c r="P84"/>
  <c r="P83"/>
  <c r="P82"/>
  <c r="P81"/>
  <c i="1" r="AU55"/>
  <c i="2" r="BK84"/>
  <c r="BK83"/>
  <c r="J83"/>
  <c r="BK82"/>
  <c r="J82"/>
  <c r="BK81"/>
  <c r="J81"/>
  <c r="J59"/>
  <c r="J30"/>
  <c i="1" r="AG55"/>
  <c i="2" r="J84"/>
  <c r="BE84"/>
  <c r="J33"/>
  <c i="1" r="AV55"/>
  <c i="2" r="F33"/>
  <c i="1" r="AZ55"/>
  <c i="2" r="J61"/>
  <c r="J60"/>
  <c r="J78"/>
  <c r="J77"/>
  <c r="F77"/>
  <c r="F75"/>
  <c r="E73"/>
  <c r="J55"/>
  <c r="J54"/>
  <c r="F54"/>
  <c r="F52"/>
  <c r="E50"/>
  <c r="J39"/>
  <c r="J18"/>
  <c r="E18"/>
  <c r="F78"/>
  <c r="F55"/>
  <c r="J17"/>
  <c r="J12"/>
  <c r="J75"/>
  <c r="J52"/>
  <c r="E7"/>
  <c r="E71"/>
  <c r="E48"/>
  <c i="1" r="BD63"/>
  <c r="BC63"/>
  <c r="BB63"/>
  <c r="BA63"/>
  <c r="AZ63"/>
  <c r="AY63"/>
  <c r="AX63"/>
  <c r="AW63"/>
  <c r="AV63"/>
  <c r="AU63"/>
  <c r="AT63"/>
  <c r="AS63"/>
  <c r="AG63"/>
  <c r="BD56"/>
  <c r="BC56"/>
  <c r="BB56"/>
  <c r="BA56"/>
  <c r="AZ56"/>
  <c r="AY56"/>
  <c r="AX56"/>
  <c r="AW56"/>
  <c r="AV56"/>
  <c r="AU56"/>
  <c r="AT56"/>
  <c r="AS56"/>
  <c r="AG56"/>
  <c r="BD54"/>
  <c r="W33"/>
  <c r="BC54"/>
  <c r="W32"/>
  <c r="BB54"/>
  <c r="W31"/>
  <c r="BA54"/>
  <c r="W30"/>
  <c r="AZ54"/>
  <c r="W29"/>
  <c r="AY54"/>
  <c r="AX54"/>
  <c r="AW54"/>
  <c r="AK30"/>
  <c r="AV54"/>
  <c r="AK29"/>
  <c r="AU54"/>
  <c r="AT54"/>
  <c r="AS54"/>
  <c r="AG54"/>
  <c r="AK26"/>
  <c r="AT70"/>
  <c r="AN70"/>
  <c r="AT69"/>
  <c r="AN69"/>
  <c r="AT68"/>
  <c r="AN68"/>
  <c r="AT67"/>
  <c r="AN67"/>
  <c r="AT66"/>
  <c r="AN66"/>
  <c r="AT65"/>
  <c r="AN65"/>
  <c r="AT64"/>
  <c r="AN64"/>
  <c r="AN63"/>
  <c r="AT62"/>
  <c r="AN62"/>
  <c r="AT61"/>
  <c r="AN61"/>
  <c r="AT60"/>
  <c r="AN60"/>
  <c r="AT59"/>
  <c r="AN59"/>
  <c r="AT58"/>
  <c r="AN58"/>
  <c r="AT57"/>
  <c r="AN57"/>
  <c r="AN56"/>
  <c r="AT55"/>
  <c r="AN55"/>
  <c r="AN54"/>
  <c r="L50"/>
  <c r="AM50"/>
  <c r="AM49"/>
  <c r="L49"/>
  <c r="AM47"/>
  <c r="L47"/>
  <c r="L45"/>
  <c r="L4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<sst xmlns="http://schemas.openxmlformats.org/spreadsheetml/2006/main">
  <si>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</si>
  <si>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</si>
  <si>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</si>
  <si>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</si>
  <si>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</si>
  <si>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{ad6203a1-b6ed-414b-bd06-0b8f2816b63f}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</si>
  <si>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</si>
  <si>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</si>
  <si>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</si>
  <si>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</si>
  <si>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</si>
  <si>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</si>
  <si>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</si>
  <si>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</si>
  <si>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2019_01</t>
  </si>
  <si>
    <t xml:space="preserve"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</si>
  <si>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</si>
  <si>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Kanalizace Stříbrná Skalice - III.etapa</t>
  </si>
  <si>
    <t>KSO:</t>
  </si>
  <si>
    <t>827 21 11</t>
  </si>
  <si>
    <t>CC-CZ:</t>
  </si>
  <si>
    <t>22231</t>
  </si>
  <si>
    <t>Místo:</t>
  </si>
  <si>
    <t>Stříbrná Skalice</t>
  </si>
  <si>
    <t>Datum:</t>
  </si>
  <si>
    <t>30. 1. 2019</t>
  </si>
  <si>
    <t>CZ-CPV:</t>
  </si>
  <si>
    <t>45231300-8</t>
  </si>
  <si>
    <t>CZ-CPA:</t>
  </si>
  <si>
    <t>42.21.22</t>
  </si>
  <si>
    <t>Zadavatel:</t>
  </si>
  <si>
    <t>IČ:</t>
  </si>
  <si>
    <t>00235750</t>
  </si>
  <si>
    <t>Obec Stříbrná Skalice</t>
  </si>
  <si>
    <t>DIČ:</t>
  </si>
  <si>
    <t>Uchazeč:</t>
  </si>
  <si>
    <t>Vyplň údaj</t>
  </si>
  <si>
    <t>Projektant:</t>
  </si>
  <si>
    <t>47116901</t>
  </si>
  <si>
    <t>Vodohospodářský rozvoj a výstavba a.s.</t>
  </si>
  <si>
    <t>True</t>
  </si>
  <si>
    <t>Zpracovatel:</t>
  </si>
  <si>
    <t>Dvořák</t>
  </si>
  <si>
    <t>Poznámka:</t>
  </si>
  <si>
    <t>Soupis prací je stanoven za využití položek cenové soustavy ÚRS. Cenové a technické podmínky položek cenové soustavy úrs, které nejsou uvedeny v soupisu prací (tzv. úvodní části katalogů) jsou neomezeně dálkově k dispozici na www.cs-urs.cz. Položky soupisu prací, které nemají v sloupci "Cenová soustava" uveden žádný údaj , nepochází z cenové soustavy ÚRS.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</si>
  <si>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</si>
  <si>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</si>
  <si>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</si>
  <si>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</si>
  <si>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</si>
  <si>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</si>
  <si>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</si>
  <si>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</si>
  <si>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</si>
  <si>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</si>
  <si>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</si>
  <si>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</si>
  <si>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</si>
  <si>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</si>
  <si>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</si>
  <si>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</si>
  <si>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</si>
  <si>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</si>
  <si>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</si>
  <si>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</si>
  <si>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</si>
  <si>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</si>
  <si>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</si>
  <si>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</si>
  <si>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</si>
  <si>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</si>
  <si>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</si>
  <si>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</si>
  <si>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</si>
  <si>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</si>
  <si>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</si>
  <si>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</si>
  <si>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</si>
  <si>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</si>
  <si>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</si>
  <si>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</si>
  <si>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</si>
  <si>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</si>
  <si>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</si>
  <si>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2019_01_000</t>
  </si>
  <si>
    <t>Soupis vedlejších a ostatních nákladů</t>
  </si>
  <si>
    <t>VON</t>
  </si>
  <si>
    <t>1</t>
  </si>
  <si>
    <t>{cba5b30c-1a1e-474f-aeac-c42777c362d7}</t>
  </si>
  <si>
    <t>827 21</t>
  </si>
  <si>
    <t>2</t>
  </si>
  <si>
    <t>2019_01_01</t>
  </si>
  <si>
    <t xml:space="preserve">SO 1.01  Podtlaková stanice VS 1</t>
  </si>
  <si>
    <t>STA</t>
  </si>
  <si>
    <t>{2cbe96d8-b48d-48dc-b9eb-727fdf974506}</t>
  </si>
  <si>
    <t>2019_01_01.1</t>
  </si>
  <si>
    <t>SO 1.01 Podtlaková stanice VS 1 - stavební</t>
  </si>
  <si>
    <t>Soupis</t>
  </si>
  <si>
    <t>{c9a3f51f-49f8-4be1-9f02-2a6f457996f3}</t>
  </si>
  <si>
    <t>2019_01_01.2</t>
  </si>
  <si>
    <t xml:space="preserve">SO 1.01  Podtlaková stanice VS 1 - komunikace</t>
  </si>
  <si>
    <t>{fa1ec20e-8803-40db-bac8-15b44ce69724}</t>
  </si>
  <si>
    <t>822 29</t>
  </si>
  <si>
    <t>2019_01_01.3</t>
  </si>
  <si>
    <t>SO 1.01 Podtlaková stanice VS 1 - biologický filtr</t>
  </si>
  <si>
    <t>{d6293a33-a735-452f-898c-411939efe9e0}</t>
  </si>
  <si>
    <t>814 15</t>
  </si>
  <si>
    <t>2019_01_01.4</t>
  </si>
  <si>
    <t>SO 1.01 Podtlaková stanice VS 1- oplocení</t>
  </si>
  <si>
    <t>{cc02502c-f646-42d2-8bf4-1d11cf08db21}</t>
  </si>
  <si>
    <t>814 18</t>
  </si>
  <si>
    <t>2019_01_01.5</t>
  </si>
  <si>
    <t>SO 1.02 Podtlaková stanice VS 1 - stavební příprava pro sběrný tank</t>
  </si>
  <si>
    <t>{07c05e02-475d-4655-94e6-3b7690b95fca}</t>
  </si>
  <si>
    <t>2019_01_03</t>
  </si>
  <si>
    <t>SO 1.01 Podtlaková stanice VS 1 - rozvody elektro a hromosvod</t>
  </si>
  <si>
    <t>{e2f3fc11-5763-4d97-a5a9-e5bb76a98b6e}</t>
  </si>
  <si>
    <t>2019_01_0.1</t>
  </si>
  <si>
    <t>IO 01.1 Stoková síť podtlakové kanalizace</t>
  </si>
  <si>
    <t>ING</t>
  </si>
  <si>
    <t>{d4ba7767-cbee-4b12-b9c9-7507a5e9cd23}</t>
  </si>
  <si>
    <t>2019_01_0.1.1</t>
  </si>
  <si>
    <t>IO 01.1. Stoková síť podtlakové kanalizace - stoky A</t>
  </si>
  <si>
    <t>{2da0e343-7582-4206-9831-6d302093c405}</t>
  </si>
  <si>
    <t>2019_01_01.2.</t>
  </si>
  <si>
    <t>IO 01.1. Stoková síť podtlakové kanalizace - stoky B</t>
  </si>
  <si>
    <t>{55a58f3b-5a3f-4910-a751-b05258f5f3d4}</t>
  </si>
  <si>
    <t>2019_01_0.1.3</t>
  </si>
  <si>
    <t>IO 01.1. Stoková síť podtlakové kanalizace - stoky C</t>
  </si>
  <si>
    <t>{c6ad0d72-8e9c-4bc2-a557-648a6bf8e2a6}</t>
  </si>
  <si>
    <t>2019_01_0.1.5</t>
  </si>
  <si>
    <t xml:space="preserve">IO 01.5 Výtlak  V1</t>
  </si>
  <si>
    <t>{cfcc0edb-b672-4709-b2ef-24e59efe1cc9}</t>
  </si>
  <si>
    <t>2019_01_0.1.5.1</t>
  </si>
  <si>
    <t>IO 01.5 Armaturní šachty</t>
  </si>
  <si>
    <t>{b813463a-3807-4f7c-8ca2-a420014d59b6}</t>
  </si>
  <si>
    <t>2019_01_01_6</t>
  </si>
  <si>
    <t>IO 1.06 Podtlaková stanice VS 1 - přípojka nn (elektro)</t>
  </si>
  <si>
    <t>{88845a55-5015-4a57-b1ae-7a7a68e79275}</t>
  </si>
  <si>
    <t>2019_01__1.01_P</t>
  </si>
  <si>
    <t>PS 1.01 Podtlaková stanice VS1 - technologie</t>
  </si>
  <si>
    <t>PRO</t>
  </si>
  <si>
    <t>{e2667d7c-db6b-425a-abb1-dde925302d5a}</t>
  </si>
  <si>
    <t>KRYCÍ LIST SOUPISU PRACÍ</t>
  </si>
  <si>
    <t>Objekt:</t>
  </si>
  <si>
    <t>2019_01_000 - Soupis vedlejších a ostatních nákladů</t>
  </si>
  <si>
    <t>2223</t>
  </si>
  <si>
    <t>45100000-8</t>
  </si>
  <si>
    <t>42.21.2</t>
  </si>
  <si>
    <t>obec Stříbrná Skalice</t>
  </si>
  <si>
    <t>CZ47116901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</si>
  <si>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</si>
  <si>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</si>
  <si>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</si>
  <si>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</si>
  <si>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</si>
  <si>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</si>
  <si>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0 -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</si>
  <si>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</si>
  <si>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</si>
  <si>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</si>
  <si>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</si>
  <si>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</si>
  <si>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</si>
  <si>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</si>
  <si>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</si>
  <si>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</si>
  <si>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</si>
  <si>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</si>
  <si>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</si>
  <si>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</si>
  <si>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</si>
  <si>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</si>
  <si>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</si>
  <si>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</si>
  <si>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K</t>
  </si>
  <si>
    <t>01220300_r</t>
  </si>
  <si>
    <t>Zařízení staveniště - dle technické zprávy kap. 1.1.1</t>
  </si>
  <si>
    <t>kpl</t>
  </si>
  <si>
    <t>1024</t>
  </si>
  <si>
    <t>-861853591</t>
  </si>
  <si>
    <t>PP</t>
  </si>
  <si>
    <t>09100200_r</t>
  </si>
  <si>
    <t>PROPAGACE - v rozsahu dle podmínek SFŽP a specifikace v textu D kapitola 1.1.2 - velkoplošný panel</t>
  </si>
  <si>
    <t>kpl.</t>
  </si>
  <si>
    <t>262144</t>
  </si>
  <si>
    <t>1222101608</t>
  </si>
  <si>
    <t>3</t>
  </si>
  <si>
    <t>01220304_r</t>
  </si>
  <si>
    <t>Geodetické práce - dle technické zprávy kap. 1.1.3.</t>
  </si>
  <si>
    <t>-1390529878</t>
  </si>
  <si>
    <t xml:space="preserve">Geodetické práce - dle technické zprávy kap.  1.1.3.</t>
  </si>
  <si>
    <t>4</t>
  </si>
  <si>
    <t>01220305_r</t>
  </si>
  <si>
    <t>Dokumentace skutečného provedení, PROVOZNÍ ŘÁD KANALIZACE, KANALIZAČNÍ ŘÁD - dle technické zprávy kap. 1.1.4.</t>
  </si>
  <si>
    <t>27201111</t>
  </si>
  <si>
    <t>Dokumentace skutečného provedení - dle technické zprávy kap. 1.1.4.</t>
  </si>
  <si>
    <t>01220302_r</t>
  </si>
  <si>
    <t>Vytyčení inženýrských sítí - dle technické zprávy kap. 1.1.5.</t>
  </si>
  <si>
    <t>618844381</t>
  </si>
  <si>
    <t>6</t>
  </si>
  <si>
    <t>01220306_r</t>
  </si>
  <si>
    <t>Průzkumné práce - dle technické zprávy kap. 1.1.6.</t>
  </si>
  <si>
    <t>-578727542</t>
  </si>
  <si>
    <t>Průzkumné práce - dle technické zprávy kap. 1.1.6</t>
  </si>
  <si>
    <t>7</t>
  </si>
  <si>
    <t>01220303_r</t>
  </si>
  <si>
    <t>Provizorní dopravní značení - dle technické zprávy kap. 1.1.7.</t>
  </si>
  <si>
    <t>592664044</t>
  </si>
  <si>
    <t>8</t>
  </si>
  <si>
    <t>01220307_r</t>
  </si>
  <si>
    <t>Zkoušky na staveništi - dle technické zprávy kap. 1.1.8</t>
  </si>
  <si>
    <t>-1794714288</t>
  </si>
  <si>
    <t>9</t>
  </si>
  <si>
    <t>01220315_r</t>
  </si>
  <si>
    <t>Kompletační činnost - dle technické zprávy kap. 1.1.9.</t>
  </si>
  <si>
    <t>1569933400</t>
  </si>
  <si>
    <t>10</t>
  </si>
  <si>
    <t>01220318_r</t>
  </si>
  <si>
    <t>Součinnost při zabezpečení kolaudace stavby - dle technické zprávy kap. 1.1.10.</t>
  </si>
  <si>
    <t>462393262</t>
  </si>
  <si>
    <t>11</t>
  </si>
  <si>
    <t>01220320_r</t>
  </si>
  <si>
    <t>Kontrolní a zkušební plán, technologické postupy - dle technické zprávy kap. 1.1.11.</t>
  </si>
  <si>
    <t>1828603005</t>
  </si>
  <si>
    <t>12</t>
  </si>
  <si>
    <t>01220326_r</t>
  </si>
  <si>
    <t>Havarijní a povodňový plán- dle technické zprávy kap. 1.1.12.</t>
  </si>
  <si>
    <t>-1000056861</t>
  </si>
  <si>
    <t>13</t>
  </si>
  <si>
    <t>01220327_r</t>
  </si>
  <si>
    <t>Harmonogram stavby - dle technické zprávy kap. 1.1.13.</t>
  </si>
  <si>
    <t>1422201818</t>
  </si>
  <si>
    <t>14</t>
  </si>
  <si>
    <t>01220328_r</t>
  </si>
  <si>
    <t>Plán BOZP - dle technické zprávy kap. 1.1.14.</t>
  </si>
  <si>
    <t>-1634509714</t>
  </si>
  <si>
    <t>01220310_r</t>
  </si>
  <si>
    <t>Dílenská dokumentace stavby - dle technické zprávy kap. 1.1.15.</t>
  </si>
  <si>
    <t>-2069350979</t>
  </si>
  <si>
    <t>Dílenskáí dokumentace stavby - dle technické zprávy kap. 1.1.15.</t>
  </si>
  <si>
    <t xml:space="preserve">2019_01_01 - SO 1.01  Podtlaková stanice VS 1</t>
  </si>
  <si>
    <t>Soupis:</t>
  </si>
  <si>
    <t>2019_01_01.1 - SO 1.01 Podtlaková stanice VS 1 - stavební</t>
  </si>
  <si>
    <t>22233</t>
  </si>
  <si>
    <t xml:space="preserve"> </t>
  </si>
  <si>
    <t>42.21.23</t>
  </si>
  <si>
    <t>VRV a.s.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</si>
  <si>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</si>
  <si>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</si>
  <si>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</si>
  <si>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</si>
  <si>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</si>
  <si>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</t>
  </si>
  <si>
    <t xml:space="preserve">    6 - Úpravy povrchů, podlahy a osazování výplní</t>
  </si>
  <si>
    <t xml:space="preserve">    9 - Ostatní konstrukce a práce-bourání</t>
  </si>
  <si>
    <t>PSV - Práce a dodávky PSV</t>
  </si>
  <si>
    <t xml:space="preserve">    711 - Izolace proti vodě, vlhkosti a plynům</t>
  </si>
  <si>
    <t xml:space="preserve">    713 - Izolace tepelné</t>
  </si>
  <si>
    <t xml:space="preserve">    751 - Vzduchotechnika</t>
  </si>
  <si>
    <t xml:space="preserve">    762 - Konstrukce tesařské</t>
  </si>
  <si>
    <t xml:space="preserve">    763 - Konstrukce montované z desek, dílců a panelů</t>
  </si>
  <si>
    <t xml:space="preserve">    764 - Konstrukce klempířské</t>
  </si>
  <si>
    <t xml:space="preserve">    765 - Konstrukce pokrývačské</t>
  </si>
  <si>
    <t xml:space="preserve">    766 - Konstrukce truhlářské</t>
  </si>
  <si>
    <t xml:space="preserve">    772 - Podlahy z kamene</t>
  </si>
  <si>
    <t xml:space="preserve">    777 - Podlahy lité</t>
  </si>
  <si>
    <t xml:space="preserve">    784 - Dokončovací práce - malby a tapety</t>
  </si>
  <si>
    <t>HSV</t>
  </si>
  <si>
    <t>Práce a dodávky HSV</t>
  </si>
  <si>
    <t>Zemní práce</t>
  </si>
  <si>
    <t>115101201</t>
  </si>
  <si>
    <t>Čerpání vody na dopravní výšku do 10 m průměrný přítok do 500 l/min</t>
  </si>
  <si>
    <t>hod</t>
  </si>
  <si>
    <t>CS ÚRS 2019 01</t>
  </si>
  <si>
    <t>-1757587742</t>
  </si>
  <si>
    <t>Čerpání vody na dopravní výšku do 10 m s uvažovaným průměrným přítokem do 500 l/min</t>
  </si>
  <si>
    <t>115101301</t>
  </si>
  <si>
    <t>Pohotovost čerpací soupravy pro dopravní výšku do 10 m přítok do 500 l/min</t>
  </si>
  <si>
    <t>den</t>
  </si>
  <si>
    <t>706011644</t>
  </si>
  <si>
    <t>Pohotovost záložní čerpací soupravy pro dopravní výšku do 10 m s uvažovaným průměrným přítokem do 500 l/min</t>
  </si>
  <si>
    <t>121101101</t>
  </si>
  <si>
    <t>Sejmutí ornice s přemístěním na vzdálenost do 50 m</t>
  </si>
  <si>
    <t>m3</t>
  </si>
  <si>
    <t>-1165531752</t>
  </si>
  <si>
    <t>Sejmutí ornice nebo lesní půdy s vodorovným přemístěním na hromady v místě upotřebení nebo na dočasné či trvalé skládky se složením, na vzdálenost do 50 m</t>
  </si>
  <si>
    <t>VV</t>
  </si>
  <si>
    <t>11,9*11,5*0,3+205*0,3</t>
  </si>
  <si>
    <t>132301101</t>
  </si>
  <si>
    <t>Hloubení rýh š do 600 mm v hornině tř. 4 objemu do 100 m3</t>
  </si>
  <si>
    <t>723147972</t>
  </si>
  <si>
    <t>Hloubení zapažených i nezapažených rýh šířky do 600 mm s urovnáním dna do předepsaného profilu a spádu v hornině tř. 4 do 100 m3</t>
  </si>
  <si>
    <t>(3,8+3,8+5,15+5,15)*0,5*1,1</t>
  </si>
  <si>
    <t>162701105</t>
  </si>
  <si>
    <t>Vodorovné přemístění do 10000 m výkopku/sypaniny z horniny tř. 1 až 4</t>
  </si>
  <si>
    <t>-1968793520</t>
  </si>
  <si>
    <t>Vodorovné přemístění výkopku nebo sypaniny po suchu na obvyklém dopravním prostředku, bez naložení výkopku, avšak se složením bez rozhrnutí z horniny tř. 1 až 4 na vzdálenost přes 9 000 do 10 000 m</t>
  </si>
  <si>
    <t>162701109</t>
  </si>
  <si>
    <t>Příplatek k vodorovnému přemístění výkopku/sypaniny z horniny tř. 1 až 4 ZKD 1000 m přes 10000 m</t>
  </si>
  <si>
    <t>620374215</t>
  </si>
  <si>
    <t>Vodorovné přemístění výkopku nebo sypaniny po suchu na obvyklém dopravním prostředku, bez naložení výkopku, avšak se složením bez rozhrnutí z horniny tř. 1 až 4 na vzdálenost Příplatek k ceně za každých dalších i započatých 1 000 m</t>
  </si>
  <si>
    <t>9,845*2 'Přepočtené koeficientem množství</t>
  </si>
  <si>
    <t>181301113</t>
  </si>
  <si>
    <t>Rozprostření ornice tl vrstvy přes 200 mm pl přes 500 m2 v rovině nebo ve svahu do 1:5</t>
  </si>
  <si>
    <t>m2</t>
  </si>
  <si>
    <t>-1843319091</t>
  </si>
  <si>
    <t>11,9*11,5</t>
  </si>
  <si>
    <t>181411121</t>
  </si>
  <si>
    <t>Založení lučního trávníku výsevem plochy do 1000 m2 v rovině a ve svahu do 1:5</t>
  </si>
  <si>
    <t>1881415671</t>
  </si>
  <si>
    <t>Založení trávníku na půdě předem připravené plochy do 1000 m2 výsevem včetně utažení lučního v rovině nebo na svahu do 1:5</t>
  </si>
  <si>
    <t>M</t>
  </si>
  <si>
    <t>005724700</t>
  </si>
  <si>
    <t>osivo směs travní krajinná - technická</t>
  </si>
  <si>
    <t>kg</t>
  </si>
  <si>
    <t>132807237</t>
  </si>
  <si>
    <t>136,85*0,025 'Přepočtené koeficientem množství</t>
  </si>
  <si>
    <t>184004312</t>
  </si>
  <si>
    <t>Výsadba sazenic stromů v nad 600 do 1500 mm do jamky D 400 mm hl 600 mm</t>
  </si>
  <si>
    <t>kus</t>
  </si>
  <si>
    <t>1565644088</t>
  </si>
  <si>
    <t>Výsadba sazenic bez vykopání jamek a bez donesení hlíny stromů (školkovaných) v. přes 600 do 1500 mm, jamky o průměru 400 mm, hl. 600 mm</t>
  </si>
  <si>
    <t>4*3</t>
  </si>
  <si>
    <t>184807911</t>
  </si>
  <si>
    <t>Kůl l 2 m D 40 až 60 mm k sazenici 1 až 3 leté</t>
  </si>
  <si>
    <t>1960583331</t>
  </si>
  <si>
    <t>Dodání a osazení kůlu k sazenici délky 2 m, průměru od 40 do 60 mm, s upevněním sazenice ke kůlu motouzem, sazenice1 až 3 leté</t>
  </si>
  <si>
    <t>026604130</t>
  </si>
  <si>
    <t>Smrk Pančičův /Picea omorika/ 51 - 80 cm, PK</t>
  </si>
  <si>
    <t>CS ÚRS 2014 01</t>
  </si>
  <si>
    <t>-743519932</t>
  </si>
  <si>
    <t xml:space="preserve">dřeviny okrasné jehličnaté Smrk Pančičův /Picea omorika/ 51 - 80 cm          PK</t>
  </si>
  <si>
    <t>026603580</t>
  </si>
  <si>
    <t>Jedle bělokorá /Abies alba/ 36 - 50 cm, KK</t>
  </si>
  <si>
    <t>460183597</t>
  </si>
  <si>
    <t xml:space="preserve">dřeviny okrasné jehličnaté Jedle bělokorá /Abies alba/ 36 - 50 cm      KK</t>
  </si>
  <si>
    <t>026603480</t>
  </si>
  <si>
    <t>Zerav západní /Thuja occidentalis/ 100 - 120 cm, ZB</t>
  </si>
  <si>
    <t>-129664059</t>
  </si>
  <si>
    <t xml:space="preserve">dřeviny okrasné jehličnaté Zerav západní /Thuja occidentalis/ 100 - 120 cm     ZB</t>
  </si>
  <si>
    <t>Zakládání</t>
  </si>
  <si>
    <t>271572211</t>
  </si>
  <si>
    <t>Podsyp pod základové konstrukce se zhutněním z netříděného štěrkopísku</t>
  </si>
  <si>
    <t>1905187174</t>
  </si>
  <si>
    <t>Podsyp pod základové konstrukce se zhutněním a urovnáním povrchu ze štěrkopísku netříděného</t>
  </si>
  <si>
    <t>(3,8+3,8+5,15+5,15)*0,5*0,1+3*5,55*0,1</t>
  </si>
  <si>
    <t>16</t>
  </si>
  <si>
    <t>273313611</t>
  </si>
  <si>
    <t>Základové desky z betonu tř. C 16/20</t>
  </si>
  <si>
    <t>1123489996</t>
  </si>
  <si>
    <t>Základy z betonu prostého desky z betonu kamenem neprokládaného tř. C 16/20</t>
  </si>
  <si>
    <t>3,8*5,15*0,1</t>
  </si>
  <si>
    <t>17</t>
  </si>
  <si>
    <t>273351215</t>
  </si>
  <si>
    <t>Zřízení bednění stěn základových desek</t>
  </si>
  <si>
    <t>-930515954</t>
  </si>
  <si>
    <t>Bednění základových stěn desek svislé nebo šikmé (odkloněné), půdorysně přímé nebo zalomené ve volných nebo zapažených jámách, rýhách, šachtách, včetně případných vzpěr zřízení</t>
  </si>
  <si>
    <t>(3,8+3,8+5,15+5,15)*0,2</t>
  </si>
  <si>
    <t>18</t>
  </si>
  <si>
    <t>273351216</t>
  </si>
  <si>
    <t>Odstranění bednění stěn základových desek</t>
  </si>
  <si>
    <t>1649746462</t>
  </si>
  <si>
    <t>Bednění základových stěn desek svislé nebo šikmé (odkloněné), půdorysně přímé nebo zalomené ve volných nebo zapažených jámách, rýhách, šachtách, včetně případných vzpěr odstranění</t>
  </si>
  <si>
    <t>19</t>
  </si>
  <si>
    <t>274313611</t>
  </si>
  <si>
    <t>Základové pásy z betonu tř. C 16/20</t>
  </si>
  <si>
    <t>-44676933</t>
  </si>
  <si>
    <t>Základy z betonu prostého pasy betonu kamenem neprokládaného tř. C 16/20</t>
  </si>
  <si>
    <t>Svislé a kompletní konstrukce</t>
  </si>
  <si>
    <t>20</t>
  </si>
  <si>
    <t>311238213</t>
  </si>
  <si>
    <t>Zdivo nosné vnější tl 365 mm pevnosti P 15 na MC</t>
  </si>
  <si>
    <t>-797205136</t>
  </si>
  <si>
    <t>(3,8+5,15+3,8+5,15)*3,1+3,8*1,7</t>
  </si>
  <si>
    <t>317121101</t>
  </si>
  <si>
    <t>Montáž prefabrikovaných překladů pro světlost otvoru do 1050 mm</t>
  </si>
  <si>
    <t>-1325414371</t>
  </si>
  <si>
    <t>22</t>
  </si>
  <si>
    <t>593211500</t>
  </si>
  <si>
    <t>překlad železobetonový RZP 119/12/24 V 119x11,5x24 cm</t>
  </si>
  <si>
    <t>820969509</t>
  </si>
  <si>
    <t xml:space="preserve">překlady železobetonové V - vylehčený dutinou, P - plné překlady 115/240 mm - vylehčené RZP   119/12/24 V     119 x 11,5 x 24</t>
  </si>
  <si>
    <t>23</t>
  </si>
  <si>
    <t>317121102</t>
  </si>
  <si>
    <t>Montáž prefabrikovaných překladů pro světlost otvoru do 1800 mm</t>
  </si>
  <si>
    <t>1502107690</t>
  </si>
  <si>
    <t>Montáž prefabrikovaných překladů pro světlost otvoru přes 1050 do 1800 mm</t>
  </si>
  <si>
    <t>24</t>
  </si>
  <si>
    <t>593211520</t>
  </si>
  <si>
    <t>překlad železobetonový RZP 179/12/24 V 179x11,5x24 cm</t>
  </si>
  <si>
    <t>-1993314082</t>
  </si>
  <si>
    <t xml:space="preserve">překlady železobetonové V - vylehčený dutinou, P - plné překlady 115/240 mm - vylehčené RZP   179/12/24 V     179 x 11,5 x 24</t>
  </si>
  <si>
    <t>25</t>
  </si>
  <si>
    <t>317998123</t>
  </si>
  <si>
    <t>Tepelná izolace mezi překlady jakékoliv výšky z polystyrénu tl 80 mm</t>
  </si>
  <si>
    <t>994559989</t>
  </si>
  <si>
    <t>Izolace tepelná mezi překlady z pěnového polystyrénu jakékoliv výšky, tloušťky 80 mm</t>
  </si>
  <si>
    <t>2*3</t>
  </si>
  <si>
    <t>Vodorovné konstrukce</t>
  </si>
  <si>
    <t>26</t>
  </si>
  <si>
    <t>417321414</t>
  </si>
  <si>
    <t>Ztužující pásy a věnce ze ŽB tř. C 20/25</t>
  </si>
  <si>
    <t>-276536643</t>
  </si>
  <si>
    <t>(3,8+5,15+5,15+3,8)*0,4*0,25</t>
  </si>
  <si>
    <t>27</t>
  </si>
  <si>
    <t>417351115</t>
  </si>
  <si>
    <t>Zřízení bednění ztužujících věnců</t>
  </si>
  <si>
    <t>-881343441</t>
  </si>
  <si>
    <t>(3,8+3,8+5,15+5,15)*0,2*2</t>
  </si>
  <si>
    <t>28</t>
  </si>
  <si>
    <t>417351116</t>
  </si>
  <si>
    <t>Odstranění bednění ztužujících věnců</t>
  </si>
  <si>
    <t>-863895658</t>
  </si>
  <si>
    <t>29</t>
  </si>
  <si>
    <t>417361821</t>
  </si>
  <si>
    <t>Výztuž ztužujících pásů a věnců betonářskou ocelí B 500 B</t>
  </si>
  <si>
    <t>t</t>
  </si>
  <si>
    <t>-1495655989</t>
  </si>
  <si>
    <t>1,79*0,08</t>
  </si>
  <si>
    <t>Komunikace</t>
  </si>
  <si>
    <t>30</t>
  </si>
  <si>
    <t>564231111</t>
  </si>
  <si>
    <t>Podklad nebo podsyp ze štěrkopísku ŠP tl 100 mm</t>
  </si>
  <si>
    <t>240347532</t>
  </si>
  <si>
    <t>Podklad nebo podsyp ze štěrkopísku ŠP s rozprostřením, vlhčením a zhutněním, po zhutnění tl. 100 mm</t>
  </si>
  <si>
    <t>(5+7,0+7,0+5)*0,5+1*4+1*5,5+1*8</t>
  </si>
  <si>
    <t>31</t>
  </si>
  <si>
    <t>636311122</t>
  </si>
  <si>
    <t>Kladení dlažby z betonových dlaždic 50x50cm na sucho na terče z umělé hmoty o výšce do 70 mm</t>
  </si>
  <si>
    <t>-1966631298</t>
  </si>
  <si>
    <t>Kladení dlažby z betonových dlaždic na sucho na terče z umělé hmoty o rozměru dlažby 50x50 cm, o výšce terče přes 25 do 70 mm</t>
  </si>
  <si>
    <t>32</t>
  </si>
  <si>
    <t>592456200</t>
  </si>
  <si>
    <t>dlažba desková betonová 50x50x6 cm šedá</t>
  </si>
  <si>
    <t>2126423844</t>
  </si>
  <si>
    <t>dlaždice betonové dlažba desková betonová HBB 50 x 50 x 6 šedá</t>
  </si>
  <si>
    <t>29,5*1,02 'Přepočtené koeficientem množství</t>
  </si>
  <si>
    <t>Úpravy povrchů, podlahy a osazování výplní</t>
  </si>
  <si>
    <t>33</t>
  </si>
  <si>
    <t>612421637</t>
  </si>
  <si>
    <t>Vnitřní omítka zdiva vápenná nebo vápenocementová štuková</t>
  </si>
  <si>
    <t>-1706072193</t>
  </si>
  <si>
    <t>(3+3+4,35+4,35)*3,22</t>
  </si>
  <si>
    <t>34</t>
  </si>
  <si>
    <t>622321121</t>
  </si>
  <si>
    <t>Vápenocementová omítka hladká jednovrstvá vnějších stěn nanášená ručně</t>
  </si>
  <si>
    <t>1112215842</t>
  </si>
  <si>
    <t>Omítka vápenocementová vnějších ploch nanášená ručně jednovrstvá, tloušťky do 15 mm hladká stěn</t>
  </si>
  <si>
    <t>(3,8+3,8+5,15+5,15)*3,1</t>
  </si>
  <si>
    <t>35</t>
  </si>
  <si>
    <t>622541031</t>
  </si>
  <si>
    <t>Tenkovrstvá silikonsilikátová zrnitá omítka tl. 3,0 mm včetně penetrace vnějších stěn</t>
  </si>
  <si>
    <t>-365217855</t>
  </si>
  <si>
    <t>Omítka tenkovrstvá silikonsilikátová vnějších ploch probarvená, včetně penetrace podkladu zrnitá, tloušťky 3,0 mm stěn</t>
  </si>
  <si>
    <t>36</t>
  </si>
  <si>
    <t>622631001</t>
  </si>
  <si>
    <t>Spárování spárovací maltou vnějších pohledových ploch stěn z cihel</t>
  </si>
  <si>
    <t>154357933</t>
  </si>
  <si>
    <t>Spárování vnějších ploch pohledového zdiva z cihel, spárovací maltou stěn</t>
  </si>
  <si>
    <t>37</t>
  </si>
  <si>
    <t>624631313</t>
  </si>
  <si>
    <t>Těsnění silikonovými pásky spar prefabrikovaných dílců š do 60 mm včetně penetrace</t>
  </si>
  <si>
    <t>m</t>
  </si>
  <si>
    <t>-1781130227</t>
  </si>
  <si>
    <t>Úprava vnějších spar obvodového pláště z prefabrikovaných dílců těsnění spáry silikonovými těsnicími pásky, šířky spáry přes 40 do 60 mm</t>
  </si>
  <si>
    <t>38</t>
  </si>
  <si>
    <t>631311116</t>
  </si>
  <si>
    <t>Mazanina tl do 80 mm z betonu prostého tř. C 25/30</t>
  </si>
  <si>
    <t>886642353</t>
  </si>
  <si>
    <t>Mazanina z betonu prostého tl. přes 50 do 80 mm tř. C 25/30</t>
  </si>
  <si>
    <t>3*4,35*0,07</t>
  </si>
  <si>
    <t>39</t>
  </si>
  <si>
    <t>631362021</t>
  </si>
  <si>
    <t>Výztuž mazanin svařovanými sítěmi Kari</t>
  </si>
  <si>
    <t>-370981120</t>
  </si>
  <si>
    <t>3*4,35*0,0054</t>
  </si>
  <si>
    <t>40</t>
  </si>
  <si>
    <t>632451111</t>
  </si>
  <si>
    <t>Cementový samonivelační potěr ze suchých směsí tloušťky do 30 mm</t>
  </si>
  <si>
    <t>-474138028</t>
  </si>
  <si>
    <t>Potěr cementový samonivelační ze suchých směsí tloušťky přes 25 do 30 mm</t>
  </si>
  <si>
    <t>4,35*3</t>
  </si>
  <si>
    <t>Ostatní konstrukce a práce-bourání</t>
  </si>
  <si>
    <t>41</t>
  </si>
  <si>
    <t>592174500</t>
  </si>
  <si>
    <t>obrubník betonový chodníkový 1-15 100x15x30 cm</t>
  </si>
  <si>
    <t>34901125</t>
  </si>
  <si>
    <t xml:space="preserve">obrubníky betonové a železobetonové chodníkové ABO    1-15    100 x 15 x 30</t>
  </si>
  <si>
    <t>42</t>
  </si>
  <si>
    <t>916231213</t>
  </si>
  <si>
    <t>Osazení chodníkového obrubníku betonového stojatého s boční opěrou do lože z betonu prostého</t>
  </si>
  <si>
    <t>1974478741</t>
  </si>
  <si>
    <t>Osazení chodníkového obrubníku betonového se zřízením lože, s vyplněním a zatřením spár cementovou maltou stojatého s boční opěrou z betonu prostého tř. C 12/15, do lože z betonu prostého téže značky</t>
  </si>
  <si>
    <t>4,8+5,15+1+1+1+5,15+1,9+4+7,4</t>
  </si>
  <si>
    <t>43</t>
  </si>
  <si>
    <t>941112111</t>
  </si>
  <si>
    <t>Montáž lešení řadového trubkového lehkého bez podlah zatížení do 200 kg/m2 š do 0,9 m v do 10 m</t>
  </si>
  <si>
    <t>-282757532</t>
  </si>
  <si>
    <t>(3,8+5,5+3,8+5,5)*4*2</t>
  </si>
  <si>
    <t>44</t>
  </si>
  <si>
    <t>941111811</t>
  </si>
  <si>
    <t>Demontáž lešení řadového trubkového lehkého s podlahami zatížení do 200 kg/m2 š do 0,9 m v do 10 m</t>
  </si>
  <si>
    <t>1881041766</t>
  </si>
  <si>
    <t>45</t>
  </si>
  <si>
    <t>941112211</t>
  </si>
  <si>
    <t>Příplatek k lešení řadovému trubkovému lehkému bez podlah š 0,9 m v 10m za první a ZKD den použití</t>
  </si>
  <si>
    <t>1051947237</t>
  </si>
  <si>
    <t>Montáž lešení řadového trubkového lehkého pracovního bez podlah s provozním zatížením tř. 3 do 200 kg/m2 Příplatek za první a každý další den použití lešení k ceně -2111</t>
  </si>
  <si>
    <t>(3,8+5,5+3,8+5,5)*4*2*50</t>
  </si>
  <si>
    <t>46</t>
  </si>
  <si>
    <t>952903112</t>
  </si>
  <si>
    <t>Vyčištění objektů ČOV, nádrží, žlabů a kanálů při v do 3,5 m</t>
  </si>
  <si>
    <t>1772415034</t>
  </si>
  <si>
    <t>Vyčištění objektů čistíren odpadních vod, nádrží, žlabů nebo kanálů světlé výšky prostoru do 3,5 m</t>
  </si>
  <si>
    <t>(3+5,15)*2*2,8</t>
  </si>
  <si>
    <t>47</t>
  </si>
  <si>
    <t>R - 01.1.8.1</t>
  </si>
  <si>
    <t>Sběrná šachta typ G 50 s akumulací 20 l s kompl.vystrojením (sací ventil, řídící jednotka, armatury, atd., s pojízdným poklopem včetně veškerých zemních prací a úprav povrchů</t>
  </si>
  <si>
    <t>-446820826</t>
  </si>
  <si>
    <t>PSV</t>
  </si>
  <si>
    <t>Práce a dodávky PSV</t>
  </si>
  <si>
    <t>711</t>
  </si>
  <si>
    <t>Izolace proti vodě, vlhkosti a plynům</t>
  </si>
  <si>
    <t>48</t>
  </si>
  <si>
    <t>711111001</t>
  </si>
  <si>
    <t>Provedení izolace proti zemní vlhkosti vodorovné za studena nátěrem penetračním</t>
  </si>
  <si>
    <t>-1957873131</t>
  </si>
  <si>
    <t>3,8*5,15</t>
  </si>
  <si>
    <t>49</t>
  </si>
  <si>
    <t>111631500</t>
  </si>
  <si>
    <t>lak asfaltový ALP/9 bal 9 kg</t>
  </si>
  <si>
    <t>-279329337</t>
  </si>
  <si>
    <t xml:space="preserve">lak asfaltový  ALP- 20 kg</t>
  </si>
  <si>
    <t>19,57*0,0003 'Přepočtené koeficientem množství</t>
  </si>
  <si>
    <t>50</t>
  </si>
  <si>
    <t>711141559</t>
  </si>
  <si>
    <t>Provedení izolace proti zemní vlhkosti pásy přitavením vodorovné NAIP</t>
  </si>
  <si>
    <t>-463340349</t>
  </si>
  <si>
    <t>5,15*3,8</t>
  </si>
  <si>
    <t>51</t>
  </si>
  <si>
    <t>628321340</t>
  </si>
  <si>
    <t>pás těžký asfaltovaný s vložkou ze skelné tkaniny</t>
  </si>
  <si>
    <t>-1930768048</t>
  </si>
  <si>
    <t xml:space="preserve">pás těžký asfaltovaný  (V60S40)</t>
  </si>
  <si>
    <t>19,57*1,15 'Přepočtené koeficientem množství</t>
  </si>
  <si>
    <t>52</t>
  </si>
  <si>
    <t>998711101</t>
  </si>
  <si>
    <t>Přesun hmot tonážní pro izolace proti vodě, vlhkosti a plynům v objektech výšky do 6 m</t>
  </si>
  <si>
    <t>228400472</t>
  </si>
  <si>
    <t>Přesun hmot pro izolace proti vodě, vlhkosti a plynům stanovený z hmotnosti přesunovaného materiálu vodorovná dopravní vzdálenost do 50 m v objektech výšky do 6 m</t>
  </si>
  <si>
    <t>713</t>
  </si>
  <si>
    <t>Izolace tepelné</t>
  </si>
  <si>
    <t>53</t>
  </si>
  <si>
    <t>713151111</t>
  </si>
  <si>
    <t>Montáž izolace tepelné střech šikmých kladené volně mezi krokve rohoží, pásů, desek</t>
  </si>
  <si>
    <t>-461101840</t>
  </si>
  <si>
    <t>Montáž tepelné izolace střech šikmých rohožemi, pásy, deskami (izolační materiál ve specifikaci) kladenými volně mezi krokve</t>
  </si>
  <si>
    <t>3,1*6*2</t>
  </si>
  <si>
    <t>54</t>
  </si>
  <si>
    <t>631537110</t>
  </si>
  <si>
    <t>deska izolační 600x1000x120 mm</t>
  </si>
  <si>
    <t>-717317967</t>
  </si>
  <si>
    <t>vlákno minerální a výrobky z něj (desky, skruže, pásy, rohože, vložkové pytle apod.) výrobky z minerální vlny - izolace šikmých střech a vnitřních konstrukcí deska lehká tl. 120 mm</t>
  </si>
  <si>
    <t>37,2*1,02 'Přepočtené koeficientem množství</t>
  </si>
  <si>
    <t>55</t>
  </si>
  <si>
    <t>712461702</t>
  </si>
  <si>
    <t>Provedení povlakové krytiny střech do 30° fólií přilepenou bodově</t>
  </si>
  <si>
    <t>-231913967</t>
  </si>
  <si>
    <t>Provedení povlakové krytiny střech šikmých přes 10 st. do 30 st. fólií přilepenou bodově</t>
  </si>
  <si>
    <t>56</t>
  </si>
  <si>
    <t>283293020</t>
  </si>
  <si>
    <t>páska těsnící TP15 4x15 mm</t>
  </si>
  <si>
    <t>1680964466</t>
  </si>
  <si>
    <t>fólie z plastů ostatních a speciálně upravené podstřešní a parotěsné folie, těsnící páska rozměr 4 mm x 15 mm x 20 m</t>
  </si>
  <si>
    <t>6*3,5*2</t>
  </si>
  <si>
    <t>57</t>
  </si>
  <si>
    <t>283292520</t>
  </si>
  <si>
    <t>fólie podstřešní difúzní 140 g/m2</t>
  </si>
  <si>
    <t>387366751</t>
  </si>
  <si>
    <t xml:space="preserve">fólie z plastů ostatních a speciálně upravené podstřešní a parotěsné folie  podstřešní difúzní fólie - mikroperforované, hořlavé, rozměr role: 1,5 x 50 m 140 g/m2</t>
  </si>
  <si>
    <t>37,2*1,05 'Přepočtené koeficientem množství</t>
  </si>
  <si>
    <t>58</t>
  </si>
  <si>
    <t>998713101</t>
  </si>
  <si>
    <t>Přesun hmot tonážní tonážní pro izolace tepelné v objektech v do 6 m</t>
  </si>
  <si>
    <t>-1061453760</t>
  </si>
  <si>
    <t>Přesun hmot pro izolace tepelné v objektech v do 6 m</t>
  </si>
  <si>
    <t>751</t>
  </si>
  <si>
    <t>Vzduchotechnika</t>
  </si>
  <si>
    <t>59</t>
  </si>
  <si>
    <t>751111015</t>
  </si>
  <si>
    <t>Mtž vent ax ntl nástěnného základního D do 500 mm</t>
  </si>
  <si>
    <t>901345345</t>
  </si>
  <si>
    <t>Montáž ventilátoru axiálního nízkotlakého nástěnného základního, průměru přes 400 do 500 mm</t>
  </si>
  <si>
    <t>60</t>
  </si>
  <si>
    <t>429141570.1</t>
  </si>
  <si>
    <t>ventilátor axiální okenní HXM-350</t>
  </si>
  <si>
    <t>333104038</t>
  </si>
  <si>
    <t xml:space="preserve">ventilátory  jednoúčelové ventilátory malé axiální okenní ventilátory HCM-225 N IPX4   otvor  262 až 267 mm</t>
  </si>
  <si>
    <t>61</t>
  </si>
  <si>
    <t>751398052</t>
  </si>
  <si>
    <t>Mtž protidešťové žaluzie potrubí do 0,300 m2</t>
  </si>
  <si>
    <t>2071200533</t>
  </si>
  <si>
    <t>Montáž ostatních zařízení protidešťové žaluzie nebo žaluziové klapky na čtyřhranné potrubí, průřezu přes 0,150 do 0,300 m2</t>
  </si>
  <si>
    <t>62</t>
  </si>
  <si>
    <t>R - 1.02.751.1</t>
  </si>
  <si>
    <t>protidešťová plastová žaluzie s pevnými lamelami 400 x 400 mm</t>
  </si>
  <si>
    <t>464797850</t>
  </si>
  <si>
    <t>63</t>
  </si>
  <si>
    <t>R - 1.02.751.2</t>
  </si>
  <si>
    <t>protidešťová plastová žaluzie s pevnými lamelami 500 x 500 mm</t>
  </si>
  <si>
    <t>-763885894</t>
  </si>
  <si>
    <t>64</t>
  </si>
  <si>
    <t>R - 1.02.751.3</t>
  </si>
  <si>
    <t>Protihluková žaluzie 400x400 mm, hl. 300 mm, D+M</t>
  </si>
  <si>
    <t>-1030388780</t>
  </si>
  <si>
    <t>65</t>
  </si>
  <si>
    <t>R - 1.02.751.4</t>
  </si>
  <si>
    <t>Protihluková žaluzie 300x350 mm, hl. 300 mm, D+M</t>
  </si>
  <si>
    <t>1393382182</t>
  </si>
  <si>
    <t>66</t>
  </si>
  <si>
    <t>R - 1.02.751.5</t>
  </si>
  <si>
    <t>Vzduchotechnické potrubí z PP tl. 8 mm, průřez 500x500 mm, dl. 200 mm, ukotvení na zeď, včetně desky 520x520 mm z PP pro uchycení ventilátoru, D+M (svařováním)</t>
  </si>
  <si>
    <t>-984719005</t>
  </si>
  <si>
    <t>67</t>
  </si>
  <si>
    <t>751398021</t>
  </si>
  <si>
    <t>Mtž větrací mřížky stěnové do 0,040 m2</t>
  </si>
  <si>
    <t>254923611</t>
  </si>
  <si>
    <t>Montáž ostatních zařízení větrací mřížky stěnové, průřezu do 0,040 m2</t>
  </si>
  <si>
    <t>68</t>
  </si>
  <si>
    <t>R - 1.02.751.6</t>
  </si>
  <si>
    <t>větrací mřížka 150 x 150 mm</t>
  </si>
  <si>
    <t>-563946300</t>
  </si>
  <si>
    <t>762</t>
  </si>
  <si>
    <t>Konstrukce tesařské</t>
  </si>
  <si>
    <t>69</t>
  </si>
  <si>
    <t>762085103</t>
  </si>
  <si>
    <t>Montáž kotevních želez, příložek, patek nebo táhel</t>
  </si>
  <si>
    <t>-816516205</t>
  </si>
  <si>
    <t>Práce společné pro tesařské konstrukce montáž ocelových spojovacích prostředků (materiál ve specifikaci) kotevních želez příložek, patek, táhel</t>
  </si>
  <si>
    <t>70</t>
  </si>
  <si>
    <t>R - 1.02.762.1</t>
  </si>
  <si>
    <t>kotvení pozednice pomocí pozink. kotev d 14 mm, dl. 400 mm</t>
  </si>
  <si>
    <t>930687095</t>
  </si>
  <si>
    <t>71</t>
  </si>
  <si>
    <t>762132138</t>
  </si>
  <si>
    <t>Montáž bednění stěn z hoblovaných prken na pero a drážku, na polodrážku nebo na vložené pero</t>
  </si>
  <si>
    <t>-862583404</t>
  </si>
  <si>
    <t>Montáž bednění stěn z hoblovaných prken tl. do 32 mm na pero a drážku, na polodrážku, na vložené pero</t>
  </si>
  <si>
    <t>72</t>
  </si>
  <si>
    <t>762332131</t>
  </si>
  <si>
    <t>Montáž vázaných kcí krovů pravidelných z hraněného řeziva průřezové plochy do 120 cm2</t>
  </si>
  <si>
    <t>1379770990</t>
  </si>
  <si>
    <t>Montáž vázaných konstrukcí krovů střech pultových, sedlových, valbových, stanových čtvercového nebo obdélníkového půdorysu, z řeziva hraněného průřezové plochy do 120 cm2</t>
  </si>
  <si>
    <t>14*3,2+2*6</t>
  </si>
  <si>
    <t>73</t>
  </si>
  <si>
    <t>605120010</t>
  </si>
  <si>
    <t>řezivo jehličnaté hranol jakost I do 120 cm2</t>
  </si>
  <si>
    <t>661882697</t>
  </si>
  <si>
    <t>řezivo jehličnaté hraněné, neopracované (hranolky, hranoly) řezivo jehličnaté - hranoly do 120 cm2 hranoly jakost I</t>
  </si>
  <si>
    <t>14*0,12*0,16*3,2+0,14*0,14*6*2</t>
  </si>
  <si>
    <t>74</t>
  </si>
  <si>
    <t>762342214</t>
  </si>
  <si>
    <t>Montáž laťování na střechách jednoduchých sklonu do 60° osové vzdálenosti do 360 mm</t>
  </si>
  <si>
    <t>1956252939</t>
  </si>
  <si>
    <t>Bednění a laťování montáž laťování střech jednoduchých sklonu do 60 st. při osové vzdálenosti latí přes 150 do 360 mm</t>
  </si>
  <si>
    <t>3,2*6*2</t>
  </si>
  <si>
    <t>75</t>
  </si>
  <si>
    <t>605141130</t>
  </si>
  <si>
    <t>řezivo jehličnaté,střešní latě impregnované dl 2 - 3,5 m</t>
  </si>
  <si>
    <t>-1053814338</t>
  </si>
  <si>
    <t>řezivo jehličnaté drobné, neopracované (lišty a latě), (ČSN 49 1503, ČSN 49 2100) řezivo jehličnaté - latě střešní latě délka 2 - 3,5 m latě impregnované</t>
  </si>
  <si>
    <t>22*6*0,06*0,04+8*3,2*2*0,06*0,04</t>
  </si>
  <si>
    <t>76</t>
  </si>
  <si>
    <t>762342441</t>
  </si>
  <si>
    <t>Montáž lišt trojúhelníkových nebo kontralatí na střechách sklonu do 60°</t>
  </si>
  <si>
    <t>-946501178</t>
  </si>
  <si>
    <t>Bednění a laťování montáž lišt trojúhelníkových nebo kontralatí</t>
  </si>
  <si>
    <t>22*6</t>
  </si>
  <si>
    <t>77</t>
  </si>
  <si>
    <t>762842131</t>
  </si>
  <si>
    <t>Montáž podbíjení střech šikmých vnějšího přesahu š do 0,8 m z palubek</t>
  </si>
  <si>
    <t>784309004</t>
  </si>
  <si>
    <t>Montáž podbíjení střech šikmých, vnějšího přesahu šířky do 0,8 m (pouze pro prkna přibíjená rovnoběžně s krokvemi) z hoblovaných prken z palubek</t>
  </si>
  <si>
    <t>78</t>
  </si>
  <si>
    <t>611911200</t>
  </si>
  <si>
    <t>palubky obkladové SM profil klasický 12,5 x 96 mm A/B</t>
  </si>
  <si>
    <t>1601866886</t>
  </si>
  <si>
    <t xml:space="preserve">obložení dřevěné palubky obkladové - bez povrchové úpravy - provedení na pero a drážku - cena za m2 vč. pera - délka 2,4 - 5 m - balené ve fólii dřevina smrk profil klasický tl. x š (mm)      jakost 12,5 x  96                 A/B</t>
  </si>
  <si>
    <t>12*0,8+10</t>
  </si>
  <si>
    <t>79</t>
  </si>
  <si>
    <t>998762101</t>
  </si>
  <si>
    <t>Přesun hmot tonážní pro kce tesařské v objektech v do 6 m</t>
  </si>
  <si>
    <t>-353494250</t>
  </si>
  <si>
    <t>Přesun hmot pro konstrukce tesařské stanovený z hmotnosti přesunovaného materiálu vodorovná dopravní vzdálenost do 50 m v objektech výšky do 6 m</t>
  </si>
  <si>
    <t>763</t>
  </si>
  <si>
    <t>Konstrukce montované z desek, dílců a panelů</t>
  </si>
  <si>
    <t>80</t>
  </si>
  <si>
    <t>763131411</t>
  </si>
  <si>
    <t>SDK podhled desky 1xA 12,5 bez TI dvouvrstvá spodní kce profil CD+UD</t>
  </si>
  <si>
    <t>-169415712</t>
  </si>
  <si>
    <t>4*5,15</t>
  </si>
  <si>
    <t>81</t>
  </si>
  <si>
    <t>998763301</t>
  </si>
  <si>
    <t>Přesun hmot tonážní pro sádrokartonové konstrukce v objektech v do 6 m</t>
  </si>
  <si>
    <t>-822540154</t>
  </si>
  <si>
    <t>Přesun hmot pro sádrokartonové konstrukce v objektech v do 6 m</t>
  </si>
  <si>
    <t>764</t>
  </si>
  <si>
    <t>Konstrukce klempířské</t>
  </si>
  <si>
    <t>82</t>
  </si>
  <si>
    <t>764511602</t>
  </si>
  <si>
    <t>Žlab podokapní půlkruhový z Pz barveného plechu rš 150 mm</t>
  </si>
  <si>
    <t>-1131296434</t>
  </si>
  <si>
    <t>Žlab podokapní z pozinkovaného plechu s upraveným povrchem včetně háků a čel půlkruhový rš 150 mm</t>
  </si>
  <si>
    <t>83</t>
  </si>
  <si>
    <t>764511642</t>
  </si>
  <si>
    <t>Kotlík oválný (trychtýřový) pro podokapní žlaby z Pz barveného plechu 150/100 mm</t>
  </si>
  <si>
    <t>-1871094320</t>
  </si>
  <si>
    <t>Žlab podokapní z pozinkovaného plechu s upraveným povrchem včetně háků a čel kotlík oválný (trychtýřový), rš žlabu/průměr svodu 150/100 mm</t>
  </si>
  <si>
    <t>84</t>
  </si>
  <si>
    <t>764518622</t>
  </si>
  <si>
    <t>Svody kruhové včetně objímek, kolen, odskoků z Pz barveného plechu průměru 100 mm</t>
  </si>
  <si>
    <t>-32549337</t>
  </si>
  <si>
    <t>Svod z pozinkovaného plechu s upraveným povrchem včetně objímek, kolen a odskoků kruhový, průměru 100 mm</t>
  </si>
  <si>
    <t>85</t>
  </si>
  <si>
    <t>764731112</t>
  </si>
  <si>
    <t>Oplechování zdí rš 200 mm</t>
  </si>
  <si>
    <t>CS ÚRS 2013 01</t>
  </si>
  <si>
    <t>-149059361</t>
  </si>
  <si>
    <t>0,6+0,9</t>
  </si>
  <si>
    <t>86</t>
  </si>
  <si>
    <t>998764101</t>
  </si>
  <si>
    <t>Přesun hmot tonážní pro konstrukce klempířské v objektech v do 6 m</t>
  </si>
  <si>
    <t>2062814298</t>
  </si>
  <si>
    <t>Přesun hmot pro konstrukce klempířské v objektech v do 6 m</t>
  </si>
  <si>
    <t>765</t>
  </si>
  <si>
    <t>Konstrukce pokrývačské</t>
  </si>
  <si>
    <t>87</t>
  </si>
  <si>
    <t>7651210_r</t>
  </si>
  <si>
    <t xml:space="preserve">Montáž a dodávka veškerých doplňkových konstrukcí  z  krytiny  (hřebíky, vruty, atp.)</t>
  </si>
  <si>
    <t>soubor</t>
  </si>
  <si>
    <t>-1395488883</t>
  </si>
  <si>
    <t xml:space="preserve">Kompletní montáž veškerých doplňkových konstrukcí  z  krytiny (dle specifikace 2.20 přílohy G1)</t>
  </si>
  <si>
    <t>88</t>
  </si>
  <si>
    <t>765121011</t>
  </si>
  <si>
    <t>Montáž krytiny betonové sklonu do 30° na sucho do 7,5 ks/m2</t>
  </si>
  <si>
    <t>-1240765712</t>
  </si>
  <si>
    <t>Montáž krytiny betonové sklonu do 30 st. drážkové na sucho, počet kusů do 7,5 ks/m2</t>
  </si>
  <si>
    <t>89</t>
  </si>
  <si>
    <t>592444900</t>
  </si>
  <si>
    <t>taška základní 1/1 36,5 x 48 cm</t>
  </si>
  <si>
    <t>-1594448684</t>
  </si>
  <si>
    <t xml:space="preserve">tašky betonové tašky   materiál: vysoce kvalitní probarvený beton povrch: hladký s nástrikem disperzní barvou krycí šíře 30 cm spotřeba 1m2 =7,5 kusů bezpečný sklon: 22° minimální sklon: 12° (nutná doplňková opatření) taška základní  36,5 x 48 cm</t>
  </si>
  <si>
    <t>266</t>
  </si>
  <si>
    <t>90</t>
  </si>
  <si>
    <t>592444970</t>
  </si>
  <si>
    <t>taška hřebenáč s 1 příchytkou</t>
  </si>
  <si>
    <t>1752255674</t>
  </si>
  <si>
    <t xml:space="preserve">tašky betonové tašky  materiál: vysoce kvalitní probarvený beton povrch: hladký s nástrikem disperzní barvou krycí šíře 30 cm spotřeba 1m2 =7,5 kusů bezpečný sklon: 22° minimální sklon: 12° (nutná doplňková opatření) hřebenáč s jednou příchytkou</t>
  </si>
  <si>
    <t>91</t>
  </si>
  <si>
    <t>592444980</t>
  </si>
  <si>
    <t>taška hřebenáč koncový s 1 vrutem</t>
  </si>
  <si>
    <t>-221339002</t>
  </si>
  <si>
    <t xml:space="preserve">tašky betonové tašky   materiál: vysoce kvalitní probarvený beton povrch: hladký s nástrikem disperzní barvou krycí šíře 30 cm spotřeba 1m2 =7,5 kusů bezpečný sklon: 22° minimální sklon: 12° (nutná doplňková opatření) hřebenáč koncový s 1 vrutem</t>
  </si>
  <si>
    <t>92</t>
  </si>
  <si>
    <t>765121251</t>
  </si>
  <si>
    <t>Montáž krytiny betonové hřeben na sucho s větracím pásem</t>
  </si>
  <si>
    <t>1036906596</t>
  </si>
  <si>
    <t>Montáž krytiny betonové hřebene na sucho vkládaným větracím pásem</t>
  </si>
  <si>
    <t>93</t>
  </si>
  <si>
    <t>592440300</t>
  </si>
  <si>
    <t>pás hřebene větrací - dl. 110 cm</t>
  </si>
  <si>
    <t>-2131577995</t>
  </si>
  <si>
    <t>94</t>
  </si>
  <si>
    <t>765121341</t>
  </si>
  <si>
    <t>Montáž krytiny betonové štítové hrany na sucho okrajovými taškami</t>
  </si>
  <si>
    <t>-334577208</t>
  </si>
  <si>
    <t>95</t>
  </si>
  <si>
    <t>592444920</t>
  </si>
  <si>
    <t>taška krajní levá, pravá</t>
  </si>
  <si>
    <t>-1764171647</t>
  </si>
  <si>
    <t xml:space="preserve">tašky betonové tašky  materiál: vysoce kvalitní probarvený beton povrch: hladký s nástrikem disperzní barvou krycí šíře 30 cm spotřeba 1m2 =7,5 kusů bezpečný sklon: 22° minimální sklon: 12° (nutná doplňková opatření) taška krajní levá, pravá</t>
  </si>
  <si>
    <t>96</t>
  </si>
  <si>
    <t>765125251</t>
  </si>
  <si>
    <t>Montáž držáku hromosvodu na hřeben betonové krytiny</t>
  </si>
  <si>
    <t>-993641910</t>
  </si>
  <si>
    <t>Montáž střešních doplňků krytiny betonové držáku hromosvodu na hřeben</t>
  </si>
  <si>
    <t>97</t>
  </si>
  <si>
    <t>765191001</t>
  </si>
  <si>
    <t>Montáž pojistné hydroizolační fólie kladené ve sklonu do 20° lepením na bednění nebo izolaci</t>
  </si>
  <si>
    <t>-1044263431</t>
  </si>
  <si>
    <t>Montáž pojistné hydroizolační fólie kladené ve sklonu do 20 st. lepením (vodotěsné podstřeší) na bednění nebo tepelnou izolaci</t>
  </si>
  <si>
    <t>98</t>
  </si>
  <si>
    <t>283292950</t>
  </si>
  <si>
    <t>membrána podstřešní 150 g/m2 s aplikovanou spojovací páskou</t>
  </si>
  <si>
    <t>-157527453</t>
  </si>
  <si>
    <t xml:space="preserve">fólie z plastů ostatních a speciálně upravené podstřešní a parotěsné folie  netkaná hydroizol.podstřešní membrána, se spojovací páskou, rozměr role: 1,5 x 50 m 150 g/m2</t>
  </si>
  <si>
    <t>766</t>
  </si>
  <si>
    <t>Konstrukce truhlářské</t>
  </si>
  <si>
    <t>99</t>
  </si>
  <si>
    <t>766621211</t>
  </si>
  <si>
    <t>Montáž oken zdvojených otevíravých výšky do 1,5m s rámem do zdiva</t>
  </si>
  <si>
    <t>-1515146403</t>
  </si>
  <si>
    <t>100</t>
  </si>
  <si>
    <t>611101060</t>
  </si>
  <si>
    <t>okno dřevěné jednokřídlové otvíravé a sklápěcí 90 x 60 cm</t>
  </si>
  <si>
    <t>-734693964</t>
  </si>
  <si>
    <t xml:space="preserve">okna a dveře balkonové celodřevěné d - třívrstvý lepený fixní nebo napojovaný hranolek SM 68 mm - celoobvodové kování 1 s mikroventilací a pojiskou - izolační dvojsklo , U-1,1 -celoobvodové těsnění Brügmann - vzduchová neprůzvučnost Rw = 33 dB - vodouředitelný nátěr s dvousystémový - rámová a křídlová eloxovaná hliníková okapnice - klika  okno jednokřídlové otvíravé a sklápěcí šířka  x  výška 90 x  60 cm</t>
  </si>
  <si>
    <t>101</t>
  </si>
  <si>
    <t>766660002</t>
  </si>
  <si>
    <t>Montáž dveřních křídel otvíravých 1křídlových š přes 0,8 m</t>
  </si>
  <si>
    <t>-1515809281</t>
  </si>
  <si>
    <t>Montáž dveřních křídel otvíravých 1křídlových š přes 0,8 m do ocelové zárubně</t>
  </si>
  <si>
    <t>102</t>
  </si>
  <si>
    <t>55381130_r</t>
  </si>
  <si>
    <t xml:space="preserve">bezpečnostní mříž proti vloupání na okno 900x600 mm -  montáž + dodávka</t>
  </si>
  <si>
    <t>-594797718</t>
  </si>
  <si>
    <t>části stavební speciální objektů a občanské výstavby doplňkové prvky bezpečnostní mříž proti vloupání bezpečnostní mříž proti vloupání na okno 900x600 mm</t>
  </si>
  <si>
    <t>103</t>
  </si>
  <si>
    <t>553811300_r2</t>
  </si>
  <si>
    <t>bezpečnostní mříž proti vloupání na dveře o rozměrech 1200x1970 montáž + dodávka</t>
  </si>
  <si>
    <t>-1716286126</t>
  </si>
  <si>
    <t xml:space="preserve">části stavební speciální objektů a občanské výstavby  doplňkové prvky bezpečnostní mříž proti vloupání na dveře o rozměrech 1200x1970na dveře o rozměrech 1200x1970</t>
  </si>
  <si>
    <t>104</t>
  </si>
  <si>
    <t>611731160</t>
  </si>
  <si>
    <t>dveře dřevěné vchodové plné palubkové model A 120x197 cm</t>
  </si>
  <si>
    <t>1487163675</t>
  </si>
  <si>
    <t>dveře dřevěné vchodové dveře palubkové a kazetové - jednokřídlové a dvoukřídlové - zámek vložkový, bez vrchního kování dveře plné palubkové model A (svislé palubky) 125 x 197 cm</t>
  </si>
  <si>
    <t>105</t>
  </si>
  <si>
    <t>553311210_r</t>
  </si>
  <si>
    <t>zárubeň ocelová pro běžné zdění pro dveře 1200/1970</t>
  </si>
  <si>
    <t>2045680981</t>
  </si>
  <si>
    <t>zárubně kovové zárubně ocelové pro zdění pro dveře 1200/1970</t>
  </si>
  <si>
    <t>106</t>
  </si>
  <si>
    <t>998766101</t>
  </si>
  <si>
    <t>Přesun hmot tonážní pro konstrukce truhlářské v objektech v do 6 m</t>
  </si>
  <si>
    <t>2079255307</t>
  </si>
  <si>
    <t>Přesun hmot pro konstrukce truhlářské v objektech v do 6 m</t>
  </si>
  <si>
    <t>772</t>
  </si>
  <si>
    <t>Podlahy z kamene</t>
  </si>
  <si>
    <t>107</t>
  </si>
  <si>
    <t>772421124.1</t>
  </si>
  <si>
    <t>Montáž obkladu soklů svislých kabřincem, v 60 cm, D+M</t>
  </si>
  <si>
    <t>-2041205011</t>
  </si>
  <si>
    <t>Montáž obkladu soklů deskami z kamene svislých nebo šikmých stěn s lícem rovným, tl. 40 a 50 mm</t>
  </si>
  <si>
    <t>3,8+3,8+5,15+5,15</t>
  </si>
  <si>
    <t>108</t>
  </si>
  <si>
    <t>998772101</t>
  </si>
  <si>
    <t>Přesun hmot tonážní pro podlahy z kamene v objektech v do 6 m</t>
  </si>
  <si>
    <t>146446004</t>
  </si>
  <si>
    <t>Přesun hmot pro kamenné dlažby, obklady schodišťových stupňů a soklů stanovený z hmotnosti přesunovaného materiálu vodorovná dopravní vzdálenost do 50 m v objektech výšky do 6 m</t>
  </si>
  <si>
    <t>777</t>
  </si>
  <si>
    <t>Podlahy lité</t>
  </si>
  <si>
    <t>109</t>
  </si>
  <si>
    <t>777615113</t>
  </si>
  <si>
    <t>Nátěry epoxidové podlah betonových jednonásobné</t>
  </si>
  <si>
    <t>-1379970322</t>
  </si>
  <si>
    <t>Nátěry epoxidové podlah s penetrací s penetrací betonových jednonásobné Sadurit Z 1-A</t>
  </si>
  <si>
    <t>3*4,35</t>
  </si>
  <si>
    <t>110</t>
  </si>
  <si>
    <t>998777101</t>
  </si>
  <si>
    <t>Přesun hmot tonážní pro podlahy lité v objektech v do 6 m</t>
  </si>
  <si>
    <t>-413375763</t>
  </si>
  <si>
    <t>Přesun hmot pro podlahy lité stanovený z hmotnosti přesunovaného materiálu vodorovná dopravní vzdálenost do 50 m v objektech výšky do 6 m</t>
  </si>
  <si>
    <t>784</t>
  </si>
  <si>
    <t>Dokončovací práce - malby a tapety</t>
  </si>
  <si>
    <t>111</t>
  </si>
  <si>
    <t>784181113</t>
  </si>
  <si>
    <t>Základní silikátová jednonásobná penetrace podkladu v místnostech výšky do 5,00m</t>
  </si>
  <si>
    <t>1754659843</t>
  </si>
  <si>
    <t>Penetrace podkladu jednonásobná základní silikátová v místnostech výšky přes 3,80 do 5,00 m</t>
  </si>
  <si>
    <t>(3+3+4,35+4,35)*3,22+1,8*5,6*2</t>
  </si>
  <si>
    <t>112</t>
  </si>
  <si>
    <t>784191003</t>
  </si>
  <si>
    <t>Čištění vnitřních ploch oken dvojitých nebo zdvojených po provedení malířských prací</t>
  </si>
  <si>
    <t>820148174</t>
  </si>
  <si>
    <t>Čištění vnitřních ploch hrubý úklid po provedení malířských prací omytím oken dvojitých nebo zdvojených</t>
  </si>
  <si>
    <t>1*2</t>
  </si>
  <si>
    <t>113</t>
  </si>
  <si>
    <t>784191005</t>
  </si>
  <si>
    <t>Čištění vnitřních ploch dveří nebo vrat po provedení malířských prací</t>
  </si>
  <si>
    <t>-1893834540</t>
  </si>
  <si>
    <t>Čištění vnitřních ploch hrubý úklid po provedení malířských prací omytím dveří nebo vrat</t>
  </si>
  <si>
    <t>2*2</t>
  </si>
  <si>
    <t>114</t>
  </si>
  <si>
    <t>784211023</t>
  </si>
  <si>
    <t>Jednonásobné bílé malby ze směsí za mokra středně otěruvzdorných v místnostech výšky do 5,00 m</t>
  </si>
  <si>
    <t>-1886042327</t>
  </si>
  <si>
    <t>Malby z malířských směsí otěruvzdorných za mokra jednonásobné, bílé za mokra otěruvzdorné středně v místnostech výšky přes 3,80 do 5,00 m</t>
  </si>
  <si>
    <t xml:space="preserve">2019_01_01.2 - SO 1.01  Podtlaková stanice VS 1 - komunikace</t>
  </si>
  <si>
    <t>21121</t>
  </si>
  <si>
    <t>45233123-7</t>
  </si>
  <si>
    <t>42.11.20</t>
  </si>
  <si>
    <t xml:space="preserve">      99 - Přesun hmot</t>
  </si>
  <si>
    <t>215901101a</t>
  </si>
  <si>
    <t>Zhutnění pláně na požadovanou hodnotu</t>
  </si>
  <si>
    <t>-1040936916</t>
  </si>
  <si>
    <t>Zhutnění podloží pod násypy z rostlé horniny tř. 1 až 4 z hornin soudružných do 92 % PS a nesoudržných sypkých relativní ulehlosti I(d) do 0,8</t>
  </si>
  <si>
    <t>205+7+5</t>
  </si>
  <si>
    <t>564731112</t>
  </si>
  <si>
    <t>Podklad z kameniva hrubého drceného vel. 32-63 mm tl 110 mm</t>
  </si>
  <si>
    <t>-49479054</t>
  </si>
  <si>
    <t>Podklad nebo kryt z kameniva hrubého drceného vel. 32-63 mm s rozprostřením a zhutněním, po zhutnění tl. 110 mm</t>
  </si>
  <si>
    <t>205</t>
  </si>
  <si>
    <t>571907111</t>
  </si>
  <si>
    <t>Posyp krytu kamenivem drceným nebo těženým do 35 kg/m2</t>
  </si>
  <si>
    <t>595570601</t>
  </si>
  <si>
    <t>Posyp podkladu nebo krytu s rozprostřením a zhutněním kamenivem drceným nebo těženým, v množství přes 30 do 35 kg/m2</t>
  </si>
  <si>
    <t>575191111</t>
  </si>
  <si>
    <t>Vsypný makadam VM tl 100 mm</t>
  </si>
  <si>
    <t>2095013610</t>
  </si>
  <si>
    <t>Vsypný makadam VM z kameniva hrubého drceného s rozprostřením, se vsypem z kameniva drceného obaleného asfaltem, po zhutnění tl. 100 mm</t>
  </si>
  <si>
    <t>480981400</t>
  </si>
  <si>
    <t>1*5,5+1*8</t>
  </si>
  <si>
    <t>74167605</t>
  </si>
  <si>
    <t>-1873277418</t>
  </si>
  <si>
    <t>13,5*1,02 'Přepočtené koeficientem množství</t>
  </si>
  <si>
    <t>916131213</t>
  </si>
  <si>
    <t>Osazení silničního obrubníku betonového stojatého s boční opěrou do lože z betonu prostého</t>
  </si>
  <si>
    <t>10744895</t>
  </si>
  <si>
    <t>Osazení silničního obrubníku betonového se zřízením lože, s vyplněním a zatřením spár cementovou maltou stojatého s boční opěrou z betonu prostého tř. C 12/15, do lože z betonu prostého téže značky</t>
  </si>
  <si>
    <t>68*2+3</t>
  </si>
  <si>
    <t>59217031</t>
  </si>
  <si>
    <t>obrubník betonový silniční 1000x150x250mm</t>
  </si>
  <si>
    <t>1159874085</t>
  </si>
  <si>
    <t>-1990644837</t>
  </si>
  <si>
    <t>5+1+7+1</t>
  </si>
  <si>
    <t>59217023</t>
  </si>
  <si>
    <t>obrubník betonový chodníkový 1000x150x250mm</t>
  </si>
  <si>
    <t>314369084</t>
  </si>
  <si>
    <t>916991121</t>
  </si>
  <si>
    <t>Lože pod obrubníky, krajníky nebo obruby z dlažebních kostek z betonu prostého</t>
  </si>
  <si>
    <t>-489307223</t>
  </si>
  <si>
    <t>Lože pod obrubníky, krajníky nebo obruby z dlažebních kostek z betonu prostého tř. C 12/15</t>
  </si>
  <si>
    <t>139*0,35*0,15+14*0,35*0,15</t>
  </si>
  <si>
    <t>Přesun hmot</t>
  </si>
  <si>
    <t>998225111</t>
  </si>
  <si>
    <t>Přesun hmot pro pozemní komunikace s krytem z kamene, monolitickým betonovým nebo živičným</t>
  </si>
  <si>
    <t>1361587347</t>
  </si>
  <si>
    <t>Přesun hmot pro komunikace s krytem z kameniva, monolitickým betonovým nebo živičným dopravní vzdálenost do 200 m jakékoliv délky objektu</t>
  </si>
  <si>
    <t>2019_01_01.3 - SO 1.01 Podtlaková stanice VS 1 - biologický filtr</t>
  </si>
  <si>
    <t xml:space="preserve">      38 - Různé kompletní konstrukce</t>
  </si>
  <si>
    <t xml:space="preserve">    8 - Trubní vedení</t>
  </si>
  <si>
    <t xml:space="preserve">    997 - Přesun sutě</t>
  </si>
  <si>
    <t>M - Práce a dodávky M</t>
  </si>
  <si>
    <t xml:space="preserve">    46-M - Zemní práce při extr.mont.pracích</t>
  </si>
  <si>
    <t>-250487053</t>
  </si>
  <si>
    <t>1228992514</t>
  </si>
  <si>
    <t>131301202</t>
  </si>
  <si>
    <t>Hloubení jam zapažených v hornině tř. 4 objemu do 1000 m3</t>
  </si>
  <si>
    <t>525191493</t>
  </si>
  <si>
    <t>Hloubení zapažených jam a zářezů s urovnáním dna do předepsaného profilu a spádu v hornině tř. 4 přes 100 do 1 000 m3</t>
  </si>
  <si>
    <t>4*3,1*2*0,6</t>
  </si>
  <si>
    <t>131301209</t>
  </si>
  <si>
    <t>Příplatek za lepivost u hloubení jam zapažených v hornině tř. 4</t>
  </si>
  <si>
    <t>1693595117</t>
  </si>
  <si>
    <t>Hloubení zapažených jam a zářezů s urovnáním dna do předepsaného profilu a spádu Příplatek k cenám za lepivost horniny tř. 4</t>
  </si>
  <si>
    <t>131401202</t>
  </si>
  <si>
    <t>Hloubení jam zapažených v hornině tř. 5 objemu do 1000 m3</t>
  </si>
  <si>
    <t>676595790</t>
  </si>
  <si>
    <t>Hloubení zapažených jam a zářezů s urovnáním dna do předepsaného profilu a spádu v hornině tř. 5 přes 100 do 1 000 m3</t>
  </si>
  <si>
    <t>4*3,1*2*0,4</t>
  </si>
  <si>
    <t>132201209</t>
  </si>
  <si>
    <t>Příplatek za lepivost k hloubení rýh š do 2000 mm v hornině tř. 3</t>
  </si>
  <si>
    <t>1930473350</t>
  </si>
  <si>
    <t>161101101</t>
  </si>
  <si>
    <t>Svislé přemístění výkopku z horniny tř. 1 až 4 hl výkopu do 2,5 m</t>
  </si>
  <si>
    <t>-750004671</t>
  </si>
  <si>
    <t>4*3,1*1*0,6</t>
  </si>
  <si>
    <t>161101151</t>
  </si>
  <si>
    <t>Svislé přemístění výkopku z horniny tř. 5 až 7 hl výkopu do 2,5 m</t>
  </si>
  <si>
    <t>858131119</t>
  </si>
  <si>
    <t xml:space="preserve">Svislé přemístění výkopku  bez naložení do dopravní nádoby avšak s vyprázdněním dopravní nádoby na hromadu nebo do dopravního prostředku z horniny tř. 5 až 7, při hloubce výkopu přes 1 do 2,5 m</t>
  </si>
  <si>
    <t>4*3,1*1*0,4</t>
  </si>
  <si>
    <t>151301201</t>
  </si>
  <si>
    <t>Zřízení hnaného pažení stěn výkopu hl do 4 m</t>
  </si>
  <si>
    <t>-652106409</t>
  </si>
  <si>
    <t>Zřízení pažení stěn výkopu bez rozepření nebo vzepření hnané, hloubky do 4 m</t>
  </si>
  <si>
    <t>(4+4+3,1+3,1)*1,5</t>
  </si>
  <si>
    <t>151301211</t>
  </si>
  <si>
    <t>Odstranění pažení stěn hnaného hl do 4 m</t>
  </si>
  <si>
    <t>1440202664</t>
  </si>
  <si>
    <t>Odstranění pažení stěn výkopu s uložením pažin na vzdálenost do 3 m od okraje výkopu hnané, hloubky do 4 m</t>
  </si>
  <si>
    <t>162201101</t>
  </si>
  <si>
    <t>Vodorovné přemístění do 20 m výkopku/sypaniny z horniny tř. 1 až 4</t>
  </si>
  <si>
    <t>-953804157</t>
  </si>
  <si>
    <t>Vodorovné přemístění výkopku nebo sypaniny po suchu na obvyklém dopravním prostředku, bez naložení výkopku, avšak se složením bez rozhrnutí z horniny tř. 1 až 4 na vzdálenost do 20 m</t>
  </si>
  <si>
    <t>4*3,1*2*0,6*2</t>
  </si>
  <si>
    <t>162201151</t>
  </si>
  <si>
    <t>Vodorovné přemístění do 20 m výkopku/sypaniny z horniny tří. 5 až 7</t>
  </si>
  <si>
    <t>-1156150062</t>
  </si>
  <si>
    <t xml:space="preserve">Vodorovné přemístění výkopku nebo sypaniny po suchu  na obvyklém dopravním prostředku, bez naložení výkopku, avšak se složením bez rozhrnutí z horniny tř. 5 až 7 na vzdálenost do 20 m</t>
  </si>
  <si>
    <t>162701155</t>
  </si>
  <si>
    <t>Vodorovné přemístění do 10000 m výkopku/sypaniny z horniny tř. 5 až 7</t>
  </si>
  <si>
    <t>747931304</t>
  </si>
  <si>
    <t>Vodorovné přemístění výkopku nebo sypaniny po suchu na obvyklém dopravním prostředku, bez naložení výkopku, avšak se složením bez rozhrnutí z horniny tř. 5 až 7 na vzdálenost přes 9 0000 do 10 000 m</t>
  </si>
  <si>
    <t>4*3,1*2*0,4+0,7</t>
  </si>
  <si>
    <t>162701159</t>
  </si>
  <si>
    <t>Příplatek k vodorovnému přemístění výkopku/sypaniny z horniny tř. 5 až 7 ZKD 1000 m přes 10000 m</t>
  </si>
  <si>
    <t>788676491</t>
  </si>
  <si>
    <t>Vodorovné přemístění výkopku nebo sypaniny po suchu na obvyklém dopravním prostředku, bez naložení výkopku, avšak se složením bez rozhrnutí z horniny tř. 5 až 7 na vzdálenost Příplatek k ceně za každých dalších i započatých 1 000 m</t>
  </si>
  <si>
    <t>10,62*2 'Přepočtené koeficientem množství</t>
  </si>
  <si>
    <t>171201211</t>
  </si>
  <si>
    <t>Poplatek za uložení odpadu ze sypaniny na skládce (skládkovné)</t>
  </si>
  <si>
    <t>37539782</t>
  </si>
  <si>
    <t>4*3,1*2*0,4*2+0,7*2</t>
  </si>
  <si>
    <t>174101101</t>
  </si>
  <si>
    <t>Zásyp jam, šachet rýh nebo kolem objektů sypaninou se zhutněním</t>
  </si>
  <si>
    <t>-922899497</t>
  </si>
  <si>
    <t>4*3,1*2-2,1*3,0*1,7</t>
  </si>
  <si>
    <t>213311141</t>
  </si>
  <si>
    <t>Polštáře zhutněné pod základy ze štěrkopísku tříděného</t>
  </si>
  <si>
    <t>852485174</t>
  </si>
  <si>
    <t>4*3,1*0,2</t>
  </si>
  <si>
    <t>273313511</t>
  </si>
  <si>
    <t>Základové desky z betonu tř. C 12/15</t>
  </si>
  <si>
    <t>2027708252</t>
  </si>
  <si>
    <t>Základy z betonu prostého desky z betonu kamenem neprokládaného tř. C 12/15</t>
  </si>
  <si>
    <t>2,4*3,3*0,1</t>
  </si>
  <si>
    <t>R - 1.03.2.2</t>
  </si>
  <si>
    <t>Montáž doplňkové konstrukce - rám z I 260 mm + rozpěry trubky d 102/8 mm</t>
  </si>
  <si>
    <t>-373800366</t>
  </si>
  <si>
    <t>doplňková konstrukce - rám + rozpěry z I 320 mm</t>
  </si>
  <si>
    <t>2*3,1*1,6*0,025</t>
  </si>
  <si>
    <t>2*(2*4+2*3,1)*0,0419</t>
  </si>
  <si>
    <t>Součet</t>
  </si>
  <si>
    <t>R - 1.03.2.1</t>
  </si>
  <si>
    <t>doplňková konstrukce - rám z I 260 mm + rozpěry trubky d 102/8 mm</t>
  </si>
  <si>
    <t>-1000208197</t>
  </si>
  <si>
    <t>380356231</t>
  </si>
  <si>
    <t>Bednění kompletních konstrukcí ČOV, nádrží nebo vodojemů neomítaných ploch rovinných zřízení</t>
  </si>
  <si>
    <t>133673963</t>
  </si>
  <si>
    <t>Bednění kompletních konstrukcí čistíren odpadních vod, nádrží, vodojemů, kanálů konstrukcí neomítaných z betonu prostého nebo železového ploch rovinných zřízení</t>
  </si>
  <si>
    <t>(2,1+3,0+2,1+3,0)*1,5+(2,4+2,4+1,5+1,5)*1,4</t>
  </si>
  <si>
    <t>380356232</t>
  </si>
  <si>
    <t>Bednění kompletních konstrukcí ČOV, nádrží nebo vodojemů neomítaných ploch rovinných odstranění</t>
  </si>
  <si>
    <t>-1593458133</t>
  </si>
  <si>
    <t>Bednění kompletních konstrukcí čistíren odpadních vod, nádrží, vodojemů, kanálů konstrukcí neomítaných z betonu prostého nebo železového ploch rovinných odstranění</t>
  </si>
  <si>
    <t>380361006</t>
  </si>
  <si>
    <t>Výztuž kompletních konstrukcí ČOV, nádrží nebo vodojemů z betonářské oceli 10 505</t>
  </si>
  <si>
    <t>89058219</t>
  </si>
  <si>
    <t>Výztuž kompletních konstrukcí čistíren odpadních vod, nádrží, vodojemů, kanálů z oceli 10 505 (R) nebo BSt 500</t>
  </si>
  <si>
    <t>5,562*0,1</t>
  </si>
  <si>
    <t>Různé kompletní konstrukce</t>
  </si>
  <si>
    <t>380321663</t>
  </si>
  <si>
    <t>Kompletní konstrukce ČOV, nádrží, vodojemů, žlabů nebo kanálů ze ŽB tř. C 30/37 tl nad 300 mm</t>
  </si>
  <si>
    <t>627896874</t>
  </si>
  <si>
    <t>Kompletní konstrukce čistíren odpadních vod, nádrží, vodojemů, kanálů z betonu železového bez výztuže a bednění obyčejného tř. C 30/37, tl. přes 300 mm</t>
  </si>
  <si>
    <t>2,1*3,0*0,3+(2,1+2,1+3,0+3,0)*0,3*1,2</t>
  </si>
  <si>
    <t>451573111</t>
  </si>
  <si>
    <t>Lože pod potrubí otevřený výkop ze štěrkopísku</t>
  </si>
  <si>
    <t>1289764492</t>
  </si>
  <si>
    <t>Lože pod potrubí, stoky a drobné objekty v otevřeném výkopu z písku a štěrkopísku do 63 mm</t>
  </si>
  <si>
    <t>4*3,1*0,1</t>
  </si>
  <si>
    <t>Trubní vedení</t>
  </si>
  <si>
    <t>286112210.1</t>
  </si>
  <si>
    <t xml:space="preserve">trubka drenážní flexibilní D 65 mm včetně tvarovek   -viz příloha D.1.2.4</t>
  </si>
  <si>
    <t>-458327287</t>
  </si>
  <si>
    <t xml:space="preserve">trubky z polyvinylchloridu trubky drenážní trubka flexibilní D  65 mm</t>
  </si>
  <si>
    <t>871218113.1</t>
  </si>
  <si>
    <t>Kladení drenážního potrubí z flexibilního PVC průměru do 65 mm včetně tvarovek -viz příloha D.1.2.4</t>
  </si>
  <si>
    <t>1840882986</t>
  </si>
  <si>
    <t>Kladení drenážního potrubí z plastických hmot do připravené rýhy z flexibilního PVC, průměru do 65 mm</t>
  </si>
  <si>
    <t>871265221.1</t>
  </si>
  <si>
    <t xml:space="preserve">Kanalizační potrubí z tvrdého PVC-systém KG tuhost třídy SN8 DN100 včetně tvarovek  -viz příloha D.1.2.4</t>
  </si>
  <si>
    <t>-1309424631</t>
  </si>
  <si>
    <t>Kanalizační potrubí z tvrdého PVC systém KG v otevřeném výkopu ve sklonu do 20 %, tuhost třídy SN 8 DN 100</t>
  </si>
  <si>
    <t>871275221.1</t>
  </si>
  <si>
    <t xml:space="preserve">Kanalizační potrubí z tvrdého PVC-systém KG tuhost třídy SN8 DN125 včetně tvarovek  -viz příloha D.1.2.4</t>
  </si>
  <si>
    <t>627323372</t>
  </si>
  <si>
    <t>Kanalizační potrubí z tvrdého PVC systém KG v otevřeném výkopu ve sklonu do 20 %, tuhost třídy SN 8 DN 125</t>
  </si>
  <si>
    <t>2,5+0,7</t>
  </si>
  <si>
    <t>931991112</t>
  </si>
  <si>
    <t>Zřízení těsnění dilatační spáry gumovým nebo PVC pásem ve stěně</t>
  </si>
  <si>
    <t>1677789613</t>
  </si>
  <si>
    <t>Zřízení těsnění dilatační spáry pásem gumovým profilovým nebo z PVC ve stěně</t>
  </si>
  <si>
    <t>977151125</t>
  </si>
  <si>
    <t>Jádrové vrty diamantovými korunkami do D 200 mm do stavebních materiálů</t>
  </si>
  <si>
    <t>766434145</t>
  </si>
  <si>
    <t>Jádrové vrty diamantovými korunkami do stavebních materiálů (železobetonu, betonu, cihel, obkladů, dlažeb, kamene) průměru přes 180 do 200 mm</t>
  </si>
  <si>
    <t>977151128</t>
  </si>
  <si>
    <t>Jádrové vrty diamantovými korunkami do D 300 mm do stavebních materiálů</t>
  </si>
  <si>
    <t>848373699</t>
  </si>
  <si>
    <t>Jádrové vrty diamantovými korunkami do stavebních materiálů (železobetonu, betonu, cihel, obkladů, dlažeb, kamene) průměru přes 250 do 300 mm</t>
  </si>
  <si>
    <t>R - 1.02.9.1</t>
  </si>
  <si>
    <t>Náplň filtru - biologická hmota (dřevní odpad, štěpka, kůra)</t>
  </si>
  <si>
    <t>1453159318</t>
  </si>
  <si>
    <t>1,5*2,4*1,4</t>
  </si>
  <si>
    <t>583374030</t>
  </si>
  <si>
    <t>kamenivo dekorační (kačírek) frakce 16/32</t>
  </si>
  <si>
    <t>1468108585</t>
  </si>
  <si>
    <t xml:space="preserve">kamenivo přírodní těžené pro stavební účely  PTK  (drobné, hrubé, štěrkopísky) kamenivo dekorační (kačírek) frakce 16/32</t>
  </si>
  <si>
    <t>2*3*0,2*1800/1000</t>
  </si>
  <si>
    <t>998142251</t>
  </si>
  <si>
    <t>Přesun hmot pro nádrže, jímky, zásobníky a jámy betonové monolitické v do 25 m</t>
  </si>
  <si>
    <t>-603775339</t>
  </si>
  <si>
    <t>Přesun hmot pro nádrže, jímky, zásobníky a jámy pozemní mimo zemědělství se svislou nosnou konstrukcí monolitickou betonovou tyčovou nebo plošnou vodorovná dopravní vzdálenost do 50 m výšky do 25 m</t>
  </si>
  <si>
    <t>997</t>
  </si>
  <si>
    <t>Přesun sutě</t>
  </si>
  <si>
    <t>997013801</t>
  </si>
  <si>
    <t>Poplatek za uložení stavebního betonového odpadu na skládce (skládkovné)</t>
  </si>
  <si>
    <t>-133404228</t>
  </si>
  <si>
    <t>Poplatek za uložení stavebního odpadu na skládce (skládkovné) betonového</t>
  </si>
  <si>
    <t>997221551</t>
  </si>
  <si>
    <t>Vodorovná doprava suti ze sypkých materiálů do 1 km</t>
  </si>
  <si>
    <t>-934971139</t>
  </si>
  <si>
    <t>Vodorovná doprava suti bez naložení, ale se složením a s hrubým urovnáním ze sypkých materiálů, na vzdálenost do 1 km</t>
  </si>
  <si>
    <t>997221559</t>
  </si>
  <si>
    <t>Příplatek ZKD 1 km u vodorovné dopravy suti ze sypkých materiálů</t>
  </si>
  <si>
    <t>291053891</t>
  </si>
  <si>
    <t>Vodorovná doprava suti bez naložení, ale se složením a s hrubým urovnáním Příplatek k ceně za každý další i započatý 1 km přes 1 km</t>
  </si>
  <si>
    <t>0,123*11 'Přepočtené koeficientem množství</t>
  </si>
  <si>
    <t>1727768291</t>
  </si>
  <si>
    <t>Provedení izolace proti zemní vlhkosti natěradly a tmely za studena na ploše vodorovné V nátěrem penetračním</t>
  </si>
  <si>
    <t>2,1*3,0</t>
  </si>
  <si>
    <t>711112001</t>
  </si>
  <si>
    <t>Provedení izolace proti zemní vlhkosti svislé za studena nátěrem penetračním</t>
  </si>
  <si>
    <t>-1646778113</t>
  </si>
  <si>
    <t>Provedení izolace proti zemní vlhkosti natěradly a tmely za studena na ploše svislé S nátěrem penetračním</t>
  </si>
  <si>
    <t>(2,1+2,1+3,0+3,0)*1,5</t>
  </si>
  <si>
    <t>1773739444</t>
  </si>
  <si>
    <t>výrobky asfaltové izolační a zálivkové hmoty asfalty oxidované stavebně-izolační k penetraci suchých a očištěných podkladů pod asfaltové izolační krytiny a izolace ALP/9 bal 9 kg</t>
  </si>
  <si>
    <t>21,6*0,00035 'Přepočtené koeficientem množství</t>
  </si>
  <si>
    <t>-1508847355</t>
  </si>
  <si>
    <t>Provedení izolace proti zemní vlhkosti pásy přitavením NAIP na ploše vodorovné V</t>
  </si>
  <si>
    <t>-2015977942</t>
  </si>
  <si>
    <t xml:space="preserve">pásy asfaltované těžké vložka skleněná rohož  (V 60 S 40)</t>
  </si>
  <si>
    <t>6,3*1,15 'Přepočtené koeficientem množství</t>
  </si>
  <si>
    <t>711142559</t>
  </si>
  <si>
    <t>Provedení izolace proti zemní vlhkosti pásy přitavením svislé NAIP</t>
  </si>
  <si>
    <t>1428774230</t>
  </si>
  <si>
    <t>Provedení izolace proti zemní vlhkosti pásy přitavením NAIP na ploše svislé S</t>
  </si>
  <si>
    <t>1629564545</t>
  </si>
  <si>
    <t>(2,1+2,1+3,0+3,0)*1,5*1,15</t>
  </si>
  <si>
    <t>448998799</t>
  </si>
  <si>
    <t>Práce a dodávky M</t>
  </si>
  <si>
    <t>46-M</t>
  </si>
  <si>
    <t>Zemní práce při extr.mont.pracích</t>
  </si>
  <si>
    <t>460120019</t>
  </si>
  <si>
    <t>Naložení výkopku strojně z hornin třídy 1až4</t>
  </si>
  <si>
    <t>-1554184074</t>
  </si>
  <si>
    <t>Ostatní zemní práce při stavbě nadzemních vedení naložení výkopku strojně, z hornin třídy 1 až 4</t>
  </si>
  <si>
    <t>2019_01_01.4 - SO 1.01 Podtlaková stanice VS 1- oplocení</t>
  </si>
  <si>
    <t>22232</t>
  </si>
  <si>
    <t xml:space="preserve">    998 - Přesun hmot</t>
  </si>
  <si>
    <t xml:space="preserve">    767 - Konstrukce zámečnické</t>
  </si>
  <si>
    <t>131201101</t>
  </si>
  <si>
    <t>Hloubení jam nezapažených v hornině tř. 3 objemu do 100 m3</t>
  </si>
  <si>
    <t>-929082823</t>
  </si>
  <si>
    <t>Hloubení nezapažených jam a zářezů kromě zářezů se šikmými stěnami pro podzemní vedení s urovnáním dna do předepsaného profilu a spádu v hornině tř. 3 do 100 m3</t>
  </si>
  <si>
    <t>36*0,4*0,4*0,9</t>
  </si>
  <si>
    <t>1207039748</t>
  </si>
  <si>
    <t>1990039429</t>
  </si>
  <si>
    <t>5,184*2 'Přepočtené koeficientem množství</t>
  </si>
  <si>
    <t>463563680</t>
  </si>
  <si>
    <t>10,368</t>
  </si>
  <si>
    <t>-1416127882</t>
  </si>
  <si>
    <t>36*0,4*0,4</t>
  </si>
  <si>
    <t>-1353704322</t>
  </si>
  <si>
    <t>5,76*0,025 'Přepočtené koeficientem množství</t>
  </si>
  <si>
    <t>182301121</t>
  </si>
  <si>
    <t>Rozprostření ornice pl do 500 m2 ve svahu přes 1:5 tl vrstvy do 100 mm</t>
  </si>
  <si>
    <t>162551513</t>
  </si>
  <si>
    <t>Rozprostření a urovnání ornice ve svahu sklonu přes 1:5 při souvislé ploše do 500 m2, tl. vrstvy do 100 mm</t>
  </si>
  <si>
    <t>275313311</t>
  </si>
  <si>
    <t>Základové patky z betonu tř. C 8/10</t>
  </si>
  <si>
    <t>1301848891</t>
  </si>
  <si>
    <t>338171113</t>
  </si>
  <si>
    <t>Osazování sloupků a vzpěr plotových ocelových v 2 m se zabetonováním</t>
  </si>
  <si>
    <t>426643062</t>
  </si>
  <si>
    <t>Osazování sloupků a vzpěr plotových ocelových trubkových nebo profilovaných výšky do 2,00 m se zabetonováním (tř. C 25/30) do 0,08 m3 do připravených jamek</t>
  </si>
  <si>
    <t>553422550</t>
  </si>
  <si>
    <t>sloupek plotový průběžný pozinkovaný a komaxitový 2500/38x1,5 mm</t>
  </si>
  <si>
    <t>729004049</t>
  </si>
  <si>
    <t xml:space="preserve">příslušenství stavební kovové sloupky plotové pozinkované a komaxitové průběžný  38x1,5 mm včetně čepičky, úchytek 2500 mm</t>
  </si>
  <si>
    <t>553422600</t>
  </si>
  <si>
    <t>sloupek plotový koncový pozinkované a komaxitové 2000/48x1,5 mm</t>
  </si>
  <si>
    <t>-927656041</t>
  </si>
  <si>
    <t xml:space="preserve">příslušenství stavební kovové sloupky plotové pozinkované a komaxitové koncový + rohový  48x1,5 mm včetně čepičky, úchytek 2000 mm</t>
  </si>
  <si>
    <t>553422700</t>
  </si>
  <si>
    <t>vzpěra plotová 38x1,5 mm včetně krytky s uchem, 1500 mm</t>
  </si>
  <si>
    <t>-787266258</t>
  </si>
  <si>
    <t xml:space="preserve">příslušenství stavební kovové sloupky plotové pozinkované a komaxitové vzpěra  38x1,5 mm včetně krytky s uchem 1500 mm</t>
  </si>
  <si>
    <t>553423280</t>
  </si>
  <si>
    <t>sloupek pro branku v. 2500 mm 70x70 včetně pantu</t>
  </si>
  <si>
    <t>-2089874074</t>
  </si>
  <si>
    <t>příslušenství stavební kovové branky vchodové EKONOM "A" sloupky pro branku v. 1500 mm 70x70 včetně pantu</t>
  </si>
  <si>
    <t>553423290</t>
  </si>
  <si>
    <t>sloupek pro branku v. 2500 mm 70x70 s otvorem na doraz</t>
  </si>
  <si>
    <t>-560804596</t>
  </si>
  <si>
    <t>příslušenství stavební kovové branky vchodové EKONOM "A" sloupky pro branku v. 1500 mm 70x70 s otvorem na doraz</t>
  </si>
  <si>
    <t>553423290.1</t>
  </si>
  <si>
    <t>sloupek pro bránu v. 2500 mm 70x70 včetně pantů</t>
  </si>
  <si>
    <t>-1548713906</t>
  </si>
  <si>
    <t>348101210</t>
  </si>
  <si>
    <t>Osazení vrat a vrátek k oplocení na ocelové sloupky do 2 m2</t>
  </si>
  <si>
    <t>-13171749</t>
  </si>
  <si>
    <t>Montáž vrat a vrátek k oplocení na sloupky ocelové, plochy jednotlivě do 2 m2</t>
  </si>
  <si>
    <t>553423210</t>
  </si>
  <si>
    <t>branka vchodová kovová 1800x940 mm</t>
  </si>
  <si>
    <t>-1848883551</t>
  </si>
  <si>
    <t>příslušenství stavební kovové branky vchodové EKONOM "A" z odlehčených dutých kovových profilů 1500x940 mm</t>
  </si>
  <si>
    <t>553423210.1</t>
  </si>
  <si>
    <t>ocelová vrata dvoukřídlá 3200x1800 mm</t>
  </si>
  <si>
    <t>2007106975</t>
  </si>
  <si>
    <t>348101220</t>
  </si>
  <si>
    <t>Osazení vrat a vrátek k oplocení na ocelové sloupky do 4 m2</t>
  </si>
  <si>
    <t>-631973929</t>
  </si>
  <si>
    <t>Montáž vrat a vrátek k oplocení na sloupky ocelové, plochy jednotlivě přes 2 do 4 m2</t>
  </si>
  <si>
    <t>348401120</t>
  </si>
  <si>
    <t>Osazení oplocení ze strojového pletiva s napínacími dráty výšky do 1,6 m do 15° sklonu svahu</t>
  </si>
  <si>
    <t>-1844953208</t>
  </si>
  <si>
    <t>Osazení oplocení ze strojového pletiva s napínacími dráty do 15 st. sklonu svahu, výšky do 1,6 m</t>
  </si>
  <si>
    <t>313275030</t>
  </si>
  <si>
    <t>pletivo čtvercová oka 50 mm x 2,2 mm x 175 cm</t>
  </si>
  <si>
    <t>-1285955792</t>
  </si>
  <si>
    <t xml:space="preserve">pletivo drátěné plastifikované se čtvercovými oky FLUIDEX PRO PVC role 25 m, barva zelená rozměr oka   D drátu   výška 50 mm        2,2 mm    175 cm</t>
  </si>
  <si>
    <t>348401350</t>
  </si>
  <si>
    <t>Osazení napínacího drátu na oplocení do 15° sklonu svahu</t>
  </si>
  <si>
    <t>1839305954</t>
  </si>
  <si>
    <t>Osazení oplocení rozvinutí, uchycení a napnutí drátu do 15 st. sklonu svahu napínacího</t>
  </si>
  <si>
    <t>156191000</t>
  </si>
  <si>
    <t>drát poplastovaný kruhový napínací 2,5/3,5 mm bal. 78 m</t>
  </si>
  <si>
    <t>2046061243</t>
  </si>
  <si>
    <t>3*44</t>
  </si>
  <si>
    <t>314782010</t>
  </si>
  <si>
    <t>drát ostnatý D 2 mm 1 svitek 100 m</t>
  </si>
  <si>
    <t>517349467</t>
  </si>
  <si>
    <t xml:space="preserve">drát ostnatý typ Y ČSN 15 3905 - pozinkovaný D drátu 2 mm  (1 svitek 100m)</t>
  </si>
  <si>
    <t>998</t>
  </si>
  <si>
    <t>998232111</t>
  </si>
  <si>
    <t>Přesun hmot pro oplocení zděné z cihel nebo tvárnic v do 10 m</t>
  </si>
  <si>
    <t>-779892615</t>
  </si>
  <si>
    <t>Přesun hmot pro oplocení se svislou nosnou konstrukcí zděnou z cihel, tvárnic, bloků, popř. kovovou nebo dřevěnou vodorovná dopravní vzdálenost do 50 m, pro oplocení výšky do 10 m</t>
  </si>
  <si>
    <t>767</t>
  </si>
  <si>
    <t>Konstrukce zámečnické</t>
  </si>
  <si>
    <t>533950170</t>
  </si>
  <si>
    <t>zámek vnější - visací</t>
  </si>
  <si>
    <t>-701073951</t>
  </si>
  <si>
    <t>zámek vnější</t>
  </si>
  <si>
    <t>5534591_r</t>
  </si>
  <si>
    <t>nástavec na plotové sloupky pro 3x ostnatý drát</t>
  </si>
  <si>
    <t>-369588621</t>
  </si>
  <si>
    <t>příslušenství stavební kovové doplňky k oplocení plotové rámy s výpletem rám 12 mm, výplet ZN pletivo 45 x 45 1200x2000/12*45 mm</t>
  </si>
  <si>
    <t>767995112</t>
  </si>
  <si>
    <t>Montáž atypických zámečnických konstrukcí hmotnosti do 10 kg</t>
  </si>
  <si>
    <t>1421134704</t>
  </si>
  <si>
    <t>Montáž ostatních atypických zámečnických konstrukcí hmotnosti přes 5 do 10 kg</t>
  </si>
  <si>
    <t>2019_01_01.5 - SO 1.02 Podtlaková stanice VS 1 - stavební příprava pro sběrný tank</t>
  </si>
  <si>
    <t>66109600</t>
  </si>
  <si>
    <t>-1653938756</t>
  </si>
  <si>
    <t>131301201</t>
  </si>
  <si>
    <t>Hloubení jam zapažených v hornině tř. 4 objemu do 100 m3</t>
  </si>
  <si>
    <t>2101842966</t>
  </si>
  <si>
    <t>Hloubení zapažených jam a zářezů s urovnáním dna do předepsaného profilu a spádu v hornině tř. 4 do 100 m3</t>
  </si>
  <si>
    <t>4,6*4,6*4,5*0,7</t>
  </si>
  <si>
    <t>-1406806292</t>
  </si>
  <si>
    <t>66,654/2</t>
  </si>
  <si>
    <t>131401201</t>
  </si>
  <si>
    <t>Hloubení jam zapažených v hornině tř. 5 objemu do 100 m3</t>
  </si>
  <si>
    <t>-1574704515</t>
  </si>
  <si>
    <t>Hloubení zapažených jam a zářezů s urovnáním dna do předepsaného profilu a spádu v hornině tř. 5 do 100 m3</t>
  </si>
  <si>
    <t>4,6*4,6*4,5*0,3</t>
  </si>
  <si>
    <t>-759845456</t>
  </si>
  <si>
    <t>28,566/2</t>
  </si>
  <si>
    <t>151301202</t>
  </si>
  <si>
    <t>Zřízení hnaného pažení stěn výkopu hl do 8 m</t>
  </si>
  <si>
    <t>1483655191</t>
  </si>
  <si>
    <t>Zřízení pažení stěn výkopu bez rozepření nebo vzepření hnané, hloubky do 8 m</t>
  </si>
  <si>
    <t>(2*4,6+2*4,6)*4,6</t>
  </si>
  <si>
    <t>151301212</t>
  </si>
  <si>
    <t>Odstranění pažení stěn hnaného hl do 8 m</t>
  </si>
  <si>
    <t>-484611521</t>
  </si>
  <si>
    <t>Odstranění pažení stěn výkopu s uložením pažin na vzdálenost do 3 m od okraje výkopu hnané, hloubky do 8 m</t>
  </si>
  <si>
    <t>161101103</t>
  </si>
  <si>
    <t>Svislé přemístění výkopku z horniny tř. 1 až 4 hl výkopu do 6 m</t>
  </si>
  <si>
    <t>2070051881</t>
  </si>
  <si>
    <t>Svislé přemístění výkopku bez naložení do dopravní nádoby avšak s vyprázdněním dopravní nádoby na hromadu nebo do dopravního prostředku z horniny tř. 1 až 4, při hloubce výkopu přes 4 do 6 m</t>
  </si>
  <si>
    <t>4,6*4,6*3,5*0,7</t>
  </si>
  <si>
    <t>161101153</t>
  </si>
  <si>
    <t>Svislé přemístění výkopku z horniny tř. 5 až 7 hl výkopu do 6 m</t>
  </si>
  <si>
    <t>-796988353</t>
  </si>
  <si>
    <t>Svislé přemístění výkopku bez naložení do dopravní nádoby avšak s vyprázdněním dopravní nádoby na hromadu nebo do dopravního prostředku z horniny tř. 5 až 7, při hloubce výkopu přes 4 do 6 m</t>
  </si>
  <si>
    <t>4,6*4,6*3,5*0,3</t>
  </si>
  <si>
    <t>1112215578</t>
  </si>
  <si>
    <t>((4,6*4,6*4,5)*0,7)*2</t>
  </si>
  <si>
    <t>407063580</t>
  </si>
  <si>
    <t>1577659979</t>
  </si>
  <si>
    <t>(3,0*3,0*2,3)+(2,2*2,2*2,2)-28,566</t>
  </si>
  <si>
    <t>734401405</t>
  </si>
  <si>
    <t>2,782*2 'Přepočtené koeficientem množství</t>
  </si>
  <si>
    <t>746582118</t>
  </si>
  <si>
    <t>1897855552</t>
  </si>
  <si>
    <t>28,566*2 'Přepočtené koeficientem množství</t>
  </si>
  <si>
    <t>-755205472</t>
  </si>
  <si>
    <t>28,566+5,564</t>
  </si>
  <si>
    <t>34,13*2,05 'Přepočtené koeficientem množství</t>
  </si>
  <si>
    <t>-190018429</t>
  </si>
  <si>
    <t>(4,6*4,6*4,5)-34,13</t>
  </si>
  <si>
    <t>-213245272</t>
  </si>
  <si>
    <t>Polštáře zhutněné pod základy z písku tříděného</t>
  </si>
  <si>
    <t>1411861565</t>
  </si>
  <si>
    <t>2,8*2,8*0,2</t>
  </si>
  <si>
    <t>-191752741</t>
  </si>
  <si>
    <t>3,0*3,0*0,75-3,14*1,1*1,1*0,5</t>
  </si>
  <si>
    <t>1304269179</t>
  </si>
  <si>
    <t>3*4*1,8*0,025</t>
  </si>
  <si>
    <t>3*(2*4,6+2*4,6)*0,0419</t>
  </si>
  <si>
    <t>-1984871899</t>
  </si>
  <si>
    <t>380321662</t>
  </si>
  <si>
    <t>Kompletní konstrukce ČOV, nádrží, vodojemů, žlabů nebo kanálů ze ŽB tř. C 30/37 tl 300 mm</t>
  </si>
  <si>
    <t>1840556552</t>
  </si>
  <si>
    <t>Kompletní konstrukce čistíren odpadních vod, nádrží, vodojemů, kanálů z betonu železového bez výztuže a bednění obyčejného tř. C 30/37, tl. přes 150 do 300 mm</t>
  </si>
  <si>
    <t>(3,0+3,0+3,0+3,0)*0,3*1,4+3,3*3,3*0,2</t>
  </si>
  <si>
    <t>1257534152</t>
  </si>
  <si>
    <t>(26+2,6+2,6+2,62)*1,4*2+(3,0+3,0+3,0+3,0)*0,2+3,0*3,0</t>
  </si>
  <si>
    <t>2061625781</t>
  </si>
  <si>
    <t>119648643</t>
  </si>
  <si>
    <t>(7,218+4,85)*0,09</t>
  </si>
  <si>
    <t>199738582</t>
  </si>
  <si>
    <t>953171022</t>
  </si>
  <si>
    <t>Osazování poklopů litinových nebo ocelových hmotnosti do 100 kg - nádrže</t>
  </si>
  <si>
    <t>-1526954932</t>
  </si>
  <si>
    <t>Osazování kovových předmětů poklopů litinových nebo ocelových včetně rámů, hmotnosti přes 50 do 100 kg</t>
  </si>
  <si>
    <t>552434420.1</t>
  </si>
  <si>
    <t>poklop na vstupní šachtu litinový uzamykatelný s ventilační hlavicí</t>
  </si>
  <si>
    <t>-1861378328</t>
  </si>
  <si>
    <t>výrobky kanalizační litinové kanály, mříže, rošty, vpusti, poklopy poklop na vstupní šachtu ČSN 13 6315.1, 2 600 D 400, vzor DIN</t>
  </si>
  <si>
    <t>977151122</t>
  </si>
  <si>
    <t>Jádrové vrty diamantovými korunkami do D 130 mm do stavebních materiálů</t>
  </si>
  <si>
    <t>-1296565690</t>
  </si>
  <si>
    <t>Jádrové vrty diamantovými korunkami do stavebních materiálů (železobetonu, betonu, cihel, obkladů, dlažeb, kamene) průměru přes 120 do 130 mm</t>
  </si>
  <si>
    <t>977151126</t>
  </si>
  <si>
    <t>Jádrové vrty diamantovými korunkami do D 225 mm do stavebních materiálů</t>
  </si>
  <si>
    <t>-12927674</t>
  </si>
  <si>
    <t>Jádrové vrty diamantovými korunkami do stavebních materiálů (železobetonu, betonu, cihel, obkladů, dlažeb, kamene) průměru přes 200 do 225 mm</t>
  </si>
  <si>
    <t>3*0,3</t>
  </si>
  <si>
    <t>-1437756236</t>
  </si>
  <si>
    <t>-493457193</t>
  </si>
  <si>
    <t>-1407630568</t>
  </si>
  <si>
    <t>684878521</t>
  </si>
  <si>
    <t>0,175*11 'Přepočtené koeficientem množství</t>
  </si>
  <si>
    <t>2019_01_03 - SO 1.01 Podtlaková stanice VS 1 - rozvody elektro a hromosvod</t>
  </si>
  <si>
    <t xml:space="preserve">    741 - Elektromontáže </t>
  </si>
  <si>
    <t xml:space="preserve">    747 - Elektromontáže - kompletace rozvodů</t>
  </si>
  <si>
    <t>1919356172</t>
  </si>
  <si>
    <t>1*(13)*0,2</t>
  </si>
  <si>
    <t>132201201</t>
  </si>
  <si>
    <t>Hloubení rýh š do 2000 mm v hornině tř. 3 objemu do 100 m3</t>
  </si>
  <si>
    <t>1848588894</t>
  </si>
  <si>
    <t>Hloubení zapažených i nezapažených rýh šířky přes 600 do 2 000 mm s urovnáním dna do předepsaného profilu a spádu v hornině tř. 3 do 100 m3</t>
  </si>
  <si>
    <t>(13)*0,35*0,8</t>
  </si>
  <si>
    <t>735710935</t>
  </si>
  <si>
    <t>2127140728</t>
  </si>
  <si>
    <t>Zásyp sypaninou z jakékoliv horniny s uložením výkopku ve vrstvách se zhutněním jam, šachet, rýh nebo kolem objektů v těchto vykopávkách</t>
  </si>
  <si>
    <t>0,4*(13)*0,35</t>
  </si>
  <si>
    <t>175101101</t>
  </si>
  <si>
    <t>Obsypání potrubí bez prohození sypaniny z hornin tř. 1 až 4 uloženým do 3 m od kraje výkopu</t>
  </si>
  <si>
    <t>-1903114303</t>
  </si>
  <si>
    <t>Obsypání potrubí sypaninou z vhodných hornin tř. 1 až 4 nebo materiálem připraveným podél výkopu ve vzdálenosti do 3 m od jeho kraje, pro jakoukoliv hloubku výkopu a míru zhutnění bez prohození sypaniny</t>
  </si>
  <si>
    <t>0,2*0,35*(13)</t>
  </si>
  <si>
    <t>181301103</t>
  </si>
  <si>
    <t>Rozprostření ornice tl vrstvy do 200 mm pl do 500 m2 v rovině nebo ve svahu do 1:5</t>
  </si>
  <si>
    <t>-2020309502</t>
  </si>
  <si>
    <t>Rozprostření a urovnání ornice v rovině nebo ve svahu sklonu do 1:5 při souvislé ploše do 500 m2, tl. vrstvy přes 150 do 200 mm</t>
  </si>
  <si>
    <t>1*13</t>
  </si>
  <si>
    <t>583373440</t>
  </si>
  <si>
    <t xml:space="preserve">štěrkopísek  frakce 0-32</t>
  </si>
  <si>
    <t>128</t>
  </si>
  <si>
    <t>1938526376</t>
  </si>
  <si>
    <t xml:space="preserve">kamenivo přírodní těžené pro stavební účely  PTK  (drobné, hrubé, štěrkopísky) štěrkopísky ČSN 72  1511-2 frakce   0-32  </t>
  </si>
  <si>
    <t>0,1*0,35*(13)*2</t>
  </si>
  <si>
    <t>543114429</t>
  </si>
  <si>
    <t>0,1*0,35*(13)</t>
  </si>
  <si>
    <t>741</t>
  </si>
  <si>
    <t xml:space="preserve">Elektromontáže </t>
  </si>
  <si>
    <t>35711646_R04</t>
  </si>
  <si>
    <t xml:space="preserve">rozvaděč  RM1 - specifikace dle přílohy D.1.03.3</t>
  </si>
  <si>
    <t>-145729918</t>
  </si>
  <si>
    <t>348332410</t>
  </si>
  <si>
    <t>svítidlo průmyslové zářivkové prachotěsné IP66, 58 W</t>
  </si>
  <si>
    <t>CS ÚRS 2015 01</t>
  </si>
  <si>
    <t>695113026</t>
  </si>
  <si>
    <t>54153031</t>
  </si>
  <si>
    <t>přímotop 1500 W</t>
  </si>
  <si>
    <t>54978821</t>
  </si>
  <si>
    <t>42914411</t>
  </si>
  <si>
    <t>Ventilátor &gt;800m3/hod 250W IP44</t>
  </si>
  <si>
    <t>1248503381</t>
  </si>
  <si>
    <t>341110300</t>
  </si>
  <si>
    <t>kabel silový s Cu jádrem CYKY 3x1,5 mm2</t>
  </si>
  <si>
    <t>CS ÚRS 2017 01</t>
  </si>
  <si>
    <t>-195400088</t>
  </si>
  <si>
    <t xml:space="preserve">kabely silové s měděným jádrem pro jmenovité napětí 750 V CYKY   TP-KK-134/01 průřez   Cu číslo  bázová cena mm2       kg/m      Kč/m 3 x 1,5     0,044     11,25</t>
  </si>
  <si>
    <t>341110360</t>
  </si>
  <si>
    <t>kabel silový s Cu jádrem CYKY 3x2,5 mm2</t>
  </si>
  <si>
    <t>761624432</t>
  </si>
  <si>
    <t xml:space="preserve">kabely silové s měděným jádrem pro jmenovité napětí 750 V CYKY   TP-KK-134/01 průřez   Cu číslo  bázová cena mm2       kg/m      Kč/m 3 x 2,5     0,074     17,65</t>
  </si>
  <si>
    <t>PKB.603929</t>
  </si>
  <si>
    <t>CYKY-J 7x1,5</t>
  </si>
  <si>
    <t>km</t>
  </si>
  <si>
    <t>951523605</t>
  </si>
  <si>
    <t>34111080</t>
  </si>
  <si>
    <t>kabel silový s Cu jádrem 1 kV 4x16mm2</t>
  </si>
  <si>
    <t>1571522140</t>
  </si>
  <si>
    <t>PKB.711038</t>
  </si>
  <si>
    <t>CYKY-J 5x10</t>
  </si>
  <si>
    <t>1796512884</t>
  </si>
  <si>
    <t>34571352</t>
  </si>
  <si>
    <t>trubka elektroinstalační ohebná dvouplášťová korugovaná D 52/63 mm, HDPE+LDPE</t>
  </si>
  <si>
    <t>665683212</t>
  </si>
  <si>
    <t>34121550r</t>
  </si>
  <si>
    <t>folie výstražná pro elektrická zařízení</t>
  </si>
  <si>
    <t>-1548684970</t>
  </si>
  <si>
    <t>34571094</t>
  </si>
  <si>
    <t>trubka elektroinstalační tuhá z PVC D 28,6/32 mm, délka 3 m</t>
  </si>
  <si>
    <t>1759043939</t>
  </si>
  <si>
    <t>34571093</t>
  </si>
  <si>
    <t>trubka elektroinstalační tuhá z PVC D 22,1/25 mm, délka 3 m</t>
  </si>
  <si>
    <t>-1288966436</t>
  </si>
  <si>
    <t>6*3</t>
  </si>
  <si>
    <t>7411111_R03</t>
  </si>
  <si>
    <t>elektromnontážní práce zapojení, zprovoznění výchozí revize</t>
  </si>
  <si>
    <t>-2035235915</t>
  </si>
  <si>
    <t>35432545</t>
  </si>
  <si>
    <t>příchytka kabelová 29-40mm</t>
  </si>
  <si>
    <t>1081072400</t>
  </si>
  <si>
    <t>35432541</t>
  </si>
  <si>
    <t>příchytka kabelová 14-28mm</t>
  </si>
  <si>
    <t>275944085</t>
  </si>
  <si>
    <t>35432570r</t>
  </si>
  <si>
    <t xml:space="preserve">Příchytka kabelu s kotvou do děrovaných cihel </t>
  </si>
  <si>
    <t>-654339113</t>
  </si>
  <si>
    <t>562810_R02</t>
  </si>
  <si>
    <t>hmoždinky, šrouby, drobný elektroinstalační materiál</t>
  </si>
  <si>
    <t>107430119</t>
  </si>
  <si>
    <t>součásti tvářené z plastů pro výrobní spotřebu ostatní hmoždinky KOPOS rozměry v mm do tvrdých stavebních materiálů materiál PA HM 12 x 60</t>
  </si>
  <si>
    <t>345357730r</t>
  </si>
  <si>
    <t>Kolébkový vypínač na stěnu</t>
  </si>
  <si>
    <t>215450896</t>
  </si>
  <si>
    <t>345355130r</t>
  </si>
  <si>
    <t>Dvojtlačítko XALD213E</t>
  </si>
  <si>
    <t>226314286</t>
  </si>
  <si>
    <t>341111_r</t>
  </si>
  <si>
    <t>Vodič CY 10z/ž</t>
  </si>
  <si>
    <t>-1931116901</t>
  </si>
  <si>
    <t>34575103</t>
  </si>
  <si>
    <t>deska kabelová krycí PVC červená, 200x7x2 mm</t>
  </si>
  <si>
    <t>-1208162381</t>
  </si>
  <si>
    <t>354410730</t>
  </si>
  <si>
    <t>drát průměr 10 mm FeZn</t>
  </si>
  <si>
    <t>311746773</t>
  </si>
  <si>
    <t xml:space="preserve">součásti pro hromosvody a uzemňování vodiče  svodů dráty FeZn drát průměr 10 mm FeZn  1 kg=1,61m</t>
  </si>
  <si>
    <t>20*0,62</t>
  </si>
  <si>
    <t>35441077</t>
  </si>
  <si>
    <t>drát D 8mm AlMgSi</t>
  </si>
  <si>
    <t>1187612558</t>
  </si>
  <si>
    <t>0,001*50</t>
  </si>
  <si>
    <t>354419250</t>
  </si>
  <si>
    <t xml:space="preserve">svorka zkušební SZ pro lano D6-12 mm   FeZn</t>
  </si>
  <si>
    <t>48186491</t>
  </si>
  <si>
    <t xml:space="preserve">součásti pro hromosvody a uzemňování svorky FeZn zkušební, ČSN  35 7634 SZ   pro lano      D 6-12 mm</t>
  </si>
  <si>
    <t>35441875</t>
  </si>
  <si>
    <t>svorka křížová pro vodič D 6-10 mm</t>
  </si>
  <si>
    <t>-581427235</t>
  </si>
  <si>
    <t>35441905</t>
  </si>
  <si>
    <t>svorka připojovací k připojení okapových žlabů</t>
  </si>
  <si>
    <t>-705061754</t>
  </si>
  <si>
    <t>35441996</t>
  </si>
  <si>
    <t>svorka odbočovací a spojovací pro spojování kruhových a páskových vodičů, FeZn</t>
  </si>
  <si>
    <t>1188138701</t>
  </si>
  <si>
    <t>35441986</t>
  </si>
  <si>
    <t>svorka odbočovací a spojovací pro pásek 30x4 mm, FeZn</t>
  </si>
  <si>
    <t>-664246692</t>
  </si>
  <si>
    <t>354419860</t>
  </si>
  <si>
    <t xml:space="preserve">svorka odbočovací a spojovací  SS FeZn   </t>
  </si>
  <si>
    <t>-566811264</t>
  </si>
  <si>
    <t xml:space="preserve">součásti pro hromosvody a uzemňování svorky FeZn odbočovací a spojovací, ČSN  35 7636 </t>
  </si>
  <si>
    <t>354414900</t>
  </si>
  <si>
    <t>Podpěra vedení na hřeben PV15a</t>
  </si>
  <si>
    <t>487475596</t>
  </si>
  <si>
    <t>35441702</t>
  </si>
  <si>
    <t>podpěry vedení hromosvodu na taškové střechy, nerez</t>
  </si>
  <si>
    <t>2132624063</t>
  </si>
  <si>
    <t>35441640</t>
  </si>
  <si>
    <t>podpěra vedení FeZn do zdiva pro zemní pásek 30x4</t>
  </si>
  <si>
    <t>-1019083759</t>
  </si>
  <si>
    <t>35441830</t>
  </si>
  <si>
    <t>úhelník ochranný na ochranu svodu - 1700 mm, FeZn</t>
  </si>
  <si>
    <t>1864362298</t>
  </si>
  <si>
    <t>354418360</t>
  </si>
  <si>
    <t>držák ochranného úhelníku do zdiva DOU FeZn</t>
  </si>
  <si>
    <t>-665648068</t>
  </si>
  <si>
    <t xml:space="preserve">součásti pro hromosvody a uzemňování držáky ochranných úhelníků DOU  držák ochran. úhelníku do zdiva FeZn</t>
  </si>
  <si>
    <t>354420620</t>
  </si>
  <si>
    <t>páska zemnící 30 x 4 mm FeZn</t>
  </si>
  <si>
    <t>-511699018</t>
  </si>
  <si>
    <t>součásti pro hromosvody a uzemňování zemniče pásky zemnící pás 30 x 4 mm FeZn</t>
  </si>
  <si>
    <t>747</t>
  </si>
  <si>
    <t>Elektromontáže - kompletace rozvodů</t>
  </si>
  <si>
    <t>747111111</t>
  </si>
  <si>
    <t>Montáž vypínač nástěnný 1-jednopólový prostředí obyčejné nebo vlhké</t>
  </si>
  <si>
    <t>-1215856938</t>
  </si>
  <si>
    <t>Montáž spínačů jedno nebo dvoupólových nástěnných se zapojením vodičů, pro prostředí obyčejné nebo vlhké vypínačů, řazení 1-jednopólových</t>
  </si>
  <si>
    <t>34551965_r</t>
  </si>
  <si>
    <t>Zásuvka 400V/ 63A 5p (BALS-1124)</t>
  </si>
  <si>
    <t>753541267</t>
  </si>
  <si>
    <t xml:space="preserve">Zásuvka 400V/ 63A 5p (BALS-1124) </t>
  </si>
  <si>
    <t>345551010</t>
  </si>
  <si>
    <t>Zásuvka 230V/ 16A 3p (ABB, 5518-2929)ý</t>
  </si>
  <si>
    <t>-1992656837</t>
  </si>
  <si>
    <t xml:space="preserve">Zásuvka 230V/ 16A 3p (ABB, 5518-2929) </t>
  </si>
  <si>
    <t>2019_01_0.1 - IO 01.1 Stoková síť podtlakové kanalizace</t>
  </si>
  <si>
    <t>2019_01_0.1.1 - IO 01.1. Stoková síť podtlakové kanalizace - stoky A</t>
  </si>
  <si>
    <t xml:space="preserve">    721 - Zdravotechnika - vnitřní kanalizace</t>
  </si>
  <si>
    <t xml:space="preserve">    21-M - Elektromontáže</t>
  </si>
  <si>
    <t>113106021</t>
  </si>
  <si>
    <t>Rozebrání dlažeb při překopech komunikací pro pěší z betonových dlaždic ručně</t>
  </si>
  <si>
    <t>621679946</t>
  </si>
  <si>
    <t>Rozebrání dlažeb a dílců při překopech inženýrských sítí s přemístěním hmot na skládku na vzdálenost do 3 m nebo s naložením na dopravní prostředek ručně komunikací pro pěší s ložem z kameniva nebo živice a s výplní spár z betonových nebo kameninových dlaždic, desek nebo tvarovek</t>
  </si>
  <si>
    <t>"A3-1"30*1</t>
  </si>
  <si>
    <t>113107222</t>
  </si>
  <si>
    <t>Odstranění podkladu pl přes 200 m2 z kameniva drceného tl 200 mm</t>
  </si>
  <si>
    <t>1022332063</t>
  </si>
  <si>
    <t>Odstranění podkladů nebo krytů s přemístěním hmot na skládku na vzdálenost do 20 m nebo s naložením na dopravní prostředek v ploše jednotlivě přes 200 m2 z kameniva hrubého drceného, o tl. vrstvy přes 100 do 200 mm</t>
  </si>
  <si>
    <t xml:space="preserve">"STOKA  A"(218+832-109-12)*0,8</t>
  </si>
  <si>
    <t xml:space="preserve">"STOKA  A1a"(47-6)*0,8</t>
  </si>
  <si>
    <t xml:space="preserve">"STOKA  A1"10*0,8</t>
  </si>
  <si>
    <t xml:space="preserve">"STOKA  A2"(160-52)*0,8</t>
  </si>
  <si>
    <t xml:space="preserve">"STOKA  A3"(169-29)*0,8</t>
  </si>
  <si>
    <t xml:space="preserve">"STOKA  A3-1"(208-132)*0,8</t>
  </si>
  <si>
    <t xml:space="preserve">"STOKA  A3-1a"(51-1)*0,8</t>
  </si>
  <si>
    <t xml:space="preserve">"STOKA  A3-2"(71-38)*0,8</t>
  </si>
  <si>
    <t xml:space="preserve">"STOKA  A4"(129-4-22)*0,8</t>
  </si>
  <si>
    <t xml:space="preserve">"STOKA  A5"(492-4-90-168)*0,8</t>
  </si>
  <si>
    <t xml:space="preserve">"STOKA  A6"43*0,8</t>
  </si>
  <si>
    <t>"přípojky"(685,2-30)*0,8</t>
  </si>
  <si>
    <t>113107223</t>
  </si>
  <si>
    <t>Odstranění podkladu pl přes 200 m2 z kameniva drceného tl 300 mm</t>
  </si>
  <si>
    <t>-375196952</t>
  </si>
  <si>
    <t xml:space="preserve">"STOKA  A"0</t>
  </si>
  <si>
    <t xml:space="preserve">"STOKA  A1a"0</t>
  </si>
  <si>
    <t xml:space="preserve">"STOKA  A1"0</t>
  </si>
  <si>
    <t xml:space="preserve">"STOKA  A2"0</t>
  </si>
  <si>
    <t xml:space="preserve">"STOKA  A3"0</t>
  </si>
  <si>
    <t xml:space="preserve">"STOKA  A3-1"132*0,8</t>
  </si>
  <si>
    <t xml:space="preserve">"STOKA  A3-1a"0</t>
  </si>
  <si>
    <t xml:space="preserve">"STOKA  A3-2"38*0,8</t>
  </si>
  <si>
    <t xml:space="preserve">"STOKA  A4"0</t>
  </si>
  <si>
    <t xml:space="preserve">"STOKA  A5"(90)*0,8</t>
  </si>
  <si>
    <t xml:space="preserve">"STOKA  A6"0</t>
  </si>
  <si>
    <t>"přípojky"0</t>
  </si>
  <si>
    <t>119002121</t>
  </si>
  <si>
    <t>Přechodová lávka délky do 2 m včetně zábradlí pro zabezpečení výkopu zřízení</t>
  </si>
  <si>
    <t>-1263570052</t>
  </si>
  <si>
    <t>Pomocné konstrukce při zabezpečení výkopu vodorovné pochozí přechodová lávka délky do 2 m včetně zábradlí zřízení</t>
  </si>
  <si>
    <t>119002122</t>
  </si>
  <si>
    <t>Přechodová lávka délky do 2 m včetně zábradlí pro zabezpečení výkopu odstranění</t>
  </si>
  <si>
    <t>-872629704</t>
  </si>
  <si>
    <t>Pomocné konstrukce při zabezpečení výkopu vodorovné pochozí přechodová lávka délky do 2 m včetně zábradlí odstranění</t>
  </si>
  <si>
    <t>119002411</t>
  </si>
  <si>
    <t>Pojezdový ocelový plech pro zabezpečení výkopu zřízení</t>
  </si>
  <si>
    <t>-901875429</t>
  </si>
  <si>
    <t>Pomocné konstrukce při zabezpečení výkopu vodorovné pojízdné z tlustého ocelového plechu šířky výkopu do 1 m zřízení</t>
  </si>
  <si>
    <t>3*3*5</t>
  </si>
  <si>
    <t>119002412</t>
  </si>
  <si>
    <t>Pojezdový ocelový plech pro zabezpečení výkopu odstranění</t>
  </si>
  <si>
    <t>54858935</t>
  </si>
  <si>
    <t>Pomocné konstrukce při zabezpečení výkopu vodorovné pojízdné z tlustého ocelového plechu šířky výkopu do 1 m odstranění</t>
  </si>
  <si>
    <t>120001101</t>
  </si>
  <si>
    <t>Příplatek za ztížení vykopávky v blízkosti podzemního vedení</t>
  </si>
  <si>
    <t>-1195478090</t>
  </si>
  <si>
    <t>Příplatek k cenám vykopávek za ztížení vykopávky v blízkosti podzemního vedení nebo výbušnin v horninách jakékoliv třídy</t>
  </si>
  <si>
    <t>800*1*0,8</t>
  </si>
  <si>
    <t>121101103</t>
  </si>
  <si>
    <t>Sejmutí ornice s přemístěním na vzdálenost do 250 m</t>
  </si>
  <si>
    <t>-491658797</t>
  </si>
  <si>
    <t xml:space="preserve">"STOKA  A"109*1*0,2</t>
  </si>
  <si>
    <t xml:space="preserve">"STOKA  A1a"6*1*0,2</t>
  </si>
  <si>
    <t xml:space="preserve">"STOKA  A2"52*1*0,2</t>
  </si>
  <si>
    <t xml:space="preserve">"STOKA  A3"29*1*0,2</t>
  </si>
  <si>
    <t xml:space="preserve">"STOKA  A3-1"0</t>
  </si>
  <si>
    <t xml:space="preserve">"STOKA  A3-1a"1*1*0,2</t>
  </si>
  <si>
    <t xml:space="preserve">"STOKA  A3-2"0</t>
  </si>
  <si>
    <t xml:space="preserve">"STOKA  A4"22*1*0,2</t>
  </si>
  <si>
    <t xml:space="preserve">"STOKA  A5"168*1*0,2</t>
  </si>
  <si>
    <t>"přípojky"30*1*0,2</t>
  </si>
  <si>
    <t>113107242</t>
  </si>
  <si>
    <t>Odstranění podkladu pl přes 200 m2 živičných tl 100 mm</t>
  </si>
  <si>
    <t>880751117</t>
  </si>
  <si>
    <t>Odstranění podkladů nebo krytů s přemístěním hmot na skládku na vzdálenost do 20 m nebo s naložením na dopravní prostředek v ploše jednotlivě přes 200 m2 živičných, o tl. vrstvy přes 50 do 100 mm</t>
  </si>
  <si>
    <t xml:space="preserve">"STOKA  A"(218+832-12-109)*1,3</t>
  </si>
  <si>
    <t xml:space="preserve">"STOKA  A1a"(47-6)*1,3</t>
  </si>
  <si>
    <t xml:space="preserve">"STOKA  A1"10*1,3</t>
  </si>
  <si>
    <t xml:space="preserve">"STOKA  A2"(160-52)*1,3</t>
  </si>
  <si>
    <t xml:space="preserve">"STOKA  A3"(169-29)*1,3</t>
  </si>
  <si>
    <t xml:space="preserve">"STOKA  A3-1"(208-132)*1,3</t>
  </si>
  <si>
    <t xml:space="preserve">"STOKA  A3-1a"(51-1)*1,3</t>
  </si>
  <si>
    <t xml:space="preserve">"STOKA  A3-2"(71-38)*1,3</t>
  </si>
  <si>
    <t xml:space="preserve">"STOKA  A4"(129-4-22)*1,3</t>
  </si>
  <si>
    <t xml:space="preserve">"STOKA  A5"(492-4-90-168)*1,3</t>
  </si>
  <si>
    <t xml:space="preserve">"STOKA  A6"43*1,3</t>
  </si>
  <si>
    <t>"přípojky"(685,2-30)*1,3</t>
  </si>
  <si>
    <t>113154363</t>
  </si>
  <si>
    <t>Frézování živičného krytu tl 50 mm pruh š 2 m pl do 10000 m2 s překážkami v trase</t>
  </si>
  <si>
    <t>-1510641656</t>
  </si>
  <si>
    <t>Frézování živičného podkladu nebo krytu s naložením na dopravní prostředek plochy přes 1 000 do 10 000 m2 s překážkami v trase pruhu šířky přes 1 m do 2 m, tloušťky vrstvy 50 mm</t>
  </si>
  <si>
    <t xml:space="preserve">"STOKA  A"(218+832-12-109)*1,4</t>
  </si>
  <si>
    <t xml:space="preserve">"STOKA  A1a"(47-6)*1,4</t>
  </si>
  <si>
    <t xml:space="preserve">"STOKA  A1"10*1,4</t>
  </si>
  <si>
    <t xml:space="preserve">"STOKA  A2"(160-52)*1,4</t>
  </si>
  <si>
    <t xml:space="preserve">"STOKA  A3"(169-29)*1,4</t>
  </si>
  <si>
    <t xml:space="preserve">"STOKA  A3-1"(208-132)*1,4</t>
  </si>
  <si>
    <t xml:space="preserve">"STOKA  A3-1a"(51-1)*1,4</t>
  </si>
  <si>
    <t xml:space="preserve">"STOKA  A3-2"(71-38)*1,4</t>
  </si>
  <si>
    <t xml:space="preserve">"STOKA  A4"(129-4-22)*1,4</t>
  </si>
  <si>
    <t xml:space="preserve">"STOKA  A5"(492-4-90-168)*1,4</t>
  </si>
  <si>
    <t xml:space="preserve">"STOKA  A6"43*1,4</t>
  </si>
  <si>
    <t>"přípojky"(685,2-30)*1,4</t>
  </si>
  <si>
    <t>-681841355</t>
  </si>
  <si>
    <t>24*10</t>
  </si>
  <si>
    <t>-430291541</t>
  </si>
  <si>
    <t>119001421</t>
  </si>
  <si>
    <t>Dočasné zajištění kabelů a kabelových tratí ze 3 volně ložených kabelů</t>
  </si>
  <si>
    <t>487285131</t>
  </si>
  <si>
    <t xml:space="preserve">"STOKA  A"100</t>
  </si>
  <si>
    <t xml:space="preserve">"STOKA  A1a"3</t>
  </si>
  <si>
    <t xml:space="preserve">"STOKA  A2"25</t>
  </si>
  <si>
    <t xml:space="preserve">"STOKA  A3-1"30</t>
  </si>
  <si>
    <t xml:space="preserve">"STOKA  A3-2"5</t>
  </si>
  <si>
    <t xml:space="preserve">"STOKA  A4"3</t>
  </si>
  <si>
    <t xml:space="preserve">"STOKA  A5"3</t>
  </si>
  <si>
    <t>"přípojky"100</t>
  </si>
  <si>
    <t>132201202</t>
  </si>
  <si>
    <t>Hloubení rýh š do 2000 mm v hornině tř. 3 objemu do 1000 m3</t>
  </si>
  <si>
    <t>663149005</t>
  </si>
  <si>
    <t xml:space="preserve">Hloubení zapažených i nezapažených rýh šířky přes 600 do 2 000 mm  s urovnáním dna do předepsaného profilu a spádu v hornině tř. 3 přes 100 do 1 000 m3</t>
  </si>
  <si>
    <t xml:space="preserve">"STOKA  A"((218+832-12-109)*(1,38-0,3)+109*(1,3-0,2))*0,8*0,1</t>
  </si>
  <si>
    <t xml:space="preserve">"STOKA  A1a"((47-6)*(1,35-0,3)+6*(1,3-0,2))*0,8*0,1</t>
  </si>
  <si>
    <t xml:space="preserve">"STOKA  A1"10*(1,3-0,3)*0,8*0,1</t>
  </si>
  <si>
    <t xml:space="preserve">"STOKA  A2"((160-52)*(1,45-0,3)+52*(1,45-0,2))*0,8*0,1</t>
  </si>
  <si>
    <t xml:space="preserve">"STOKA  A3"((169-29)*(1,3-0,3)+29*(1,3-0,2))*0,8*0,1</t>
  </si>
  <si>
    <t xml:space="preserve">"STOKA  A3-1"(208)*(1,35-0,3)*0,8*0,1</t>
  </si>
  <si>
    <t xml:space="preserve">"STOKA  A3-1a"((51-1)*(1,35-0,3)+1*(1,3-0,2))*0,8*0,1</t>
  </si>
  <si>
    <t xml:space="preserve">"STOKA  A3-2"71*(1,3-0,3)*0,8*0,1</t>
  </si>
  <si>
    <t xml:space="preserve">"STOKA  A4"(103*(1,3-0,3)+22*(1,7-0,2)+4*1,4)*0,1*0,8</t>
  </si>
  <si>
    <t xml:space="preserve">"STOKA  A5"((230+96)*(1,45-0,3)+168*(1,45-0,2)+4*1,7)*0,1*0,8</t>
  </si>
  <si>
    <t xml:space="preserve">"STOKA  A6"43*(1,3-0,3)*0,8*0,1</t>
  </si>
  <si>
    <t>"přípojky"(685,2)*(1,3-0,3)*0,8*0,1</t>
  </si>
  <si>
    <t>-1755135849</t>
  </si>
  <si>
    <t xml:space="preserve">"STOKA  A"((218+832-12-109)*(1,38-0,3)+109*(1,3-0,2))*0,8*0,1*0,5</t>
  </si>
  <si>
    <t xml:space="preserve">"STOKA  A1a"((47-6)*(1,35-0,3)+6*(1,3-0,2))*0,8*0,1*0,5</t>
  </si>
  <si>
    <t xml:space="preserve">"STOKA  A1"10*(1,3-0,3)*0,8*0,1*0,5</t>
  </si>
  <si>
    <t xml:space="preserve">"STOKA  A2"((160-52)*(1,45-0,3)+52*(1,45-0,2))*0,8*0,1*0,5</t>
  </si>
  <si>
    <t xml:space="preserve">"STOKA  A3"((169-29)*(1,3-0,3)+29*(1,3-0,2))*0,8*0,1*0,5</t>
  </si>
  <si>
    <t xml:space="preserve">"STOKA  A3-1"(208)*(1,35-0,3)*0,8*0,1*0,5</t>
  </si>
  <si>
    <t xml:space="preserve">"STOKA  A3-1a"((51-1)*(1,35-0,3)+1*(1,3-0,2))*0,8*0,1*0,5</t>
  </si>
  <si>
    <t xml:space="preserve">"STOKA  A3-2"71*(1,3-0,3)*0,8*0,1*0,5</t>
  </si>
  <si>
    <t xml:space="preserve">"STOKA  A4"(103*(1,3-0,3)+22*(1,7-0,2)+4*1,4)*0,1*0,8*0,5</t>
  </si>
  <si>
    <t xml:space="preserve">"STOKA  A5"((230+96)*(1,45-0,3)+168*(1,45-0,2)+4*1,7)*0,1*0,8*0,5</t>
  </si>
  <si>
    <t xml:space="preserve">"STOKA  A6"43*(1,3-0,3)*0,8*0,1*0,5</t>
  </si>
  <si>
    <t>"přípojky"(685,2)*(1,3-0,3)*0,8*0,1*0,5</t>
  </si>
  <si>
    <t>132301202</t>
  </si>
  <si>
    <t>Hloubení rýh š do 2000 mm v hornině tř. 4 objemu do 1000 m3</t>
  </si>
  <si>
    <t>857582098</t>
  </si>
  <si>
    <t xml:space="preserve">Hloubení zapažených i nezapažených rýh šířky přes 600 do 2 000 mm  s urovnáním dna do předepsaného profilu a spádu v hornině tř. 4 přes 100 do 1 000 m3</t>
  </si>
  <si>
    <t xml:space="preserve">"STOKA  A"((218+832-12-109)*(1,38-0,3)+109*(1,3-0,2))*0,8*0,4</t>
  </si>
  <si>
    <t xml:space="preserve">"STOKA  A1a"((47-6)*(1,35-0,3)+6*(1,3-0,2))*0,8*0,4</t>
  </si>
  <si>
    <t xml:space="preserve">"STOKA  A1"10*(1,3-0,3)*0,8*0,4</t>
  </si>
  <si>
    <t xml:space="preserve">"STOKA  A2"((160-52)*(1,45-0,3)+52*(1,45-0,2))*0,8*0,4</t>
  </si>
  <si>
    <t xml:space="preserve">"STOKA  A3"((169-29)*(1,3-0,3)+29*(1,3-0,2))*0,8*0,4</t>
  </si>
  <si>
    <t xml:space="preserve">"STOKA  A3-1"(208)*(1,35-0,3)*0,8*0,4</t>
  </si>
  <si>
    <t xml:space="preserve">"STOKA  A3-1a"((51-1)*(1,35-0,3)+1*(1,3-0,2))*0,8*0,4</t>
  </si>
  <si>
    <t xml:space="preserve">"STOKA  A3-2"71*(1,3-0,3)*0,8*0,4</t>
  </si>
  <si>
    <t xml:space="preserve">"STOKA  A4"(103*(1,3-0,3)+22*(1,7-0,2)+4*1,4)*0,8*0,4</t>
  </si>
  <si>
    <t xml:space="preserve">"STOKA  A5"((230+96)*(1,45-0,3)+168*(1,45-0,2)+4*1,7)*0,8*0,4</t>
  </si>
  <si>
    <t xml:space="preserve">"STOKA  A6"43*(1,3-0,3)*0,8*0,4</t>
  </si>
  <si>
    <t>"přípojky"(685,2)*(1,3-0,3)*0,8*0,4</t>
  </si>
  <si>
    <t>-100 "ruční výkop"</t>
  </si>
  <si>
    <t>132301209</t>
  </si>
  <si>
    <t>Příplatek za lepivost k hloubení rýh š do 2000 mm v hornině tř. 4</t>
  </si>
  <si>
    <t>802090972</t>
  </si>
  <si>
    <t>624,1/2</t>
  </si>
  <si>
    <t>132312101</t>
  </si>
  <si>
    <t>Hloubení rýh š do 600 mm ručním nebo pneum nářadím v soudržných horninách tř. 4</t>
  </si>
  <si>
    <t>-2020327847</t>
  </si>
  <si>
    <t xml:space="preserve">Hloubení zapažených i nezapažených rýh šířky do 600 mm ručním nebo pneumatickým nářadím  s urovnáním dna do předepsaného profilu a spádu v horninách tř. 4 soudržných</t>
  </si>
  <si>
    <t>132401201</t>
  </si>
  <si>
    <t>Hloubení rýh š do 2000 mm v hornině tř. 5</t>
  </si>
  <si>
    <t>1138886255</t>
  </si>
  <si>
    <t>Hloubení zapažených i nezapažených rýh šířky přes 600 do 2 000 mm s urovnáním dna do předepsaného profilu a spádu v hornině tř. 5 pro jakékoliv množství</t>
  </si>
  <si>
    <t xml:space="preserve">"STOKA  A"((218+832-12-109)*(1,38-0,3)+109*(1,3-0,2))*0,8*0,5</t>
  </si>
  <si>
    <t xml:space="preserve">"STOKA  A1a"((47-6)*(1,35-0,3)+6*(1,3-0,2))*0,8*0,5</t>
  </si>
  <si>
    <t xml:space="preserve">"STOKA  A1"10*(1,3-0,3)*0,8*0,5</t>
  </si>
  <si>
    <t xml:space="preserve">"STOKA  A2"((160-52)*(1,45-0,3)+52*(1,45-0,2))*0,8*0,5</t>
  </si>
  <si>
    <t xml:space="preserve">"STOKA  A3"((169-29)*(1,3-0,3)+29*(1,3-0,2))*0,8*0,5</t>
  </si>
  <si>
    <t xml:space="preserve">"STOKA  A3-1"(208)*(1,35-0,3)*0,8*0,5</t>
  </si>
  <si>
    <t xml:space="preserve">"STOKA  A3-1a"((51-1)*(1,35-0,3)+1*(1,3-0,2))*0,8*0,5</t>
  </si>
  <si>
    <t xml:space="preserve">"STOKA  A3-2"71*(1,3-0,3)*0,8*0,5</t>
  </si>
  <si>
    <t xml:space="preserve">"STOKA  A4"(103*(1,3-0,3)+22*(1,7-0,2)+4*1,4)*0,8*0,5</t>
  </si>
  <si>
    <t xml:space="preserve">"STOKA  A5"((230+96)*(1,45-0,3)+168*(1,45-0,2)+4*1,7)*0,8*0,5</t>
  </si>
  <si>
    <t xml:space="preserve">"STOKA  A6"43*(1,3-0,3)*0,8*0,5</t>
  </si>
  <si>
    <t>"přípojky"(685,2)*(1,3-0,3)*0,8*0,5</t>
  </si>
  <si>
    <t>-300"6.třída"+1000*0,4*0,15"drenáž"</t>
  </si>
  <si>
    <t>132501201</t>
  </si>
  <si>
    <t>Hloubení rýh š do 2000 mm v hornině tř. 6</t>
  </si>
  <si>
    <t>774204517</t>
  </si>
  <si>
    <t xml:space="preserve">Hloubení zapažených i nezapažených rýh šířky přes 600 do 2 000 mm  s urovnáním dna do předepsaného profilu a spádu s použitím trhavin v hornině 6 pro jakékoliv množství</t>
  </si>
  <si>
    <t>300</t>
  </si>
  <si>
    <t>151101101</t>
  </si>
  <si>
    <t>Zřízení příložného pažení a rozepření stěn rýh hl do 2 m</t>
  </si>
  <si>
    <t>-1469939051</t>
  </si>
  <si>
    <t xml:space="preserve">Zřízení pažení a rozepření stěn rýh pro podzemní vedení pro všechny šířky rýhy  příložné pro jakoukoliv mezerovitost, hloubky do 2 m</t>
  </si>
  <si>
    <t xml:space="preserve">"STOKA  A"((218+832-12-109)*(1,38)+109*(1,3))*2*0,5</t>
  </si>
  <si>
    <t xml:space="preserve">"STOKA  A1a"((47-6)*(1,35)+6*(1,3))*2*0,5</t>
  </si>
  <si>
    <t xml:space="preserve">"STOKA  A1"10*(1,3)*2*0,5</t>
  </si>
  <si>
    <t xml:space="preserve">"STOKA  A2"((160-52)*(1,45)+52*(1,45))*2*0,5</t>
  </si>
  <si>
    <t xml:space="preserve">"STOKA  A3"((169-29)*(1,3-0,3)+29*(1,3-0,2))*0,8*0,1*0,5*0,5</t>
  </si>
  <si>
    <t xml:space="preserve">"STOKA  A3-1"(208)*(1,35)*2*0,5</t>
  </si>
  <si>
    <t xml:space="preserve">"STOKA  A3-1a"(51)*(1,35)*2*0,5</t>
  </si>
  <si>
    <t xml:space="preserve">"STOKA  A3-2"71*(1,3)*2*0,5</t>
  </si>
  <si>
    <t xml:space="preserve">"STOKA  A4"(103*(1,3)+22*(1,7)+4*1,4)*2*0,5</t>
  </si>
  <si>
    <t xml:space="preserve">"STOKA  A5"((230+96)*(1,45)+168*(1,45)+4*1,7)*2*0,5</t>
  </si>
  <si>
    <t xml:space="preserve">"STOKA  A6"43*(1,3)*2*0,5</t>
  </si>
  <si>
    <t>"přípojky"(685,2)*(1,3)*2*0,5</t>
  </si>
  <si>
    <t>151101111</t>
  </si>
  <si>
    <t>Odstranění příložného pažení a rozepření stěn rýh hl do 2 m</t>
  </si>
  <si>
    <t>-582768281</t>
  </si>
  <si>
    <t>Odstranění pažení a rozepření stěn rýh pro podzemní vedení s uložením materiálu na vzdálenost do 3 m od kraje výkopu příložné, hloubky do 2 m</t>
  </si>
  <si>
    <t>586040963</t>
  </si>
  <si>
    <t xml:space="preserve">"STOKA  A"((218+832-12-109)*(1,38-1)+109*(1,3-1))*0,8*0,5</t>
  </si>
  <si>
    <t xml:space="preserve">"STOKA  A1a"((47-6)*(1,35-1)+6*(1,3-1))*0,8*0,5</t>
  </si>
  <si>
    <t xml:space="preserve">"STOKA  A1"10*(1,3-1)*0,8*0,5</t>
  </si>
  <si>
    <t xml:space="preserve">"STOKA  A2"((160-52)*(1,45-1)+52*(1,45-1))*0,8*0,5</t>
  </si>
  <si>
    <t xml:space="preserve">"STOKA  A3"((169-29)*(1,3-1)+29*(1,3-1))*0,8*0,5</t>
  </si>
  <si>
    <t xml:space="preserve">"STOKA  A3-1"(208)*(1,35-1)*0,8*0,5</t>
  </si>
  <si>
    <t xml:space="preserve">"STOKA  A3-1a"((51-1)*(1,35-1)+1*(1,3-1))*0,8*0,5</t>
  </si>
  <si>
    <t xml:space="preserve">"STOKA  A3-2"71*(1,3-1)*0,8*0,5</t>
  </si>
  <si>
    <t xml:space="preserve">"STOKA  A4"(103*(1,3-1)+22*(1,7-1)+4*(1,4-1))*0,8*0,5</t>
  </si>
  <si>
    <t xml:space="preserve">"STOKA  A5"((230+96)*(1,45-1)+168*(1,45-1)+4*(1,7-1))*0,8*0,5</t>
  </si>
  <si>
    <t xml:space="preserve">"STOKA  A6"43*(1,3-1)*0,8*0,5</t>
  </si>
  <si>
    <t>"přípojky"(685,2)*(1,3-1)*0,8*0,5</t>
  </si>
  <si>
    <t>452,372*0,5 'Přepočtené koeficientem množství</t>
  </si>
  <si>
    <t>-1458127906</t>
  </si>
  <si>
    <t>Svislé přemístění výkopku bez naložení do dopravní nádoby avšak s vyprázdněním dopravní nádoby na hromadu nebo do dopravního prostředku z horniny tř. 5 až 7, při hloubce výkopu přes 1 do 2,5 m</t>
  </si>
  <si>
    <t>1000*0,4*0,15"drenáž"</t>
  </si>
  <si>
    <t>624406957</t>
  </si>
  <si>
    <t xml:space="preserve">Vodorovné přemístění výkopku nebo sypaniny po suchu  na obvyklém dopravním prostředku, bez naložení výkopku, avšak se složením bez rozhrnutí z horniny tř. 1 až 4 na vzdálenost do 20 m</t>
  </si>
  <si>
    <t xml:space="preserve">"STOKA  A"((218+832-12-109)*(1,38-0,3)+109*(1,3-0,2))*0,8*0,5*2</t>
  </si>
  <si>
    <t xml:space="preserve">"STOKA  A1a"((47-6)*(1,35-0,3)+6*(1,3-0,2))*0,8*0,5*2</t>
  </si>
  <si>
    <t xml:space="preserve">"STOKA  A1"10*(1,3-0,3)*0,8*0,5*2</t>
  </si>
  <si>
    <t xml:space="preserve">"STOKA  A2"((160-52)*(1,45-0,3)+52*(1,45-0,2))*0,8*0,5*2</t>
  </si>
  <si>
    <t xml:space="preserve">"STOKA  A3"((169-29)*(1,3-0,3)+29*(1,3-0,2))*0,8*0,5*2</t>
  </si>
  <si>
    <t xml:space="preserve">"STOKA  A3-1"(208)*(1,35-0,3)*0,8*0,5*2</t>
  </si>
  <si>
    <t xml:space="preserve">"STOKA  A3-1a"((51-1)*(1,35-0,3)+1*(1,3-0,2))*0,8*0,5*2</t>
  </si>
  <si>
    <t xml:space="preserve">"STOKA  A3-2"71*(1,3-0,3)*0,8*0,5*2</t>
  </si>
  <si>
    <t xml:space="preserve">"STOKA  A4"(103*(1,3-0,3)+22*(1,7-0,2)+4*1,4)*0,8*0,5*2</t>
  </si>
  <si>
    <t xml:space="preserve">"STOKA  A5"((230+96)*(1,45-0,3)+168*(1,45-0,2)+4*1,7)*0,8*0,5*2</t>
  </si>
  <si>
    <t xml:space="preserve">"STOKA  A6"43*(1,3-0,3)*0,8*0,5*2</t>
  </si>
  <si>
    <t>"přípojky"(685,2)*(1,3-0,3)*0,8*0,5*2</t>
  </si>
  <si>
    <t>-46494904</t>
  </si>
  <si>
    <t>1299,388+100</t>
  </si>
  <si>
    <t>-192159112</t>
  </si>
  <si>
    <t>-476781397</t>
  </si>
  <si>
    <t>1399,388*2</t>
  </si>
  <si>
    <t>167101102</t>
  </si>
  <si>
    <t>Nakládání výkopku z hornin tř. 1 až 4 přes 100 m3</t>
  </si>
  <si>
    <t>-771665524</t>
  </si>
  <si>
    <t>Nakládání, skládání a překládání neulehlého výkopku nebo sypaniny nakládání, množství přes 100 m3, z hornin tř. 1 až 4</t>
  </si>
  <si>
    <t>167101152</t>
  </si>
  <si>
    <t>Nakládání výkopku z hornin tř. 5 až 7 přes 100 m3</t>
  </si>
  <si>
    <t>415024388</t>
  </si>
  <si>
    <t xml:space="preserve">Nakládání, skládání a překládání neulehlého výkopku nebo sypaniny  nakládání, množství přes 100 m3, z hornin tř. 5 až 7</t>
  </si>
  <si>
    <t>+1000*0,4*0,15"drenáž"</t>
  </si>
  <si>
    <t>171201201</t>
  </si>
  <si>
    <t>Uložení sypaniny na skládky</t>
  </si>
  <si>
    <t>1521410910</t>
  </si>
  <si>
    <t>811634144</t>
  </si>
  <si>
    <t>-1307230131</t>
  </si>
  <si>
    <t xml:space="preserve">"STOKA  A"((218+832-12-109)*(1,38-0,3-0,23-0,5)+109*(1,3-0,2-0,5))*0,8</t>
  </si>
  <si>
    <t xml:space="preserve">"STOKA  A1a"((47-6)*(1,35-0,3-0,23-0,5)+6*(1,3-0,2-0,5))*0,8</t>
  </si>
  <si>
    <t xml:space="preserve">"STOKA  A1"10*(1,3-0,3-0,23-0,5)*0,8</t>
  </si>
  <si>
    <t xml:space="preserve">"STOKA  A2"((160-52)*(1,45-0,3-0,23-0,5)+52*(1,45-0,2-0,5))*0,8</t>
  </si>
  <si>
    <t xml:space="preserve">"STOKA  A3"((169-29)*(1,3-0,3-0,23-0,5)+29*(1,3-0,2-0,5))*0,8</t>
  </si>
  <si>
    <t xml:space="preserve">"STOKA  A3-1"(208)*(1,35-0,3-0,23-0,5)*0,8</t>
  </si>
  <si>
    <t xml:space="preserve">"STOKA  A3-1a"((51-1)*(1,35-0,3-0,23-0,5)+1*(1,3-0,2-0,5))*0,8</t>
  </si>
  <si>
    <t xml:space="preserve">"STOKA  A3-2"71*(1,3-0,3-0,23-0,5)*0,8</t>
  </si>
  <si>
    <t xml:space="preserve">"STOKA  A4"(103*(1,3-0,3-0,23-0,5)+22*(1,7-0,2-0,5)+4*(1,4-0,5))*0,8</t>
  </si>
  <si>
    <t xml:space="preserve">"STOKA  A5"((230+96)*(1,45-0,3-0,23-0,5)+168*(1,45-0,2-0,5)+4*(1,7-0,5))*0,8</t>
  </si>
  <si>
    <t xml:space="preserve">"STOKA  A6"43*(1,3-0,3-0,23-0,5)*0,8</t>
  </si>
  <si>
    <t>"přípojky"(685,2)*(1,3-0,3-0,23-0,5)*0,8-97</t>
  </si>
  <si>
    <t>583373450</t>
  </si>
  <si>
    <t>štěrkopísek frakce 0-32 (D)</t>
  </si>
  <si>
    <t>268395027</t>
  </si>
  <si>
    <t xml:space="preserve">"STOKA  A"((218+832-12-109)*(0,4)+109*(0,4))*0,8*2</t>
  </si>
  <si>
    <t xml:space="preserve">"STOKA  A1a"((47-6)*(0,4)+6*(0,4))*0,8*2</t>
  </si>
  <si>
    <t xml:space="preserve">"STOKA  A1"10*(0,4)*0,8*2</t>
  </si>
  <si>
    <t xml:space="preserve">"STOKA  A2"((160-52)*(0,4)+52*(0,4))*0,8*2</t>
  </si>
  <si>
    <t xml:space="preserve">"STOKA  A3"((169-29)*(0,4)+29*(0,4))*0,8*2</t>
  </si>
  <si>
    <t xml:space="preserve">"STOKA  A3-1"(208)*(0,4)*0,8*2</t>
  </si>
  <si>
    <t xml:space="preserve">"STOKA  A3-1a"((51-1)*(0,4)+1*(0,4))*0,8*2</t>
  </si>
  <si>
    <t xml:space="preserve">"STOKA  A3-2"71*(0,4)*0,8*2</t>
  </si>
  <si>
    <t xml:space="preserve">"STOKA  A4"(103*(0,4)+22*(0,4)+4*0,4)*0,8*2</t>
  </si>
  <si>
    <t xml:space="preserve">"STOKA  A5"((230*0,4+96*0,4)+168*(0,4)+4*0,4)*0,8*2</t>
  </si>
  <si>
    <t xml:space="preserve">"STOKA  A6"43*(0,4)*0,8*2</t>
  </si>
  <si>
    <t>1000*0,4*0,15*2"drenáž"</t>
  </si>
  <si>
    <t>"přípojky"(685,2)*(0,4)*0,8*2</t>
  </si>
  <si>
    <t>2089850741</t>
  </si>
  <si>
    <t xml:space="preserve">"STOKA  A"((218+832-12-109)*(0,4)+109*(0,4))*0,8</t>
  </si>
  <si>
    <t xml:space="preserve">"STOKA  A1a"((47-6)*(0,4)+6*(0,4))*0,8</t>
  </si>
  <si>
    <t xml:space="preserve">"STOKA  A1"10*(0,4)*0,8</t>
  </si>
  <si>
    <t xml:space="preserve">"STOKA  A2"((160-52)*(0,4)+52*(0,4))*0,8</t>
  </si>
  <si>
    <t xml:space="preserve">"STOKA  A3"((169-29)*(0,4)+29*(0,4))*0,8</t>
  </si>
  <si>
    <t xml:space="preserve">"STOKA  A3-1"(208)*(0,4)*0,8</t>
  </si>
  <si>
    <t xml:space="preserve">"STOKA  A3-1a"((51-1)*(0,4)+1*(0,4))*0,8</t>
  </si>
  <si>
    <t xml:space="preserve">"STOKA  A3-2"71*(0,4)*0,8</t>
  </si>
  <si>
    <t xml:space="preserve">"STOKA  A4"(103*(0,4)+22*(0,4)+4*0,4)*0,8</t>
  </si>
  <si>
    <t xml:space="preserve">"STOKA  A5"((230*0,4+96*0,4)+168*(0,4)+4*0,4)*0,8</t>
  </si>
  <si>
    <t xml:space="preserve">"STOKA  A6"43*(0,4)*0,8</t>
  </si>
  <si>
    <t>"přípojky"(685,2)*(0,4)*0,8</t>
  </si>
  <si>
    <t>1866503521</t>
  </si>
  <si>
    <t xml:space="preserve">"STOKA  A"109*1</t>
  </si>
  <si>
    <t xml:space="preserve">"STOKA  A1a"6*1</t>
  </si>
  <si>
    <t xml:space="preserve">"STOKA  A2"52*1</t>
  </si>
  <si>
    <t xml:space="preserve">"STOKA  A3"29*1</t>
  </si>
  <si>
    <t xml:space="preserve">"STOKA  A3-1a"1*1</t>
  </si>
  <si>
    <t xml:space="preserve">"STOKA  A4"22*1</t>
  </si>
  <si>
    <t xml:space="preserve">"STOKA  A5"168*1</t>
  </si>
  <si>
    <t>"přípojky"30*1</t>
  </si>
  <si>
    <t>992963184</t>
  </si>
  <si>
    <t>73037200</t>
  </si>
  <si>
    <t>417*0,025 'Přepočtené koeficientem množství</t>
  </si>
  <si>
    <t>212752212</t>
  </si>
  <si>
    <t>Trativod z drenážních trubek plastových flexibilních D do 100 mm včetně lože otevřený výkop</t>
  </si>
  <si>
    <t>-827378112</t>
  </si>
  <si>
    <t>1000</t>
  </si>
  <si>
    <t>-1159832251</t>
  </si>
  <si>
    <t xml:space="preserve">"STOKA  A"(218+832-12)*0,8*0,1</t>
  </si>
  <si>
    <t xml:space="preserve">"STOKA  A1a"(47)*0,8*0,1</t>
  </si>
  <si>
    <t xml:space="preserve">"STOKA  A1"10*0,8*0,1</t>
  </si>
  <si>
    <t xml:space="preserve">"STOKA  A2"(160)*0,8*0,1</t>
  </si>
  <si>
    <t xml:space="preserve">"STOKA  A3"(169)*0,8*0,1</t>
  </si>
  <si>
    <t xml:space="preserve">"STOKA  A3-1"(208)*0,8*0,1</t>
  </si>
  <si>
    <t xml:space="preserve">"STOKA  A3-1a"(51)*0,8*0,1</t>
  </si>
  <si>
    <t xml:space="preserve">"STOKA  A3-2"(71)*0,8*0,1</t>
  </si>
  <si>
    <t xml:space="preserve">"STOKA  A4"(129)*0,8*0,1</t>
  </si>
  <si>
    <t xml:space="preserve">"STOKA  A5"(492)*0,8*0,1</t>
  </si>
  <si>
    <t xml:space="preserve">"STOKA  A6"43*0,8*0,1</t>
  </si>
  <si>
    <t>"přípojky"(685,2)*0,8*0,1</t>
  </si>
  <si>
    <t>564871116</t>
  </si>
  <si>
    <t>Podklad ze štěrkodrtě ŠD tl. 300 mm</t>
  </si>
  <si>
    <t>-1571504798</t>
  </si>
  <si>
    <t>Podklad ze štěrkodrti ŠD s rozprostřením a zhutněním, po zhutnění tl. 300 mm</t>
  </si>
  <si>
    <t xml:space="preserve">"STOKA  A3-1"(208)*0,8</t>
  </si>
  <si>
    <t xml:space="preserve">"STOKA  A5"(492-4-168)*0,8</t>
  </si>
  <si>
    <t>565175113</t>
  </si>
  <si>
    <t>Asfaltový beton vrstva podkladní ACP 16 (obalované kamenivo OKS) tl 120 mm š do 3 m</t>
  </si>
  <si>
    <t>1561918633</t>
  </si>
  <si>
    <t>Asfaltový beton vrstva podkladní ACP 16 (obalované kamenivo střednězrnné - OKS) s rozprostřením a zhutněním v pruhu šířky do 3 m, po zhutnění tl. 120 mm</t>
  </si>
  <si>
    <t xml:space="preserve">"STOKA  A1"10*0,80</t>
  </si>
  <si>
    <t xml:space="preserve">"STOKA  A5"(492-4-168-90)*0,8</t>
  </si>
  <si>
    <t>573111113</t>
  </si>
  <si>
    <t>Postřik živičný infiltrační s posypem z asfaltu množství 1,5 kg/m2</t>
  </si>
  <si>
    <t>1079343342</t>
  </si>
  <si>
    <t>Postřik živičný infiltrační z asfaltu silničního s posypem kamenivem, v množství 1,50 kg/m2</t>
  </si>
  <si>
    <t>573211111</t>
  </si>
  <si>
    <t>Postřik živičný spojovací z asfaltu v množství do 0,70 kg/m2</t>
  </si>
  <si>
    <t>1033930744</t>
  </si>
  <si>
    <t>Postřik živičný spojovací bez posypu kamenivem z asfaltu silničního, v množství od 0,50 do 0,70 kg/m2</t>
  </si>
  <si>
    <t xml:space="preserve">"STOKA  A"(218+832-12-109)*(1,3+1,4)</t>
  </si>
  <si>
    <t xml:space="preserve">"STOKA  A1a"(47-6)*(1,3+1,4)</t>
  </si>
  <si>
    <t xml:space="preserve">"STOKA  A1"10*(1,3+1,4)</t>
  </si>
  <si>
    <t xml:space="preserve">"STOKA  A2"(160-52)*(1,3+1,4)</t>
  </si>
  <si>
    <t xml:space="preserve">"STOKA  A3"(169-29)*(1,3+1,4)</t>
  </si>
  <si>
    <t xml:space="preserve">"STOKA  A3-1"(208-132)*(1,3+1,4)</t>
  </si>
  <si>
    <t xml:space="preserve">"STOKA  A3-1a"(51-1)*(1,3+1,4)</t>
  </si>
  <si>
    <t xml:space="preserve">"STOKA  A3-2"(71-38)*(1,3+1,4)</t>
  </si>
  <si>
    <t xml:space="preserve">"STOKA  A4"(129-4-22)*(1,3+1,4)</t>
  </si>
  <si>
    <t xml:space="preserve">"STOKA  A5"(492-4-90-168)*(1,3+1,4)</t>
  </si>
  <si>
    <t xml:space="preserve">"STOKA  A6"43*(1,3+1,4)</t>
  </si>
  <si>
    <t>"přípojky"(685,2-30)*(1,3+1,4)</t>
  </si>
  <si>
    <t>577134131</t>
  </si>
  <si>
    <t>Asfaltový beton vrstva obrusná ACO 11 (ABS) tř. I tl 40 mm š do 3 m z modifikovaného asfaltu</t>
  </si>
  <si>
    <t>-1237220954</t>
  </si>
  <si>
    <t>Asfaltový beton vrstva obrusná ACO 11 (ABS) s rozprostřením a se zhutněním z modifikovaného asfaltu v pruhu šířky do 3 m, po zhutnění tl. 40 mm</t>
  </si>
  <si>
    <t>577166131</t>
  </si>
  <si>
    <t>Asfaltový beton vrstva ložní ACL 22 (ABVH) tl 70 mm š do 3 m z modifikovaného asfaltu</t>
  </si>
  <si>
    <t>-259861688</t>
  </si>
  <si>
    <t>Asfaltový beton vrstva ložní ACL 22 (ABVH) s rozprostřením a zhutněním z modifikovaného asfaltu, po zhutnění v pruhu šířky do 3 m, po zhutnění tl. 70 mm</t>
  </si>
  <si>
    <t>599141111</t>
  </si>
  <si>
    <t>Vyplnění spár mezi silničními dílci živičnou zálivkou</t>
  </si>
  <si>
    <t>122173572</t>
  </si>
  <si>
    <t xml:space="preserve">"STOKA  A"(218+832-12-109)*2</t>
  </si>
  <si>
    <t xml:space="preserve">"STOKA  A1a"(47-6)*2</t>
  </si>
  <si>
    <t xml:space="preserve">"STOKA  A1"10*2</t>
  </si>
  <si>
    <t xml:space="preserve">"STOKA  A2"(160-52)*2</t>
  </si>
  <si>
    <t xml:space="preserve">"STOKA  A3"(169-29)*2</t>
  </si>
  <si>
    <t xml:space="preserve">"STOKA  A3-1"(208-132)*2</t>
  </si>
  <si>
    <t xml:space="preserve">"STOKA  A3-1a"(51-1)*2</t>
  </si>
  <si>
    <t xml:space="preserve">"STOKA  A3-2"(71-38)*2</t>
  </si>
  <si>
    <t xml:space="preserve">"STOKA  A4"(129-4-22)*2</t>
  </si>
  <si>
    <t xml:space="preserve">"STOKA  A5"(492-4-90-168)*2</t>
  </si>
  <si>
    <t xml:space="preserve">"STOKA  A6"43*2</t>
  </si>
  <si>
    <t>"přípojky"(685,2-30)*2</t>
  </si>
  <si>
    <t>919731123</t>
  </si>
  <si>
    <t>Zarovnání styčné plochy podkladu nebo krytu živičného tl do 200 mm</t>
  </si>
  <si>
    <t>421059233</t>
  </si>
  <si>
    <t>Zarovnání styčné plochy podkladu nebo krytu podél vybourané části komunikace nebo zpevněné plochy živičné tl. přes 100 do 200 mm</t>
  </si>
  <si>
    <t>283990001</t>
  </si>
  <si>
    <t>Fólie výstražná pro kanalizaci š. 300 mm šedá</t>
  </si>
  <si>
    <t>-16545663</t>
  </si>
  <si>
    <t xml:space="preserve">"STOKA  A"218+832-12</t>
  </si>
  <si>
    <t xml:space="preserve">"STOKA  A1a"47</t>
  </si>
  <si>
    <t xml:space="preserve">"STOKA  A1"10</t>
  </si>
  <si>
    <t xml:space="preserve">"STOKA  A2"160</t>
  </si>
  <si>
    <t xml:space="preserve">"STOKA  A3"169</t>
  </si>
  <si>
    <t xml:space="preserve">"STOKA  A3-1"208</t>
  </si>
  <si>
    <t xml:space="preserve">"STOKA  A3-1a"51</t>
  </si>
  <si>
    <t xml:space="preserve">"STOKA  A3-2"71</t>
  </si>
  <si>
    <t xml:space="preserve">"STOKA  A4"129</t>
  </si>
  <si>
    <t xml:space="preserve">"STOKA  A5"492</t>
  </si>
  <si>
    <t xml:space="preserve">"STOKA  A6"43</t>
  </si>
  <si>
    <t>"PŘÍPOJKY"685,2</t>
  </si>
  <si>
    <t>34111094</t>
  </si>
  <si>
    <t xml:space="preserve">kabel silový  NYY-J  5x2,5mm2</t>
  </si>
  <si>
    <t>1963405629</t>
  </si>
  <si>
    <t>200</t>
  </si>
  <si>
    <t xml:space="preserve">"STOKA  A"218+832</t>
  </si>
  <si>
    <t xml:space="preserve">"STOKA  A1a"47*2</t>
  </si>
  <si>
    <t xml:space="preserve">"STOKA  A2"160*2</t>
  </si>
  <si>
    <t xml:space="preserve">"STOKA  A3"169*2</t>
  </si>
  <si>
    <t xml:space="preserve">"STOKA  A3-1"208*2</t>
  </si>
  <si>
    <t xml:space="preserve">"STOKA  A3-1a"51*2</t>
  </si>
  <si>
    <t xml:space="preserve">"STOKA  A3-2"71*2</t>
  </si>
  <si>
    <t xml:space="preserve">"STOKA  A4"129*2</t>
  </si>
  <si>
    <t xml:space="preserve">"STOKA  A5"492*2</t>
  </si>
  <si>
    <t>"PŘÍPOJKY"685,2*2,3</t>
  </si>
  <si>
    <t>4222110r</t>
  </si>
  <si>
    <t>spojovací materiál (šrouby, matky, atd.)</t>
  </si>
  <si>
    <t>-1691673772</t>
  </si>
  <si>
    <t>899913152</t>
  </si>
  <si>
    <t>Uzavírací manžeta chráničky potrubí DN 150 x 250</t>
  </si>
  <si>
    <t>1656272081</t>
  </si>
  <si>
    <t xml:space="preserve">Koncové uzavírací manžety chrániček  DN potrubí x DN chráničky DN 150 x 250</t>
  </si>
  <si>
    <t>R - 01.1.8.4</t>
  </si>
  <si>
    <t>Podtlaková zkouška potrubí dle ČSN EN 1091</t>
  </si>
  <si>
    <t>-317572599</t>
  </si>
  <si>
    <t>"přípojky"685,2</t>
  </si>
  <si>
    <t>286102000.1</t>
  </si>
  <si>
    <t>trubka PVC podtlaková PN 10 hrdlovaná DN 80 D 90 x 4,3 x 6000 mm</t>
  </si>
  <si>
    <t>914238213</t>
  </si>
  <si>
    <t xml:space="preserve">trubky z polyvinylchloridu tlakové, ČSN EN 1452 potrubí  PN 10, hrdlované  DN  80    D  90 x  4,3 x 6000 mm</t>
  </si>
  <si>
    <t xml:space="preserve">"STOKA  A"39+2"IŠ"</t>
  </si>
  <si>
    <t xml:space="preserve">"STOKA  A1a"9+1"IŠ"</t>
  </si>
  <si>
    <t xml:space="preserve">"STOKA  A1"2+1"IŠ"</t>
  </si>
  <si>
    <t xml:space="preserve">"STOKA  A2"28+2"IŠ"</t>
  </si>
  <si>
    <t xml:space="preserve">"STOKA  A3"30+2"IŠ"</t>
  </si>
  <si>
    <t xml:space="preserve">"STOKA  A3-1"36+2"IŠ"</t>
  </si>
  <si>
    <t xml:space="preserve">"STOKA  A3-1a"9+1"IŠ"</t>
  </si>
  <si>
    <t xml:space="preserve">"STOKA  A3-2"12+1"IŠ"</t>
  </si>
  <si>
    <t xml:space="preserve">"STOKA  A4"22+1 "IŠ"</t>
  </si>
  <si>
    <t xml:space="preserve">"STOKA  A5"32+1 "IŠ"</t>
  </si>
  <si>
    <t xml:space="preserve">"STOKA  A6"8+1 "IŠ"</t>
  </si>
  <si>
    <t>"přípojky"1+1+8+2+1+3</t>
  </si>
  <si>
    <t>134</t>
  </si>
  <si>
    <t>28610003.2</t>
  </si>
  <si>
    <t>trubka PVC podtlaková PN 10 hrdlovaná DN125 D 140 x 6,7 x 6000 mm</t>
  </si>
  <si>
    <t>-903945038</t>
  </si>
  <si>
    <t>"stoka A"70+2"iš"</t>
  </si>
  <si>
    <t>286102150.1</t>
  </si>
  <si>
    <t>trubka PVC podtlaková PN 10 hrdlovaná DN 150 D 160 x 7,7 x 6000 mm</t>
  </si>
  <si>
    <t>-144841695</t>
  </si>
  <si>
    <t xml:space="preserve">trubky z polyvinylchloridu tlakové, ČSN EN 1452  potrubí  PN 10, hrdlované barva modrá DN 150   D 160 x 7,7 x 6000 mm</t>
  </si>
  <si>
    <t xml:space="preserve">"STOKA  A"72+3"IŠ"</t>
  </si>
  <si>
    <t>141</t>
  </si>
  <si>
    <t>28610001.3</t>
  </si>
  <si>
    <t>trubka PVC podtlaková PN 10 hrdlovaná DN 100 D 110 x 5,3 x 6000 mm</t>
  </si>
  <si>
    <t>-1712629978</t>
  </si>
  <si>
    <t xml:space="preserve">"STOKA  a5"51+2"IŠ"</t>
  </si>
  <si>
    <t>R - 01.1.8.6</t>
  </si>
  <si>
    <t>trubka PVC podtlaková PN 10 hrdlovaná DN 65, D75x3,6 mm dl. 6000 mm</t>
  </si>
  <si>
    <t>-1121540511</t>
  </si>
  <si>
    <t>115 +3</t>
  </si>
  <si>
    <t>871241101</t>
  </si>
  <si>
    <t xml:space="preserve">Montáž potrubí z PVC SDR 11 podtlakových  otevřený výkop D 90x4,3 mm </t>
  </si>
  <si>
    <t>-1852535963</t>
  </si>
  <si>
    <t xml:space="preserve">Montáž vodovodního potrubí z plastů v otevřeném výkopu z tvrdého PVC  podtlakových  SDR 11/PN10 D 90x4,3mm</t>
  </si>
  <si>
    <t xml:space="preserve">"STOKA  A"218</t>
  </si>
  <si>
    <t xml:space="preserve">"STOKA  A5"192</t>
  </si>
  <si>
    <t>140</t>
  </si>
  <si>
    <t>871251101</t>
  </si>
  <si>
    <t>Montáž potrubí z PVC podtlakových otevřený výkop D 110 x5,3 mm</t>
  </si>
  <si>
    <t>1722807387</t>
  </si>
  <si>
    <t>Montáž vodovodního potrubí z plastů v otevřeném výkopu z tvrdého PVC PN10 D 110 x 5,3 mm</t>
  </si>
  <si>
    <t xml:space="preserve">"STOKA  A5"300</t>
  </si>
  <si>
    <t>125</t>
  </si>
  <si>
    <t>871291101</t>
  </si>
  <si>
    <t>Montáž potrubí z PVC podtlakových otevřený výkop D 140 x6,7 mm</t>
  </si>
  <si>
    <t>-1075990858</t>
  </si>
  <si>
    <t>"STOKA A"414</t>
  </si>
  <si>
    <t>871311101</t>
  </si>
  <si>
    <t>Montáž potrubí z PVC SDR 11 podtlakových otevřený výkop D 160 x 7,7 mm</t>
  </si>
  <si>
    <t>127346451</t>
  </si>
  <si>
    <t>Montáž vodovodního potrubí z plastů v otevřeném výkopu z tvrdého PVC podtlakových SDR 11/PN10 D 160 x7,7 mm</t>
  </si>
  <si>
    <t xml:space="preserve">"STOKA  A"425</t>
  </si>
  <si>
    <t xml:space="preserve">"STOKA  A5"0</t>
  </si>
  <si>
    <t>899401112</t>
  </si>
  <si>
    <t>Osazení poklopů litinových šoupátkových</t>
  </si>
  <si>
    <t>163970562</t>
  </si>
  <si>
    <t xml:space="preserve">"STOKA  A"2+6</t>
  </si>
  <si>
    <t xml:space="preserve">"STOKA  A1a"1</t>
  </si>
  <si>
    <t xml:space="preserve">"STOKA  A1"1</t>
  </si>
  <si>
    <t xml:space="preserve">"STOKA  A2"1</t>
  </si>
  <si>
    <t xml:space="preserve">"STOKA  A3"3</t>
  </si>
  <si>
    <t xml:space="preserve">"STOKA  A3-1"2</t>
  </si>
  <si>
    <t xml:space="preserve">"STOKA  A3-1a"1</t>
  </si>
  <si>
    <t xml:space="preserve">"STOKA  A3-2"1</t>
  </si>
  <si>
    <t xml:space="preserve">"STOKA  A4"1</t>
  </si>
  <si>
    <t xml:space="preserve">"STOKA  A5"1</t>
  </si>
  <si>
    <t xml:space="preserve">"STOKA  A6"1</t>
  </si>
  <si>
    <t>422913520</t>
  </si>
  <si>
    <t>poklop litinový typ 504-šoupátkový</t>
  </si>
  <si>
    <t>-348357856</t>
  </si>
  <si>
    <t>díly (sestavy) k armaturám průmyslovým poklopy litinové, GGG-400 typ 504 - šoupátkový</t>
  </si>
  <si>
    <t>348100000000</t>
  </si>
  <si>
    <t>PODKLAD. DESKA UNI</t>
  </si>
  <si>
    <t>1182111176</t>
  </si>
  <si>
    <t>PODKLADOVÁ DESKA UNIVERZÁLNÍ ŠOUPÁTKOVÁ</t>
  </si>
  <si>
    <t>891242122</t>
  </si>
  <si>
    <t>Montáž kanalizačních šoupátek otevřený výkop DN 80</t>
  </si>
  <si>
    <t>-864385230</t>
  </si>
  <si>
    <t>Montáž kanalizačních armatur na potrubí šoupátek v otevřeném výkopu nebo v šachtách s osazením zemní soupravy (bez poklopů) DN 80</t>
  </si>
  <si>
    <t xml:space="preserve">"STOKA  A"2</t>
  </si>
  <si>
    <t>891312122</t>
  </si>
  <si>
    <t>Montáž kanalizačních šoupátek otevřený výkop DN 150</t>
  </si>
  <si>
    <t>-1956940456</t>
  </si>
  <si>
    <t>Montáž kanalizačních armatur na potrubí šoupátek v otevřeném výkopu nebo v šachtách s osazením zemní soupravy (bez poklopů) DN 150</t>
  </si>
  <si>
    <t>"stoka A"5</t>
  </si>
  <si>
    <t>126</t>
  </si>
  <si>
    <t>891272122</t>
  </si>
  <si>
    <t>Montáž kanalizačních šoupátek otevřený výkop DN 125</t>
  </si>
  <si>
    <t>-114331975</t>
  </si>
  <si>
    <t>Montáž kanalizačních armatur na potrubí šoupátek v otevřeném výkopu nebo v šachtách s osazením zemní soupravy (bez poklopů) DN 125</t>
  </si>
  <si>
    <t>"STOKA C1"1</t>
  </si>
  <si>
    <t>142</t>
  </si>
  <si>
    <t>891262122</t>
  </si>
  <si>
    <t>Montáž kanalizačních šoupátek otevřený výkop DN 100</t>
  </si>
  <si>
    <t>1664929181</t>
  </si>
  <si>
    <t>Montáž kanalizačních armatur na potrubí šoupátek v otevřeném výkopu nebo v šachtách s osazením zemní soupravy (bez poklopů) DN 100</t>
  </si>
  <si>
    <t>"STOKA A5"1</t>
  </si>
  <si>
    <t>143</t>
  </si>
  <si>
    <t>AVK.314100</t>
  </si>
  <si>
    <t>šoupě pro odpadní vodu 3.14, DN 100, stavební délka F4, PN 10/16</t>
  </si>
  <si>
    <t>-2128711744</t>
  </si>
  <si>
    <t>"STOKA a5"1</t>
  </si>
  <si>
    <t>127</t>
  </si>
  <si>
    <t>AVK.314125</t>
  </si>
  <si>
    <t>šoupě pro odpadní vodu 3.14, DN 125, stavební délka F4, PN 10/16</t>
  </si>
  <si>
    <t>1930532541</t>
  </si>
  <si>
    <t>"STOKA A"1</t>
  </si>
  <si>
    <t>AVK.31480</t>
  </si>
  <si>
    <t>šoupě pro odpadní vodu 3.14, DN 80, stavební délka F4, PN 10/16</t>
  </si>
  <si>
    <t>-1030599465</t>
  </si>
  <si>
    <t>AVK.314150</t>
  </si>
  <si>
    <t>šoupě pro odpadní vodu 3.14, DN 150, stavební délka F4, PN 10/16</t>
  </si>
  <si>
    <t>-934928396</t>
  </si>
  <si>
    <t>"stoka A" 5</t>
  </si>
  <si>
    <t>AVK.7551050</t>
  </si>
  <si>
    <t>zemní teleskopická souprava 7.5, pro šoupě DN 65-80, rozsah 1,1-1,85 m</t>
  </si>
  <si>
    <t>-957866324</t>
  </si>
  <si>
    <t>2865313r1</t>
  </si>
  <si>
    <t>nákružek lemový PVC D 90mm (PRO PODTLAKOVÝ SYSTÉM)</t>
  </si>
  <si>
    <t>-161671074</t>
  </si>
  <si>
    <t xml:space="preserve">"STOKA  A"2*2</t>
  </si>
  <si>
    <t xml:space="preserve">"STOKA  A1a"1*2</t>
  </si>
  <si>
    <t xml:space="preserve">"STOKA  A1"1*2</t>
  </si>
  <si>
    <t xml:space="preserve">"STOKA  A2"1*2</t>
  </si>
  <si>
    <t xml:space="preserve">"STOKA  A3"3*2</t>
  </si>
  <si>
    <t xml:space="preserve">"STOKA  A3-1"2*2</t>
  </si>
  <si>
    <t xml:space="preserve">"STOKA  A3-1a"1*2</t>
  </si>
  <si>
    <t xml:space="preserve">"STOKA  A3-2"1*2</t>
  </si>
  <si>
    <t xml:space="preserve">"STOKA  A4"1*2</t>
  </si>
  <si>
    <t xml:space="preserve">"STOKA  A6"1*2</t>
  </si>
  <si>
    <t>28654368.1</t>
  </si>
  <si>
    <t>příruba volná k lemovému nákružku z PVC D 90</t>
  </si>
  <si>
    <t>265312824</t>
  </si>
  <si>
    <t>příruba volná k lemovému nákružku z PVC 90</t>
  </si>
  <si>
    <t>135</t>
  </si>
  <si>
    <t>28653152.1</t>
  </si>
  <si>
    <t>nákružek lemový pvc D 140mm (pro podtlakovou kanalizaci)</t>
  </si>
  <si>
    <t>1994782743</t>
  </si>
  <si>
    <t>"STOKA A"1*2</t>
  </si>
  <si>
    <t>136</t>
  </si>
  <si>
    <t>28654410.5</t>
  </si>
  <si>
    <t>příruba volná k lemovému nákružku z PVC D140</t>
  </si>
  <si>
    <t>1935398200</t>
  </si>
  <si>
    <t>příruba volná k lemovému nákružku z polypropylénu 110</t>
  </si>
  <si>
    <t>144</t>
  </si>
  <si>
    <t>28654410.3</t>
  </si>
  <si>
    <t>příruba volná k lemovému nákružku z PVC D110</t>
  </si>
  <si>
    <t>-37563871</t>
  </si>
  <si>
    <t>"STOKA a5"1*2</t>
  </si>
  <si>
    <t>145</t>
  </si>
  <si>
    <t>28653150.1</t>
  </si>
  <si>
    <t>nákružek lemový pvc D 110mm (pro podtlakovou kanalizaci)</t>
  </si>
  <si>
    <t>-1607159563</t>
  </si>
  <si>
    <t>28653153.1</t>
  </si>
  <si>
    <t>nákružek lemový pvc D 160mm (pro podtlakovou kanalizaci)</t>
  </si>
  <si>
    <t>1872636215</t>
  </si>
  <si>
    <t>"stoka A" 5*2</t>
  </si>
  <si>
    <t>28654410.2</t>
  </si>
  <si>
    <t>příruba volná k lemovému nákružku z PVC D160</t>
  </si>
  <si>
    <t>2055903420</t>
  </si>
  <si>
    <t>AVK.7561050</t>
  </si>
  <si>
    <t>zemní teleskopická souprava 7.5, pro šoupě DN 100-150, rozsah 1,1-1,85 m</t>
  </si>
  <si>
    <t>1264856101</t>
  </si>
  <si>
    <t>"stoka A" 6</t>
  </si>
  <si>
    <t>"stoka A5" 1</t>
  </si>
  <si>
    <t>42291452</t>
  </si>
  <si>
    <t>poklop litinový hydrantový DN 80</t>
  </si>
  <si>
    <t>1623500950</t>
  </si>
  <si>
    <t xml:space="preserve">"STOKA  A"12</t>
  </si>
  <si>
    <t xml:space="preserve">"STOKA  A1a"2</t>
  </si>
  <si>
    <t xml:space="preserve">"STOKA  A1"2</t>
  </si>
  <si>
    <t xml:space="preserve">"STOKA  A2"3</t>
  </si>
  <si>
    <t xml:space="preserve">"STOKA  A3-1"3</t>
  </si>
  <si>
    <t xml:space="preserve">"STOKA  A3-1a"2</t>
  </si>
  <si>
    <t xml:space="preserve">"STOKA  A3-2"2</t>
  </si>
  <si>
    <t xml:space="preserve">"STOKA  A4"2</t>
  </si>
  <si>
    <t xml:space="preserve">"STOKA  A5"6</t>
  </si>
  <si>
    <t xml:space="preserve">"STOKA  A6"2</t>
  </si>
  <si>
    <t>899401113</t>
  </si>
  <si>
    <t>Osazení poklopů litinových hydrantových</t>
  </si>
  <si>
    <t>-1415801328</t>
  </si>
  <si>
    <t>28615693.1</t>
  </si>
  <si>
    <t xml:space="preserve">inspekční kryt  včetně gumové záítky (inspekční šachta DN 80)</t>
  </si>
  <si>
    <t>-73180645</t>
  </si>
  <si>
    <t>inspekční kryt včetně gumové záítky (inspekční šachta DN 80)</t>
  </si>
  <si>
    <t xml:space="preserve">"STOKA  A"3</t>
  </si>
  <si>
    <t xml:space="preserve">"STOKA  A5"2</t>
  </si>
  <si>
    <t>PPL.MQKS10090t</t>
  </si>
  <si>
    <t xml:space="preserve">Oblouk 90° 90mm PN10 PVC - podtlakové potrubí  - koncová IŠ</t>
  </si>
  <si>
    <t>-670098498</t>
  </si>
  <si>
    <t>Oblouk 90° 90mm PN10 PVC- podtlakové potrubí- koncová IŠ</t>
  </si>
  <si>
    <t xml:space="preserve">"STOKA  A"1</t>
  </si>
  <si>
    <t xml:space="preserve">"STOKA  A3"1</t>
  </si>
  <si>
    <t xml:space="preserve">"STOKA  A3-1"1</t>
  </si>
  <si>
    <t>28615693.2</t>
  </si>
  <si>
    <t xml:space="preserve">inspekční kryt  včetně gumové záítky (inspekční šachta DN 150)</t>
  </si>
  <si>
    <t>517683175</t>
  </si>
  <si>
    <t>"stoka A"12-3-5</t>
  </si>
  <si>
    <t>28615691.5</t>
  </si>
  <si>
    <t>inspekční kryt včetně gumové záítky (inspekční šachta DN 125)</t>
  </si>
  <si>
    <t>-641406679</t>
  </si>
  <si>
    <t>146</t>
  </si>
  <si>
    <t>28615691.2</t>
  </si>
  <si>
    <t>inspekční kryt včetně gumové záítky (inspekční šachta DN 100)</t>
  </si>
  <si>
    <t>1333467914</t>
  </si>
  <si>
    <t>"stoka a5"4</t>
  </si>
  <si>
    <t>R - 01.1.8.7</t>
  </si>
  <si>
    <t>Montáž potrubí z trubek podtlakových z tvrdého PVC otevřený výkop D 75x3,6 mm</t>
  </si>
  <si>
    <t>1426575730</t>
  </si>
  <si>
    <t>685,2</t>
  </si>
  <si>
    <t>Sběrná šachta typ G 65 s akumulací 20 l s kompl.vystrojením (sací ventil, řídící jednotka, armatury, atd., s pojízdným poklopem včetně veškerých zemních prací a úprav povrchů</t>
  </si>
  <si>
    <t>2050550299</t>
  </si>
  <si>
    <t>R - 01.1.8.21</t>
  </si>
  <si>
    <t>-845572124</t>
  </si>
  <si>
    <t>R - 01.1.8.3</t>
  </si>
  <si>
    <t>Zkoušky sacích ventilů s příslušenstvím</t>
  </si>
  <si>
    <t>-1081244748</t>
  </si>
  <si>
    <t>93+4</t>
  </si>
  <si>
    <t>R - 01.1.8.5</t>
  </si>
  <si>
    <t>Zkoušky sběrných šachet</t>
  </si>
  <si>
    <t>1512435835</t>
  </si>
  <si>
    <t>R - 01.1.8.1.13</t>
  </si>
  <si>
    <t xml:space="preserve">Poklop pro sběrnou šachtu  pojízdný (včetně souvisejích stavebních dílů a uložení)</t>
  </si>
  <si>
    <t>-600017626</t>
  </si>
  <si>
    <t>R - 01.1.8.1.12</t>
  </si>
  <si>
    <t xml:space="preserve">Poklop pro sběrnou šachtu  pochozí (včetně souvisejích stavebních dílů a uložení)</t>
  </si>
  <si>
    <t>-671664077</t>
  </si>
  <si>
    <t>28612221.1</t>
  </si>
  <si>
    <t>odbočka kanalizace z PVC podtlak úhel 45° DN150/65</t>
  </si>
  <si>
    <t>-1281691779</t>
  </si>
  <si>
    <t>"stoka A"39-14-1-16</t>
  </si>
  <si>
    <t>129</t>
  </si>
  <si>
    <t>28612222.10</t>
  </si>
  <si>
    <t xml:space="preserve">odbočka kanalizace z PVC podtlak úhel 45°  125/65</t>
  </si>
  <si>
    <t>-988309276</t>
  </si>
  <si>
    <t>"stoka A"16</t>
  </si>
  <si>
    <t>137</t>
  </si>
  <si>
    <t>28612222.9</t>
  </si>
  <si>
    <t xml:space="preserve">odbočka kanalizace z PVC podtlak úhel 45°  125/80</t>
  </si>
  <si>
    <t>-1116529740</t>
  </si>
  <si>
    <t>"stoka A"1</t>
  </si>
  <si>
    <t>286122222</t>
  </si>
  <si>
    <t>odbočka kanalizace z PVC podtlak úhel 45° DN150/80</t>
  </si>
  <si>
    <t>-713510038</t>
  </si>
  <si>
    <t>"stoka - řady"5</t>
  </si>
  <si>
    <t>"stoka A- odbočka pro přípojku"1</t>
  </si>
  <si>
    <t>286155531</t>
  </si>
  <si>
    <t>odbočka kanalizace z PVC podtlak úhel 45° DN80/65</t>
  </si>
  <si>
    <t>-403165032</t>
  </si>
  <si>
    <t xml:space="preserve">"STOKA  A"14</t>
  </si>
  <si>
    <t xml:space="preserve">"STOKA  A1a"6-1</t>
  </si>
  <si>
    <t xml:space="preserve">"STOKA  A2"4</t>
  </si>
  <si>
    <t xml:space="preserve">"STOKA  A3"9</t>
  </si>
  <si>
    <t xml:space="preserve">"STOKA  A3-1"6-1</t>
  </si>
  <si>
    <t xml:space="preserve">"STOKA  A3-1a"3</t>
  </si>
  <si>
    <t xml:space="preserve">"STOKA  A3-2"4</t>
  </si>
  <si>
    <t xml:space="preserve">"STOKA  A4"4</t>
  </si>
  <si>
    <t xml:space="preserve">"STOKA  A5"11-1-4</t>
  </si>
  <si>
    <t xml:space="preserve">"STOKA  A6"3</t>
  </si>
  <si>
    <t>28615568.2</t>
  </si>
  <si>
    <t>odbočka kanalizace z PVC podtlak úhel 45° DN80/80</t>
  </si>
  <si>
    <t>-1736956867</t>
  </si>
  <si>
    <t>"a1A - PŘÍPOJKA" 1</t>
  </si>
  <si>
    <t>"A3-1 - PŘÍPOJKA" 1</t>
  </si>
  <si>
    <t xml:space="preserve">"STOKA  A3"2</t>
  </si>
  <si>
    <t>147</t>
  </si>
  <si>
    <t>28612222.5</t>
  </si>
  <si>
    <t xml:space="preserve">odbočka kanalizace z PVC podtlak úhel 45°  100/65</t>
  </si>
  <si>
    <t>196138758</t>
  </si>
  <si>
    <t>153</t>
  </si>
  <si>
    <t>28612222.4</t>
  </si>
  <si>
    <t xml:space="preserve">odbočka kanalizace z PVC podtlak úhel 45°  100/80</t>
  </si>
  <si>
    <t>-2091663220</t>
  </si>
  <si>
    <t>"stoka a5- přípojka"1</t>
  </si>
  <si>
    <t>28617380.1</t>
  </si>
  <si>
    <t>odbočka kanalizace z PVC podtlak úhel 90° DN150/150 - inspekční podstavec</t>
  </si>
  <si>
    <t>-1995569535</t>
  </si>
  <si>
    <t>28615599.r2</t>
  </si>
  <si>
    <t>odbočka kanalizace z PVC podtlak úhel 90° DN80/80 - inspekční podstavec</t>
  </si>
  <si>
    <t>1336633241</t>
  </si>
  <si>
    <t xml:space="preserve">"STOKA  A2"2</t>
  </si>
  <si>
    <t>130</t>
  </si>
  <si>
    <t>28617380.5</t>
  </si>
  <si>
    <t>odbočka kanalizace z PVC podtlak úhel 90° DN125/125 - inspekční podstavec</t>
  </si>
  <si>
    <t>1669239206</t>
  </si>
  <si>
    <t>odbočka kanalizace PP korugované DN 160/160 45°</t>
  </si>
  <si>
    <t>148</t>
  </si>
  <si>
    <t>28617380.3</t>
  </si>
  <si>
    <t>odbočka kanalizace z PVC podtlak úhel 90° DN100/100 - inspekční podstavec</t>
  </si>
  <si>
    <t>1792753137</t>
  </si>
  <si>
    <t>28611361.1</t>
  </si>
  <si>
    <t>koleno kanalizační podtlakové PVC 160x45°</t>
  </si>
  <si>
    <t>1176570933</t>
  </si>
  <si>
    <t>"stoka A s+v+r"10+18+2</t>
  </si>
  <si>
    <t>28611359.1</t>
  </si>
  <si>
    <t>koleno kanalizace podtlakové PVC 160x15°</t>
  </si>
  <si>
    <t>346376228</t>
  </si>
  <si>
    <t>"stoka A s+v+r"10+3+10</t>
  </si>
  <si>
    <t>28611360.1</t>
  </si>
  <si>
    <t xml:space="preserve">koleno kanalizacepodtlakové  PVC 160x30°</t>
  </si>
  <si>
    <t>704879199</t>
  </si>
  <si>
    <t xml:space="preserve">koleno kanalizacepodtlakové  PVC 160x30°°</t>
  </si>
  <si>
    <t>"stoka A s+v+r"5+1+1</t>
  </si>
  <si>
    <t>131</t>
  </si>
  <si>
    <t>28611356.1</t>
  </si>
  <si>
    <t>koleno kanalizacepodtlakové PVC 125x45°</t>
  </si>
  <si>
    <t>-1567552499</t>
  </si>
  <si>
    <t xml:space="preserve">"stoka A  s+v+r"0+6+1</t>
  </si>
  <si>
    <t>132</t>
  </si>
  <si>
    <t>28611355.1</t>
  </si>
  <si>
    <t>koleno kanalizacepodtlakové PVC 125x30°</t>
  </si>
  <si>
    <t>-205113572</t>
  </si>
  <si>
    <t xml:space="preserve">"stoka A  s+v+r"1+1+1</t>
  </si>
  <si>
    <t>133</t>
  </si>
  <si>
    <t>28611354.1</t>
  </si>
  <si>
    <t>koleno kanalizacepodtlakové PVC 125x15°</t>
  </si>
  <si>
    <t>-1275551250</t>
  </si>
  <si>
    <t xml:space="preserve">"stoka A  s+v+r"10+2+1</t>
  </si>
  <si>
    <t>28611349.7</t>
  </si>
  <si>
    <t>koleno kanalizace podtlakové PVC 90x15°</t>
  </si>
  <si>
    <t>1053240348</t>
  </si>
  <si>
    <t>koleno kanalizace podtlakové PVC90x15°</t>
  </si>
  <si>
    <t xml:space="preserve">"STOKA  A -s+v+r"10+2+6</t>
  </si>
  <si>
    <t xml:space="preserve">"STOKA  A1a s+v+r"2+2+2</t>
  </si>
  <si>
    <t xml:space="preserve">"STOKA  A1 s+v+r"1+1+1</t>
  </si>
  <si>
    <t xml:space="preserve">"STOKA  A2 s+v+r"4+1+5</t>
  </si>
  <si>
    <t xml:space="preserve">"STOKA  A3 s+v+r"3+2+3</t>
  </si>
  <si>
    <t xml:space="preserve">"STOKA  A3-1 s+v+r"8+4+3</t>
  </si>
  <si>
    <t xml:space="preserve">"STOKA  A3-1a s+v+r"2+3+2</t>
  </si>
  <si>
    <t xml:space="preserve">"STOKA  A3-2 s+v+r"2+0+2</t>
  </si>
  <si>
    <t xml:space="preserve">"STOKA  A4 s+v+r"2+0+3</t>
  </si>
  <si>
    <t xml:space="preserve">"STOKA  A5 s+v+r"5+1+2</t>
  </si>
  <si>
    <t xml:space="preserve">"STOKA  A6 s+v+r"1+0+2</t>
  </si>
  <si>
    <t>"pripojky"6+6+6</t>
  </si>
  <si>
    <t>28611349.2</t>
  </si>
  <si>
    <t xml:space="preserve">koleno kanalizace podtlakové  PVC  90x30°</t>
  </si>
  <si>
    <t>1666734221</t>
  </si>
  <si>
    <t xml:space="preserve">koleno kanalizace podtlakové  PVC 90x30°</t>
  </si>
  <si>
    <t xml:space="preserve">"STOKA  A -s+v+r"1+1+1</t>
  </si>
  <si>
    <t xml:space="preserve">"STOKA  A1a s+v+r"1+1+1</t>
  </si>
  <si>
    <t xml:space="preserve">"STOKA  A1 s+v+r"0+1+1</t>
  </si>
  <si>
    <t xml:space="preserve">"STOKA  A2 s+v+r"4+2+2</t>
  </si>
  <si>
    <t xml:space="preserve">"STOKA  A3 s+v+r"1+2+2</t>
  </si>
  <si>
    <t xml:space="preserve">"STOKA  A3-1 s+v+r"2+3+2</t>
  </si>
  <si>
    <t xml:space="preserve">"STOKA  A3-1a s+v+r"1+1+1</t>
  </si>
  <si>
    <t xml:space="preserve">"STOKA  A3-2 s+v+r"1+0+1</t>
  </si>
  <si>
    <t xml:space="preserve">"STOKA  A4 s+v+r"1+1+1</t>
  </si>
  <si>
    <t xml:space="preserve">"STOKA  A5 s+v+r"1+0+1</t>
  </si>
  <si>
    <t xml:space="preserve">"STOKA  A6 s+v+r"0+0+1</t>
  </si>
  <si>
    <t>"pripojky"12</t>
  </si>
  <si>
    <t>28611349.3</t>
  </si>
  <si>
    <t>koleno kanalizace podtlakové PVC 90x45°</t>
  </si>
  <si>
    <t>-796549800</t>
  </si>
  <si>
    <t xml:space="preserve">"STOKA  A -s+v+r"1+6+1</t>
  </si>
  <si>
    <t xml:space="preserve">"STOKA  A1 s+v+r"1+2+1</t>
  </si>
  <si>
    <t xml:space="preserve">"STOKA  A2 s+v+r"2+12+2</t>
  </si>
  <si>
    <t xml:space="preserve">"STOKA  A3 s+v+r"2+7+1</t>
  </si>
  <si>
    <t xml:space="preserve">"STOKA  A3-1 s+v+r"2+2+1</t>
  </si>
  <si>
    <t xml:space="preserve">"STOKA  A3-1a s+v+r"2+4+1</t>
  </si>
  <si>
    <t xml:space="preserve">"STOKA  A3-2 s+v+r"1+2+1</t>
  </si>
  <si>
    <t xml:space="preserve">"STOKA  A4 s+v+r"1+6+2</t>
  </si>
  <si>
    <t xml:space="preserve">"STOKA  A5 s+v+r"2+2+1</t>
  </si>
  <si>
    <t xml:space="preserve">"STOKA  A6 s+v+r"1+0+1</t>
  </si>
  <si>
    <t>"připojky s+v+r"8+8+4</t>
  </si>
  <si>
    <t>149</t>
  </si>
  <si>
    <t>286113511</t>
  </si>
  <si>
    <t xml:space="preserve">koleno kanalizacepodtlakové  PVC 110x45°</t>
  </si>
  <si>
    <t>1273102989</t>
  </si>
  <si>
    <t>"stoka a5 s+v+r"5+8+1</t>
  </si>
  <si>
    <t>150</t>
  </si>
  <si>
    <t>28611350.1</t>
  </si>
  <si>
    <t xml:space="preserve">koleno kanalizacepodtlakové  PVC 110x30°</t>
  </si>
  <si>
    <t>214943157</t>
  </si>
  <si>
    <t xml:space="preserve">"stoka C  s+v+r"2+1+1</t>
  </si>
  <si>
    <t>151</t>
  </si>
  <si>
    <t>28611349.1</t>
  </si>
  <si>
    <t xml:space="preserve">koleno kanalizacepodtlakové  PVC 110x15°</t>
  </si>
  <si>
    <t>-52685784</t>
  </si>
  <si>
    <t>"stoka C s+v+r"6+1+2</t>
  </si>
  <si>
    <t>28611504</t>
  </si>
  <si>
    <t xml:space="preserve">redukce kanalizační podtlaková PVC 160/90 ( redukce 160/110 + redukce  110/90)</t>
  </si>
  <si>
    <t>703213991</t>
  </si>
  <si>
    <t>redukce kanalizační podtlaková PVC 160/90</t>
  </si>
  <si>
    <t>"stoka A + napojení vedl. stok"3</t>
  </si>
  <si>
    <t>152</t>
  </si>
  <si>
    <t>28611502.2</t>
  </si>
  <si>
    <t xml:space="preserve">redukce kanalizační podtlaková PVC redukce  110/90</t>
  </si>
  <si>
    <t>1410667486</t>
  </si>
  <si>
    <t>redukce kanalizační PVC 125/110</t>
  </si>
  <si>
    <t>"a5"1</t>
  </si>
  <si>
    <t>138</t>
  </si>
  <si>
    <t>28611502.1</t>
  </si>
  <si>
    <t>redukce kanalizační PVC 140/110</t>
  </si>
  <si>
    <t>-2000793075</t>
  </si>
  <si>
    <t>139</t>
  </si>
  <si>
    <t>28611506.1</t>
  </si>
  <si>
    <t>redukce kanalizační PVC 160/140</t>
  </si>
  <si>
    <t>-241476695</t>
  </si>
  <si>
    <t>redukce kanalizační PVC 160/125</t>
  </si>
  <si>
    <t>28611349.5</t>
  </si>
  <si>
    <t>koleno kanalizace podtlakové PVC 65x22,5°</t>
  </si>
  <si>
    <t>-1702602932</t>
  </si>
  <si>
    <t>94+94*2+50</t>
  </si>
  <si>
    <t>28611349.6</t>
  </si>
  <si>
    <t>koleno kanalizace podtlakové PVC 65x45°</t>
  </si>
  <si>
    <t>-1381284310</t>
  </si>
  <si>
    <t>94+94*2+94</t>
  </si>
  <si>
    <t>723150367</t>
  </si>
  <si>
    <t>Chránička D 57x2,9 mm</t>
  </si>
  <si>
    <t>2079184348</t>
  </si>
  <si>
    <t>Potrubí z ocelových trubek hladkých chráničky D 57/2,9</t>
  </si>
  <si>
    <t>899913123.1</t>
  </si>
  <si>
    <t>Uzavírací manžeta chráničky potrubí DN 65 x 150</t>
  </si>
  <si>
    <t>2103244604</t>
  </si>
  <si>
    <t>Koncové uzavírací manžety chrániček DN potrubí x DN chráničky DN 50 x 150</t>
  </si>
  <si>
    <t>899913133</t>
  </si>
  <si>
    <t>Uzavírací manžeta chráničky potrubí DN 80 x 150</t>
  </si>
  <si>
    <t>-1738573906</t>
  </si>
  <si>
    <t>Koncové uzavírací manžety chrániček DN potrubí x DN chráničky DN 80 x 150</t>
  </si>
  <si>
    <t>4*2</t>
  </si>
  <si>
    <t>899914111</t>
  </si>
  <si>
    <t>Montáž ocelové chráničky D 159 x 10 mm</t>
  </si>
  <si>
    <t>-1701588925</t>
  </si>
  <si>
    <t>Montáž ocelové chráničky v otevřeném výkopu vnějšího průměru D 159 x 10 mm</t>
  </si>
  <si>
    <t>6+11+8,5+6</t>
  </si>
  <si>
    <t>55283924</t>
  </si>
  <si>
    <t>trubka ocelová bezešvá hladká jakost 11 353 159x8,0mm</t>
  </si>
  <si>
    <t>-243569815</t>
  </si>
  <si>
    <t>11+6+8,5+6</t>
  </si>
  <si>
    <t>14011110</t>
  </si>
  <si>
    <t>trubka ocelová bezešvá hladká jakost 11 353 273x7,0mm</t>
  </si>
  <si>
    <t>1623885484</t>
  </si>
  <si>
    <t>R - 01.1.8.2</t>
  </si>
  <si>
    <t>Převedení podtlakové kanalizace přes vodoteč uchycením k mostní kci včetně kotvícího materiálu, tepelná izolace PUR pěna, U č. 100 dl.5, D+M</t>
  </si>
  <si>
    <t>-1312338029</t>
  </si>
  <si>
    <t>142160030</t>
  </si>
  <si>
    <t>trubka ocelová bezešvá hladká kruhová ČSN 411353.1 D168 tl 8,0 mm</t>
  </si>
  <si>
    <t>-1051567640</t>
  </si>
  <si>
    <t xml:space="preserve">trubky ocelové bezešvé hladké kruhové vnějšího průměru nad 133 mm ve výrobních délkách s vnějším i vnitřním povrchem okujeným, bez ochrany povrchu ČSN 41 1353.1 vnější D    tloušťka stěny mm 168          8,0</t>
  </si>
  <si>
    <t>7,5+8+7+9+5+4</t>
  </si>
  <si>
    <t>28655210_r</t>
  </si>
  <si>
    <t>objímky kluzné výška 25 mm, vnější průměr produktovodní trubky od 50 do 100 mm</t>
  </si>
  <si>
    <t>563922225</t>
  </si>
  <si>
    <t xml:space="preserve">prvky kompletační pro trubky objímky kluzné typ G výška 41 mm vnější průměr produktovodní trubky od 157  do 183 mm</t>
  </si>
  <si>
    <t>230200116.1</t>
  </si>
  <si>
    <t>Nasunutí potrubní sekce do ocelové chráničky DN 65</t>
  </si>
  <si>
    <t>-844746413</t>
  </si>
  <si>
    <t>Nasunutí potrubní sekce do ocelové chráničky jmenovitá světlost nasouvaného potrubí DN 50</t>
  </si>
  <si>
    <t>7+9</t>
  </si>
  <si>
    <t>230200117</t>
  </si>
  <si>
    <t>Nasunutí potrubní sekce do ocelové chráničky DN 80</t>
  </si>
  <si>
    <t>-2084085658</t>
  </si>
  <si>
    <t>Nasunutí potrubní sekce do ocelové chráničky jmenovitá světlost nasouvaného potrubí DN 80</t>
  </si>
  <si>
    <t>4+5+7,5+8</t>
  </si>
  <si>
    <t>28655210.1</t>
  </si>
  <si>
    <t>objímka kluzná typ G v 41mm vnější produktovodní trubky D 75mm</t>
  </si>
  <si>
    <t>-633567032</t>
  </si>
  <si>
    <t>28655210</t>
  </si>
  <si>
    <t>objímka kluzná typ G v 41mm vnější produktovodní trubky D 90mm</t>
  </si>
  <si>
    <t>2134246245</t>
  </si>
  <si>
    <t>8+5+5</t>
  </si>
  <si>
    <t>919735111</t>
  </si>
  <si>
    <t>Řezání stávajícího živičného krytu hl do 50 mm</t>
  </si>
  <si>
    <t>632117795</t>
  </si>
  <si>
    <t>944111811</t>
  </si>
  <si>
    <t>Demontáž ochranného zábradlí trubkového na vnějších stranách objektů odkloněného od svislice do 15°</t>
  </si>
  <si>
    <t>653468425</t>
  </si>
  <si>
    <t xml:space="preserve">"STOKA  A"(218+832-12)*2</t>
  </si>
  <si>
    <t xml:space="preserve">"STOKA  A4"(129-11)*2</t>
  </si>
  <si>
    <t xml:space="preserve">"STOKA  A5"(492-6)*2</t>
  </si>
  <si>
    <t>"PRIPOJKY"(685,2-12)*2</t>
  </si>
  <si>
    <t>115</t>
  </si>
  <si>
    <t>944311112</t>
  </si>
  <si>
    <t>Montáž záchytného ohrazení trubkového/dílcového na vnějších stranách objektů hl pádu do 6 m</t>
  </si>
  <si>
    <t>1981222969</t>
  </si>
  <si>
    <t>116</t>
  </si>
  <si>
    <t>997221612</t>
  </si>
  <si>
    <t>Nakládání vybouraných hmot na dopravní prostředky pro vodorovnou dopravu</t>
  </si>
  <si>
    <t>-1954733877</t>
  </si>
  <si>
    <t>Nakládání na dopravní prostředky pro vodorovnou dopravu vybouraných hmot</t>
  </si>
  <si>
    <t>"asfalt"3385,48*0,04*2+3143,66*0,1*2</t>
  </si>
  <si>
    <t>"štěrk"208*0,3*2+1934,5*0,2*2</t>
  </si>
  <si>
    <t>117</t>
  </si>
  <si>
    <t>-1948983074</t>
  </si>
  <si>
    <t>118</t>
  </si>
  <si>
    <t>1937366806</t>
  </si>
  <si>
    <t>1798,17*11 'Přepočtené koeficientem množství</t>
  </si>
  <si>
    <t>119</t>
  </si>
  <si>
    <t>997221815</t>
  </si>
  <si>
    <t>Poplatek za uložení betonového odpadu na skládce (skládkovné)</t>
  </si>
  <si>
    <t>-972965684</t>
  </si>
  <si>
    <t>120</t>
  </si>
  <si>
    <t>997221845</t>
  </si>
  <si>
    <t>Poplatek za uložení odpadu z asfaltových povrchů na skládce (skládkovné)</t>
  </si>
  <si>
    <t>1170467308</t>
  </si>
  <si>
    <t>121</t>
  </si>
  <si>
    <t>997221855</t>
  </si>
  <si>
    <t>Poplatek za uložení odpadu z kameniva na skládce (skládkovné)</t>
  </si>
  <si>
    <t>955362951</t>
  </si>
  <si>
    <t>122</t>
  </si>
  <si>
    <t>998276101</t>
  </si>
  <si>
    <t>Přesun hmot pro trubní vedení z trub z plastických hmot otevřený výkop</t>
  </si>
  <si>
    <t>806646395</t>
  </si>
  <si>
    <t>Přesun hmot pro trubní vedení hloubené z trub z plastických hmot nebo sklolaminátových pro vodovody nebo kanalizace v otevřeném výkopu dopravní vzdálenost do 15 m</t>
  </si>
  <si>
    <t>3637,688*0,4 'Přepočtené koeficientem množství</t>
  </si>
  <si>
    <t>721</t>
  </si>
  <si>
    <t>Zdravotechnika - vnitřní kanalizace</t>
  </si>
  <si>
    <t>123</t>
  </si>
  <si>
    <t>082113200</t>
  </si>
  <si>
    <t>voda pitná pro smluvní odběratele</t>
  </si>
  <si>
    <t>171551441</t>
  </si>
  <si>
    <t>voda pitná vodné pro smluvní odběratele</t>
  </si>
  <si>
    <t>3,14*(0,075*0,075*832+0,04*0,04*1598+0,035*0,035*685,2)</t>
  </si>
  <si>
    <t>21-M</t>
  </si>
  <si>
    <t>Elektromontáže</t>
  </si>
  <si>
    <t>124</t>
  </si>
  <si>
    <t>210021063</t>
  </si>
  <si>
    <t>Osazení výstražné fólie z PVC</t>
  </si>
  <si>
    <t>1309499855</t>
  </si>
  <si>
    <t>Ostatní elektromontážní doplňkové práce osazení výstražné fólie z PVC</t>
  </si>
  <si>
    <t>2019_01_01.2. - IO 01.1. Stoková síť podtlakové kanalizace - stoky B</t>
  </si>
  <si>
    <t xml:space="preserve">      12 - Zemní práce - odkopávky a prokopávky</t>
  </si>
  <si>
    <t>113106292</t>
  </si>
  <si>
    <t>Rozebrání vozovek ze silničních dílců pl přes přes 50 do 200m2 se spárami zalitými cementovou maltou</t>
  </si>
  <si>
    <t>565519987</t>
  </si>
  <si>
    <t>Rozebrání dlažeb a dílců komunikací pro pěší, vozovek a ploch s přemístěním hmot na skládku na vzdálenost do 3 m nebo s naložením na dopravní prostředek vozovek a ploch, s jakoukoliv výplní spár v ploše jednotlivě přes 50 m2 do 200 m2 ze silničních dílců jakýchkoliv rozměrů, s ložem z kameniva nebo živice cementovou maltou se spárami zalitými</t>
  </si>
  <si>
    <t>2*79"STOKA b1"</t>
  </si>
  <si>
    <t>406575665</t>
  </si>
  <si>
    <t xml:space="preserve">"STOKA  B1"(293+79)*0,8</t>
  </si>
  <si>
    <t xml:space="preserve">"STOKA  B1-1"6*0,8</t>
  </si>
  <si>
    <t xml:space="preserve">"STOKA  B1-2"(9+362)*0,8</t>
  </si>
  <si>
    <t>"STOKA B1-2b"35*0,8</t>
  </si>
  <si>
    <t xml:space="preserve">"STOKA  B1-2c"64*0,8</t>
  </si>
  <si>
    <t xml:space="preserve">"STOKA  B1-5a"57*0,8</t>
  </si>
  <si>
    <t xml:space="preserve">"STOKA  B1-6"78*0,8</t>
  </si>
  <si>
    <t>"PŘÍPOJKY"(70+94,5)*0,8</t>
  </si>
  <si>
    <t>1556319375</t>
  </si>
  <si>
    <t xml:space="preserve">"STOKA  B1"(82)*0,8</t>
  </si>
  <si>
    <t xml:space="preserve">"STOKA  B1-1"105*0,8</t>
  </si>
  <si>
    <t xml:space="preserve">"STOKA  B1-2"(318)*0,8</t>
  </si>
  <si>
    <t>"STOKA B1-2a"51*0,8</t>
  </si>
  <si>
    <t>"STOKA B1-4"29*0,8</t>
  </si>
  <si>
    <t xml:space="preserve">"STOKA  B1-5"107*0,8</t>
  </si>
  <si>
    <t xml:space="preserve">"STOKA  B1-7"27*0,8</t>
  </si>
  <si>
    <t xml:space="preserve">"STOKA  B1-8"81*0,8</t>
  </si>
  <si>
    <t xml:space="preserve">"STOKA  B3"(571-3)*0,8</t>
  </si>
  <si>
    <t xml:space="preserve">"STOKA  B4"52*0,8</t>
  </si>
  <si>
    <t>"PŘÍPOJKY"230*0,8</t>
  </si>
  <si>
    <t>-990657780</t>
  </si>
  <si>
    <t xml:space="preserve">"STOKA  B1"293*1,3</t>
  </si>
  <si>
    <t xml:space="preserve">"STOKA  B1-1"6*1,3</t>
  </si>
  <si>
    <t xml:space="preserve">"STOKA  B1-2"9*1,3</t>
  </si>
  <si>
    <t>"PŘÍPOJKY"70*1,3</t>
  </si>
  <si>
    <t>-327307256</t>
  </si>
  <si>
    <t xml:space="preserve">"STOKA  B1"293*1,4</t>
  </si>
  <si>
    <t xml:space="preserve">"STOKA  B1-1"6*1,4</t>
  </si>
  <si>
    <t xml:space="preserve">"STOKA  B1-2"9*1,4</t>
  </si>
  <si>
    <t>"PŘÍPOJKY"70*1,4</t>
  </si>
  <si>
    <t>431684790</t>
  </si>
  <si>
    <t>12*8</t>
  </si>
  <si>
    <t>-340613098</t>
  </si>
  <si>
    <t>436799142</t>
  </si>
  <si>
    <t xml:space="preserve">"STOKA  B1"190</t>
  </si>
  <si>
    <t xml:space="preserve">"STOKA  B1-2"240</t>
  </si>
  <si>
    <t>"STOKA B1-2a"3</t>
  </si>
  <si>
    <t xml:space="preserve">"STOKA  B1-2c"5</t>
  </si>
  <si>
    <t>"STOKA B1-4"2</t>
  </si>
  <si>
    <t xml:space="preserve">"STOKA  B1-5"80</t>
  </si>
  <si>
    <t xml:space="preserve">"STOKA  B1-5a"50</t>
  </si>
  <si>
    <t xml:space="preserve">"STOKA  B1-6"20</t>
  </si>
  <si>
    <t xml:space="preserve">"STOKA  B1-7"20</t>
  </si>
  <si>
    <t xml:space="preserve">"STOKA  B1-8"20</t>
  </si>
  <si>
    <t xml:space="preserve">"STOKA  B3"10</t>
  </si>
  <si>
    <t xml:space="preserve">"STOKA  B4"3</t>
  </si>
  <si>
    <t>"PŘÍPOJKY"150</t>
  </si>
  <si>
    <t>-702484630</t>
  </si>
  <si>
    <t>-1720221190</t>
  </si>
  <si>
    <t>1806056251</t>
  </si>
  <si>
    <t>-1060204515</t>
  </si>
  <si>
    <t>-661674629</t>
  </si>
  <si>
    <t>793*1*0,8</t>
  </si>
  <si>
    <t>-286250147</t>
  </si>
  <si>
    <t xml:space="preserve">"STOKA  B1"262*1*0,2</t>
  </si>
  <si>
    <t>578186946</t>
  </si>
  <si>
    <t>"přípojky"(300)*(1,3-0,3)*0,8*0,1+94*(1,3-0,2)*0,8*0,1</t>
  </si>
  <si>
    <t xml:space="preserve">"STOKA  B1"((293+82+79)*(1,35-0,3)+262*(1,35-0,2))*0,8*0,1</t>
  </si>
  <si>
    <t xml:space="preserve">"STOKA  B1-1"111*(1,4-0,3)*0,8*0,1</t>
  </si>
  <si>
    <t xml:space="preserve">"STOKA  B1-2"(362*(1,3-0,2)+327*(1,3-0,3))*0,8*0,1</t>
  </si>
  <si>
    <t>"STOKA B1-2a"51*(1,5-0,3)*0,8*0,1</t>
  </si>
  <si>
    <t>"STOKA B1-2b"35*(1,3-0,2)*0,8*0,1</t>
  </si>
  <si>
    <t xml:space="preserve">"STOKA  B1-2c"64*(1,3-0,2)*0,8*0,1</t>
  </si>
  <si>
    <t>"STOKA B1-4"29*(1,3-0,3)*0,8*0,1</t>
  </si>
  <si>
    <t xml:space="preserve">"STOKA  B1-5"107*(1,3-0,3)*0,8*0,1</t>
  </si>
  <si>
    <t xml:space="preserve">"STOKA  B1-5a"57*(1,3-0,2)*0,8*0,1</t>
  </si>
  <si>
    <t xml:space="preserve">"STOKA  B1-6"78*(1,3-0,2)*0,8*0,1</t>
  </si>
  <si>
    <t xml:space="preserve">"STOKA  B1-7"27*(1,45-0,3)*0,8*0,1</t>
  </si>
  <si>
    <t xml:space="preserve">"STOKA  B1-8"81*(1,3-0,3)*0,8*0,1</t>
  </si>
  <si>
    <t xml:space="preserve">"STOKA  B3"(571-3)*(1,35-0,3)*0,8*0,1</t>
  </si>
  <si>
    <t xml:space="preserve">"STOKA  B4"52*(1,35-0,3)*0,8*0,1</t>
  </si>
  <si>
    <t>-1869182698</t>
  </si>
  <si>
    <t>"přípojky"(300)*(1,3-0,3)*0,8*0,1+94*(1,3-0,2)*0,8*0,1*0,5</t>
  </si>
  <si>
    <t xml:space="preserve">"STOKA  B1"((293+82+79)*(1,35-0,3)+262*(1,35-0,2))*0,8*0,1*0,5</t>
  </si>
  <si>
    <t xml:space="preserve">"STOKA  B1-1"111*(1,4-0,3)*0,8*0,1*0,5</t>
  </si>
  <si>
    <t xml:space="preserve">"STOKA  B1-2"(362*(1,3-0,2)+327*(1,3-0,3))*0,8*0,1*0,5</t>
  </si>
  <si>
    <t>"STOKA B1-2a"51*(1,5-0,3)*0,8*0,1*0,5</t>
  </si>
  <si>
    <t>"STOKA B1-2b"35*(1,3-0,2)*0,8*0,1*0,5</t>
  </si>
  <si>
    <t xml:space="preserve">"STOKA  B1-2c"64*(1,3-0,2)*0,8*0,1*0,5</t>
  </si>
  <si>
    <t>"STOKA B1-4"29*(1,3-0,3)*0,8*0,1*0,5</t>
  </si>
  <si>
    <t xml:space="preserve">"STOKA  B1-5"107*(1,3-0,3)*0,8*0,1*0,5</t>
  </si>
  <si>
    <t xml:space="preserve">"STOKA  B1-5a"57*(1,3-0,2)*0,8*0,1*0,5</t>
  </si>
  <si>
    <t xml:space="preserve">"STOKA  B1-6"78*(1,3-0,2)*0,8*0,1*0,5</t>
  </si>
  <si>
    <t xml:space="preserve">"STOKA  B1-7"27*(1,45-0,3)*0,8*0,1*0,5</t>
  </si>
  <si>
    <t xml:space="preserve">"STOKA  B1-8"81*(1,3-0,3)*0,8*0,1*0,5</t>
  </si>
  <si>
    <t xml:space="preserve">"STOKA  B3"(571-3)*(1,35-0,3)*0,8*0,1*0,5</t>
  </si>
  <si>
    <t xml:space="preserve">"STOKA  B4"52*(1,35-0,3)*0,8*0,1*0,5</t>
  </si>
  <si>
    <t>-1326729351</t>
  </si>
  <si>
    <t>-50 "ruční výkop"</t>
  </si>
  <si>
    <t>"přípojky"(300)*(1,3-0,3)*0,8*0,1+94*(1,3-0,2)*0,8*0,4</t>
  </si>
  <si>
    <t xml:space="preserve">"STOKA  B1"((293+82+79)*(1,35-0,3)+262*(1,35-0,2))*0,8*0,4</t>
  </si>
  <si>
    <t xml:space="preserve">"STOKA  B1-1"111*(1,4-0,3)*0,8*0,4</t>
  </si>
  <si>
    <t xml:space="preserve">"STOKA  B1-2"(362*(1,3-0,2)+327*(1,3-0,3))*0,8*0,4</t>
  </si>
  <si>
    <t>"STOKA B1-2a"51*(1,5-0,3)*0,8*0,4</t>
  </si>
  <si>
    <t>"STOKA B1-2b"35*(1,3-0,2)*0,8*0,4</t>
  </si>
  <si>
    <t xml:space="preserve">"STOKA  B1-2c"64*(1,3-0,2)*0,8*0,4</t>
  </si>
  <si>
    <t>"STOKA B1-4"29*(1,3-0,3)*0,8*0,4</t>
  </si>
  <si>
    <t xml:space="preserve">"STOKA  B1-5"107*(1,3-0,3)*0,8*0,4</t>
  </si>
  <si>
    <t xml:space="preserve">"STOKA  B1-5a"57*(1,3-0,2)*0,8*0,4</t>
  </si>
  <si>
    <t xml:space="preserve">"STOKA  B1-6"78*(1,3-0,2)*0,8*0,4</t>
  </si>
  <si>
    <t xml:space="preserve">"STOKA  B1-7"27*(1,45-0,3)*0,8*0,4</t>
  </si>
  <si>
    <t xml:space="preserve">"STOKA  B1-8"81*(1,3-0,3)*0,8*0,4</t>
  </si>
  <si>
    <t xml:space="preserve">"STOKA  B3"(571-3)*(1,35-0,3)*0,8*0,4</t>
  </si>
  <si>
    <t xml:space="preserve">"STOKA  B4"52*(1,35-0,3)*0,8*0,4</t>
  </si>
  <si>
    <t>-662771240</t>
  </si>
  <si>
    <t>"přípojky"(300)*(1,3-0,3)*0,8*0,1+94*(1,3-0,2)*0,8*0,4*0,5</t>
  </si>
  <si>
    <t xml:space="preserve">"STOKA  B1"((293+82+79)*(1,35-0,3)+262*(1,35-0,2))*0,8*0,4*0,5</t>
  </si>
  <si>
    <t xml:space="preserve">"STOKA  B1-1"111*(1,4-0,3)*0,8*0,4*0,5</t>
  </si>
  <si>
    <t xml:space="preserve">"STOKA  B1-2"(362*(1,3-0,2)+327*(1,3-0,3))*0,8*0,4*0,5</t>
  </si>
  <si>
    <t>"STOKA B1-2a"51*(1,5-0,3)*0,8*0,4*0,5</t>
  </si>
  <si>
    <t>"STOKA B1-2b"35*(1,3-0,2)*0,8*0,4*0,5</t>
  </si>
  <si>
    <t xml:space="preserve">"STOKA  B1-2c"64*(1,3-0,2)*0,8*0,4*0,5</t>
  </si>
  <si>
    <t>"STOKA B1-4"29*(1,3-0,3)*0,8*0,4*0,5</t>
  </si>
  <si>
    <t xml:space="preserve">"STOKA  B1-5"107*(1,3-0,3)*0,8*0,4*0,5</t>
  </si>
  <si>
    <t xml:space="preserve">"STOKA  B1-5a"57*(1,3-0,2)*0,8*0,4*0,5</t>
  </si>
  <si>
    <t xml:space="preserve">"STOKA  B1-6"78*(1,3-0,2)*0,8*0,4*0,5</t>
  </si>
  <si>
    <t xml:space="preserve">"STOKA  B1-7"27*(1,45-0,3)*0,8*0,4*0,5</t>
  </si>
  <si>
    <t xml:space="preserve">"STOKA  B1-8"81*(1,3-0,3)*0,8*0,4*0,5</t>
  </si>
  <si>
    <t xml:space="preserve">"STOKA  B3"(571-3)*(1,35-0,3)*0,8*0,4*0,5</t>
  </si>
  <si>
    <t xml:space="preserve">"STOKA  B4"52*(1,35-0,3)*0,8*0,4*0,5</t>
  </si>
  <si>
    <t>1243876870</t>
  </si>
  <si>
    <t>1753975579</t>
  </si>
  <si>
    <t>-50"6.třída"+500*0,4*0,15"drenáž"</t>
  </si>
  <si>
    <t>"přípojky"(300)*(1,3-0,3)*0,8*0,1+94*(1,3-0,2)*0,8*0,5</t>
  </si>
  <si>
    <t xml:space="preserve">"STOKA  B1"((293+82+79)*(1,35-0,3)+262*(1,35-0,2))*0,8*0,5</t>
  </si>
  <si>
    <t xml:space="preserve">"STOKA  B1-1"111*(1,4-0,3)*0,8*0,5</t>
  </si>
  <si>
    <t xml:space="preserve">"STOKA  B1-2"(362*(1,3-0,2)+327*(1,3-0,3))*0,8*0,5</t>
  </si>
  <si>
    <t>"STOKA B1-2a"51*(1,5-0,3)*0,8*0,5</t>
  </si>
  <si>
    <t>"STOKA B1-2b"35*(1,3-0,2)*0,8*0,5</t>
  </si>
  <si>
    <t xml:space="preserve">"STOKA  B1-2c"64*(1,3-0,2)*0,8*0,5</t>
  </si>
  <si>
    <t>"STOKA B1-4"29*(1,3-0,3)*0,8*0,5</t>
  </si>
  <si>
    <t xml:space="preserve">"STOKA  B1-5"107*(1,3-0,3)*0,8*0,5</t>
  </si>
  <si>
    <t xml:space="preserve">"STOKA  B1-5a"57*(1,3-0,2)*0,8*0,5</t>
  </si>
  <si>
    <t xml:space="preserve">"STOKA  B1-6"78*(1,3-0,2)*0,8*0,5</t>
  </si>
  <si>
    <t xml:space="preserve">"STOKA  B1-7"27*(1,45-0,3)*0,8*0,5</t>
  </si>
  <si>
    <t xml:space="preserve">"STOKA  B1-8"81*(1,3-0,3)*0,8*0,5</t>
  </si>
  <si>
    <t xml:space="preserve">"STOKA  B3"(571-3)*(1,35-0,3)*0,8*0,5</t>
  </si>
  <si>
    <t xml:space="preserve">"STOKA  B4"52*(1,35-0,3)*0,8*0,5</t>
  </si>
  <si>
    <t>1655802322</t>
  </si>
  <si>
    <t>563159327</t>
  </si>
  <si>
    <t>"přípojky"(394,5)*1,3*2*0,5</t>
  </si>
  <si>
    <t xml:space="preserve">"STOKA  B1"((293+82+79)*(1,35)+262*(1,35))*2*0,5</t>
  </si>
  <si>
    <t xml:space="preserve">"STOKA  B1-1"111*(1,4)*2*0,5</t>
  </si>
  <si>
    <t xml:space="preserve">"STOKA  B1-2"(362*(1,3)+327*(1,3))*2*0,5</t>
  </si>
  <si>
    <t>"STOKA B1-2a"51*(1,5)*2*0,5</t>
  </si>
  <si>
    <t>"STOKA B1-2b"35*(1,3)*2*0,5</t>
  </si>
  <si>
    <t xml:space="preserve">"STOKA  B1-2c"64*(1,3)*2*0,5</t>
  </si>
  <si>
    <t>"STOKA B1-4"29*(1,3)*2*0,5</t>
  </si>
  <si>
    <t xml:space="preserve">"STOKA  B1-5"107*(1,3)*2*0,5</t>
  </si>
  <si>
    <t xml:space="preserve">"STOKA  B1-5a"57*(1,3)*2*0,5</t>
  </si>
  <si>
    <t xml:space="preserve">"STOKA  B1-6"78*(1,3)*2*0,5</t>
  </si>
  <si>
    <t xml:space="preserve">"STOKA  B1-7"27*(1,45)*2*0,5</t>
  </si>
  <si>
    <t xml:space="preserve">"STOKA  B1-8"81*(1,3)*2*0,5</t>
  </si>
  <si>
    <t xml:space="preserve">"STOKA  B3"(571-3)*(1,35)*2*0,5</t>
  </si>
  <si>
    <t xml:space="preserve">"STOKA  B4"52*(1,35)*2*0,5</t>
  </si>
  <si>
    <t>-1232994722</t>
  </si>
  <si>
    <t>-34153577</t>
  </si>
  <si>
    <t>"přípojky"(300)*(1,3-1)*0,8*0,1+94*(1,3-1)*0,8*0,5</t>
  </si>
  <si>
    <t xml:space="preserve">"STOKA  B1"((293+82+79)*(1,35-1)+262*(1,35-1))*0,8*0,5</t>
  </si>
  <si>
    <t xml:space="preserve">"STOKA  B1-1"111*(1,4-1)*0,8*0,5</t>
  </si>
  <si>
    <t xml:space="preserve">"STOKA  B1-2"(362*(1,3-1)+327*(1,3-1))*0,8*0,5</t>
  </si>
  <si>
    <t>"STOKA B1-2a"51*(1,5-1)*0,8*0,5</t>
  </si>
  <si>
    <t>"STOKA B1-2b"35*(1,3-1)*0,8*0,5</t>
  </si>
  <si>
    <t xml:space="preserve">"STOKA  B1-2c"64*(1,3-1)*0,8*0,5</t>
  </si>
  <si>
    <t>"STOKA B1-4"29*(1,3-1)*0,8*0,5</t>
  </si>
  <si>
    <t xml:space="preserve">"STOKA  B1-5"107*(1,3-1)*0,8*0,5</t>
  </si>
  <si>
    <t xml:space="preserve">"STOKA  B1-5a"57*(1,3-1)*0,8*0,5</t>
  </si>
  <si>
    <t xml:space="preserve">"STOKA  B1-6"78*(1,3-1)*0,8*0,5</t>
  </si>
  <si>
    <t xml:space="preserve">"STOKA  B1-7"27*(1,45-1)*0,8*0,5</t>
  </si>
  <si>
    <t xml:space="preserve">"STOKA  B1-8"81*(1,3-1)*0,8*0,5</t>
  </si>
  <si>
    <t xml:space="preserve">"STOKA  B3"(571-3)*(1,35-1)*0,8*0,5</t>
  </si>
  <si>
    <t xml:space="preserve">"STOKA  B4"52*(1,35-1)*0,8*0,5</t>
  </si>
  <si>
    <t>-2146270806</t>
  </si>
  <si>
    <t>500*0,4*0,15"drenáž"</t>
  </si>
  <si>
    <t>201455927</t>
  </si>
  <si>
    <t>"přípojky"(300)*(1,3-0,3)*0,8*0,1+94*(1,3-0,2)*0,8*0,5*2</t>
  </si>
  <si>
    <t xml:space="preserve">"STOKA  B1"((293+82+79)*(1,35-0,3)+262*(1,35-0,2))*0,8*0,5*2</t>
  </si>
  <si>
    <t xml:space="preserve">"STOKA  B1-1"111*(1,4-0,3)*0,8*0,5*2</t>
  </si>
  <si>
    <t xml:space="preserve">"STOKA  B1-2"(362*(1,3-0,2)+327*(1,3-0,3))*0,8*0,5*2</t>
  </si>
  <si>
    <t>"STOKA B1-2a"51*(1,5-0,3)*0,8*0,5*2</t>
  </si>
  <si>
    <t>"STOKA B1-2b"35*(1,3-0,2)*0,8*0,5*2</t>
  </si>
  <si>
    <t xml:space="preserve">"STOKA  B1-2c"64*(1,3-0,2)*0,8*0,5*2</t>
  </si>
  <si>
    <t>"STOKA B1-4"29*(1,3-0,3)*0,8*0,5*2</t>
  </si>
  <si>
    <t xml:space="preserve">"STOKA  B1-5"107*(1,3-0,3)*0,8*0,5*2</t>
  </si>
  <si>
    <t xml:space="preserve">"STOKA  B1-5a"57*(1,3-0,2)*0,8*0,5*2</t>
  </si>
  <si>
    <t xml:space="preserve">"STOKA  B1-6"78*(1,3-0,2)*0,8*0,5*2</t>
  </si>
  <si>
    <t xml:space="preserve">"STOKA  B1-7"27*(1,45-0,3)*0,8*0,5*2</t>
  </si>
  <si>
    <t xml:space="preserve">"STOKA  B1-8"81*(1,3-0,3)*0,8*0,5*2</t>
  </si>
  <si>
    <t xml:space="preserve">"STOKA  B3"(571-3)*(1,35-0,3)*0,8*0,5*2</t>
  </si>
  <si>
    <t xml:space="preserve">"STOKA  B4"52*(1,35-0,3)*0,8*0,5*2</t>
  </si>
  <si>
    <t>499602037</t>
  </si>
  <si>
    <t>500*0,4*0,15</t>
  </si>
  <si>
    <t>306835744</t>
  </si>
  <si>
    <t>1654634413</t>
  </si>
  <si>
    <t>1232,54*2</t>
  </si>
  <si>
    <t>-2051819685</t>
  </si>
  <si>
    <t>-1970168869</t>
  </si>
  <si>
    <t>-2092110364</t>
  </si>
  <si>
    <t>156078110</t>
  </si>
  <si>
    <t>221610247</t>
  </si>
  <si>
    <t>"přípojky"(70)*(1,3-0,3-0,4-0,1-0,23)*0,8+94,5*(1,3-0,2-0,4-0,1)*0,8+230*(1,3-0,2-0,4-0,1)*0,8</t>
  </si>
  <si>
    <t xml:space="preserve">"STOKA  B1"((293)*(1,35-0,3-0,5-0,23)+(82+79)*(1,35-0,3-0,5)+262*(1,35-0,2))*0,8</t>
  </si>
  <si>
    <t xml:space="preserve">"STOKA  B1-1"105*(1,4-0,3-0,5)*0,8+6*(1,4-0,3-0,5-0,23)*0,8</t>
  </si>
  <si>
    <t xml:space="preserve">"STOKA  B1-2"(353*(1,3-0,2-0,5)+327*(1,3-0,3-0,5)+9*(1,3-0,3*0,23-0,5))*0,8</t>
  </si>
  <si>
    <t>"STOKA B1-2a"51*(1,5-0,3-0,5)*0,8</t>
  </si>
  <si>
    <t>"STOKA B1-2b"35*(1,3-0,2-0,5)*0,8</t>
  </si>
  <si>
    <t xml:space="preserve">"STOKA  B1-2c"64*(1,3-0,2-0,5)*0,8</t>
  </si>
  <si>
    <t>"STOKA B1-4"29*(1,3-0,3-0,5)*0,8</t>
  </si>
  <si>
    <t xml:space="preserve">"STOKA  B1-5"107*(1,3-0,3-0,5)*0,8</t>
  </si>
  <si>
    <t xml:space="preserve">"STOKA  B1-5a"57*(1,3-0,2-0,5)*0,8</t>
  </si>
  <si>
    <t xml:space="preserve">"STOKA  B1-6"78*(1,3-0,2-0,5)*0,8</t>
  </si>
  <si>
    <t xml:space="preserve">"STOKA  B1-7"27*(1,45-0,3-0,5)*0,8</t>
  </si>
  <si>
    <t xml:space="preserve">"STOKA  B1-8"81*(1,3-0,3-0,5)*0,8</t>
  </si>
  <si>
    <t xml:space="preserve">"STOKA  B3"(571-3)*(1,35-0,3-0,5)*0,8</t>
  </si>
  <si>
    <t xml:space="preserve">"STOKA  B4"52*(1,35-0,3-0,5)*0,8</t>
  </si>
  <si>
    <t>5690821</t>
  </si>
  <si>
    <t xml:space="preserve">"STOKA  B1"(54+310+352)*0,4*0,8*2</t>
  </si>
  <si>
    <t xml:space="preserve">"STOKA  B1-1"111*0,4*0,8*2</t>
  </si>
  <si>
    <t xml:space="preserve">"STOKA  B1-2"(460+229)*0,4*0,8*2</t>
  </si>
  <si>
    <t>"STOKA B1-2a"51*0,4*0,8*2</t>
  </si>
  <si>
    <t>"STOKA B1-2b"35*0,4*0,8*2</t>
  </si>
  <si>
    <t xml:space="preserve">"STOKA  B1-2c"64*0,4*0,8*2</t>
  </si>
  <si>
    <t>"STOKA B1-4"29*0,4*0,8*2</t>
  </si>
  <si>
    <t xml:space="preserve">"STOKA  B1-5"107*0,4*0,8*2</t>
  </si>
  <si>
    <t xml:space="preserve">"STOKA  B1-5a"57*0,4*0,8*2</t>
  </si>
  <si>
    <t xml:space="preserve">"STOKA  B1-6"78*0,4*0,8*2</t>
  </si>
  <si>
    <t xml:space="preserve">"STOKA  B1-7"27*0,4*0,8*2</t>
  </si>
  <si>
    <t xml:space="preserve">"STOKA  B1-8"81*0,4*0,8*2</t>
  </si>
  <si>
    <t xml:space="preserve">"STOKA  B3"571*0,4*0,8*2</t>
  </si>
  <si>
    <t xml:space="preserve">"STOKA  B4"52*0,4*0,8*2</t>
  </si>
  <si>
    <t>"PŘÍPOJKY"394,5*0,4*0,8*2</t>
  </si>
  <si>
    <t>-1035192117</t>
  </si>
  <si>
    <t xml:space="preserve">"STOKA  B1"(54+310+352)*0,4*0,8</t>
  </si>
  <si>
    <t xml:space="preserve">"STOKA  B1-1"111*0,4*0,8</t>
  </si>
  <si>
    <t xml:space="preserve">"STOKA  B1-2"(460+229)*0,4*0,8</t>
  </si>
  <si>
    <t>"STOKA B1-2a"51*0,4*0,8</t>
  </si>
  <si>
    <t>"STOKA B1-2b"35*0,4*0,8</t>
  </si>
  <si>
    <t xml:space="preserve">"STOKA  B1-2c"64*0,4*0,8</t>
  </si>
  <si>
    <t>"STOKA B1-4"29*0,4*0,8</t>
  </si>
  <si>
    <t xml:space="preserve">"STOKA  B1-5"107*0,4*0,8</t>
  </si>
  <si>
    <t xml:space="preserve">"STOKA  B1-5a"57*0,4*0,8</t>
  </si>
  <si>
    <t xml:space="preserve">"STOKA  B1-6"78*0,4*0,8</t>
  </si>
  <si>
    <t xml:space="preserve">"STOKA  B1-7"27*0,4*0,8</t>
  </si>
  <si>
    <t xml:space="preserve">"STOKA  B1-8"81*0,4*0,8</t>
  </si>
  <si>
    <t xml:space="preserve">"STOKA  B3"571*0,4*0,8</t>
  </si>
  <si>
    <t xml:space="preserve">"STOKA  B4"52*0,4*0,8</t>
  </si>
  <si>
    <t>"PŘÍPOJKY"394,5*0,4*0,8</t>
  </si>
  <si>
    <t>899261179</t>
  </si>
  <si>
    <t xml:space="preserve">"STOKA  B1"262*1</t>
  </si>
  <si>
    <t>-2131481013</t>
  </si>
  <si>
    <t>-1045530800</t>
  </si>
  <si>
    <t>262*0,025 'Přepočtené koeficientem množství</t>
  </si>
  <si>
    <t>Zemní práce - odkopávky a prokopávky</t>
  </si>
  <si>
    <t>-1865359743</t>
  </si>
  <si>
    <t>500</t>
  </si>
  <si>
    <t>1504385524</t>
  </si>
  <si>
    <t xml:space="preserve">"STOKA  B1"(54+310+352)*0,8*0,1</t>
  </si>
  <si>
    <t xml:space="preserve">"STOKA  B1-1"111*0,8*0,1</t>
  </si>
  <si>
    <t xml:space="preserve">"STOKA  B1-2"(460+229)*0,8*0,1</t>
  </si>
  <si>
    <t>"STOKA B1-2a"51*0,8*0,1</t>
  </si>
  <si>
    <t>"STOKA B1-2b"35*0,8*0,1</t>
  </si>
  <si>
    <t xml:space="preserve">"STOKA  B1-2c"64*0,8*0,1</t>
  </si>
  <si>
    <t>"STOKA B1-4"29*0,8*0,1</t>
  </si>
  <si>
    <t xml:space="preserve">"STOKA  B1-5"107*0,8*0,1</t>
  </si>
  <si>
    <t xml:space="preserve">"STOKA  B1-5a"57*0,8*0,1</t>
  </si>
  <si>
    <t xml:space="preserve">"STOKA  B1-6"78*0,8*0,1</t>
  </si>
  <si>
    <t xml:space="preserve">"STOKA  B1-7"27*0,8*0,1</t>
  </si>
  <si>
    <t xml:space="preserve">"STOKA  B1-8"81*0,8*0,1</t>
  </si>
  <si>
    <t xml:space="preserve">"STOKA  B3"(571-3)*0,8*0,1</t>
  </si>
  <si>
    <t xml:space="preserve">"STOKA  B4"52*0,8*0,1</t>
  </si>
  <si>
    <t>"PŘÍPOJKY"394,5*0,8*0,1</t>
  </si>
  <si>
    <t>564861111</t>
  </si>
  <si>
    <t>Podklad ze štěrkodrtě ŠD tl 200 mm</t>
  </si>
  <si>
    <t>-750962672</t>
  </si>
  <si>
    <t>Podklad ze štěrkodrti ŠD s rozprostřením a zhutněním, po zhutnění tl. 200 mm</t>
  </si>
  <si>
    <t>79*2"STOKA B1- PANELY"</t>
  </si>
  <si>
    <t xml:space="preserve">"STOKA  B1-2"(362)*0,8</t>
  </si>
  <si>
    <t>593811360</t>
  </si>
  <si>
    <t>panel silniční IZD 200/100/15 JP 6 t 200x100x15 cm</t>
  </si>
  <si>
    <t>CS ÚRS 2018 01</t>
  </si>
  <si>
    <t>-2101301532</t>
  </si>
  <si>
    <t>panel silniční 200x100x15 cm, 6t- jednorázové</t>
  </si>
  <si>
    <t>30 "NÁHRADA ZA ROZBITÉ PANELY"</t>
  </si>
  <si>
    <t>-111733217</t>
  </si>
  <si>
    <t xml:space="preserve">"STOKA  B1"(293+82)*0,8</t>
  </si>
  <si>
    <t xml:space="preserve">"STOKA  B1-1"111*0,8</t>
  </si>
  <si>
    <t xml:space="preserve">"STOKA  B1-2"(9+318)*0,8</t>
  </si>
  <si>
    <t>"PŘÍPOJKY"(70+230)*0,8</t>
  </si>
  <si>
    <t>316617146</t>
  </si>
  <si>
    <t xml:space="preserve">"STOKA  B1"293*0,8</t>
  </si>
  <si>
    <t xml:space="preserve">"STOKA  B1-2"9*0,8</t>
  </si>
  <si>
    <t>"PŘÍPOJKY"70*0,8</t>
  </si>
  <si>
    <t>692436535</t>
  </si>
  <si>
    <t>-1332306994</t>
  </si>
  <si>
    <t xml:space="preserve">"STOKA  B1"293*(1,3+1,4)</t>
  </si>
  <si>
    <t xml:space="preserve">"STOKA  B1-1"6*(1,3+1,4)</t>
  </si>
  <si>
    <t xml:space="preserve">"STOKA  B1-2"9*(1,3+1,4)</t>
  </si>
  <si>
    <t>"PŘÍPOJKY"70*(1,3+1,4)</t>
  </si>
  <si>
    <t>-761152143</t>
  </si>
  <si>
    <t>-1367322975</t>
  </si>
  <si>
    <t xml:space="preserve">"STOKA  B1"293*(1,3)</t>
  </si>
  <si>
    <t xml:space="preserve">"STOKA  B1-1"6*(1,3)</t>
  </si>
  <si>
    <t xml:space="preserve">"STOKA  B1-2"9*(1,3)</t>
  </si>
  <si>
    <t>"PŘÍPOJKY"70*(1,3)</t>
  </si>
  <si>
    <t>-400118208</t>
  </si>
  <si>
    <t xml:space="preserve">"STOKA  B1"293*2</t>
  </si>
  <si>
    <t xml:space="preserve">"STOKA  B1-1"6*2</t>
  </si>
  <si>
    <t xml:space="preserve">"STOKA  B1-2"9*2</t>
  </si>
  <si>
    <t>"PŘÍPOJKY"70*2</t>
  </si>
  <si>
    <t>2128646886</t>
  </si>
  <si>
    <t>1544825836</t>
  </si>
  <si>
    <t xml:space="preserve">"STOKA  B1"54+310+352</t>
  </si>
  <si>
    <t xml:space="preserve">"STOKA  B1-1"111</t>
  </si>
  <si>
    <t xml:space="preserve">"STOKA  B1-2"460+229</t>
  </si>
  <si>
    <t>"STOKA B1-2a"51</t>
  </si>
  <si>
    <t>"STOKA B1-2b"35</t>
  </si>
  <si>
    <t xml:space="preserve">"STOKA  B1-2c"64</t>
  </si>
  <si>
    <t>"STOKA B1-4"29</t>
  </si>
  <si>
    <t xml:space="preserve">"STOKA  B1-5"107</t>
  </si>
  <si>
    <t xml:space="preserve">"STOKA  B1-5a"57</t>
  </si>
  <si>
    <t xml:space="preserve">"STOKA  B1-6"78</t>
  </si>
  <si>
    <t xml:space="preserve">"STOKA  B1-7"27</t>
  </si>
  <si>
    <t xml:space="preserve">"STOKA  B1-8"81</t>
  </si>
  <si>
    <t xml:space="preserve">"STOKA  B3"571</t>
  </si>
  <si>
    <t xml:space="preserve">"STOKA  B4"52</t>
  </si>
  <si>
    <t>"PŘÍPOJKY"394,5</t>
  </si>
  <si>
    <t>303692072</t>
  </si>
  <si>
    <t xml:space="preserve">"STOKA  B1-1"111*2</t>
  </si>
  <si>
    <t xml:space="preserve">"STOKA  B1-2"(460+229)*2</t>
  </si>
  <si>
    <t>"STOKA B1-2a"51*2</t>
  </si>
  <si>
    <t>"STOKA B1-2b"35*2</t>
  </si>
  <si>
    <t xml:space="preserve">"STOKA  B1-2c"64*2</t>
  </si>
  <si>
    <t>"STOKA B1-4"29*2</t>
  </si>
  <si>
    <t xml:space="preserve">"STOKA  B1-5"107*2</t>
  </si>
  <si>
    <t xml:space="preserve">"STOKA  B1-5a"57*2</t>
  </si>
  <si>
    <t xml:space="preserve">"STOKA  B1-6"78*2</t>
  </si>
  <si>
    <t xml:space="preserve">"STOKA  B1-7"27*2</t>
  </si>
  <si>
    <t xml:space="preserve">"STOKA  B1-8"81*2</t>
  </si>
  <si>
    <t xml:space="preserve">"STOKA  B3"571*2+35</t>
  </si>
  <si>
    <t xml:space="preserve">"STOKA  B4"52*2</t>
  </si>
  <si>
    <t>"PŘÍPOJKY"394,5*2,3</t>
  </si>
  <si>
    <t>271443147</t>
  </si>
  <si>
    <t>752360435</t>
  </si>
  <si>
    <t xml:space="preserve">Montáž potrubí z PVC  podtlakových  otevřený výkop D 90x4,3mm </t>
  </si>
  <si>
    <t>1695356399</t>
  </si>
  <si>
    <t xml:space="preserve">Montáž vodovodního potrubí z plastů v otevřeném výkopu z tvrdého PVC  podtlakových PN10 D 90x4,3mm </t>
  </si>
  <si>
    <t xml:space="preserve">"STOKA  B1"202</t>
  </si>
  <si>
    <t xml:space="preserve">"STOKA  B1-2"170</t>
  </si>
  <si>
    <t>335305620</t>
  </si>
  <si>
    <t xml:space="preserve">"STOKA  B1"460</t>
  </si>
  <si>
    <t xml:space="preserve">"STOKA  B1-2"519</t>
  </si>
  <si>
    <t>Montáž potrubí z PVC podtlakových otevřený výkop D 160 x 7,7 mm</t>
  </si>
  <si>
    <t>1926663004</t>
  </si>
  <si>
    <t>Montáž vodovodního potrubí z plastů v otevřeném výkopu z tvrdého PVC podtlakových PN10 D 160 x 7,7 mm</t>
  </si>
  <si>
    <t xml:space="preserve">"STOKA  B1"54</t>
  </si>
  <si>
    <t>553190503</t>
  </si>
  <si>
    <t>394,5</t>
  </si>
  <si>
    <t>1905904968</t>
  </si>
  <si>
    <t>19865233</t>
  </si>
  <si>
    <t>"přípojky"2</t>
  </si>
  <si>
    <t xml:space="preserve">"STOKA  B1"35+1"iš"</t>
  </si>
  <si>
    <t xml:space="preserve">"STOKA  B1-1"21+2"iš"</t>
  </si>
  <si>
    <t xml:space="preserve">"STOKA  B1-2"29+1"iš"</t>
  </si>
  <si>
    <t>"STOKA B1-2a"9+1"iš"</t>
  </si>
  <si>
    <t>"STOKA B1-2b"6+1"iš"</t>
  </si>
  <si>
    <t xml:space="preserve">"STOKA  B1-2c"12+1"iš"</t>
  </si>
  <si>
    <t>"STOKA B1-4"6+1"iš"</t>
  </si>
  <si>
    <t xml:space="preserve">"STOKA  B1-5"20+1"iš"</t>
  </si>
  <si>
    <t xml:space="preserve">"STOKA  B1-5a"12+1"iš"</t>
  </si>
  <si>
    <t xml:space="preserve">"STOKA  B1-6"15+1"iš"</t>
  </si>
  <si>
    <t xml:space="preserve">"STOKA  B1-7"6+1"iš"</t>
  </si>
  <si>
    <t xml:space="preserve">"STOKA  B1-8"15+1"iš"</t>
  </si>
  <si>
    <t xml:space="preserve">"STOKA  B3"100+3"iš"</t>
  </si>
  <si>
    <t xml:space="preserve">"STOKA  B4"9+1"iš"</t>
  </si>
  <si>
    <t>-693803209</t>
  </si>
  <si>
    <t xml:space="preserve">"STOKA  B1"87+3"IŠ"</t>
  </si>
  <si>
    <t xml:space="preserve">"STOKA  B1-2"77+3"IŠ"</t>
  </si>
  <si>
    <t>-1439221929</t>
  </si>
  <si>
    <t xml:space="preserve">"STOKA  B1"10+1"IŠ"</t>
  </si>
  <si>
    <t>-309061683</t>
  </si>
  <si>
    <t>67 +6</t>
  </si>
  <si>
    <t>2047897930</t>
  </si>
  <si>
    <t xml:space="preserve">"STOKA  B1"4</t>
  </si>
  <si>
    <t xml:space="preserve">"STOKA  B1-1"1</t>
  </si>
  <si>
    <t xml:space="preserve">"STOKA  B1-2"0</t>
  </si>
  <si>
    <t>"STOKA B1-2a"1</t>
  </si>
  <si>
    <t>"STOKA B1-2b"1</t>
  </si>
  <si>
    <t xml:space="preserve">"STOKA  B1-2c"1</t>
  </si>
  <si>
    <t>"STOKA B1-4"1</t>
  </si>
  <si>
    <t xml:space="preserve">"STOKA  B1-5"2</t>
  </si>
  <si>
    <t xml:space="preserve">"STOKA  B1-5a"1</t>
  </si>
  <si>
    <t xml:space="preserve">"STOKA  B1-6"1</t>
  </si>
  <si>
    <t xml:space="preserve">"STOKA  B1-7"1</t>
  </si>
  <si>
    <t xml:space="preserve">"STOKA  B1-8"1</t>
  </si>
  <si>
    <t xml:space="preserve">"STOKA  B3"1</t>
  </si>
  <si>
    <t xml:space="preserve">"STOKA  B4"1</t>
  </si>
  <si>
    <t>1420111981</t>
  </si>
  <si>
    <t xml:space="preserve">"STOKA  B1"2</t>
  </si>
  <si>
    <t xml:space="preserve">"STOKA  B1-2"4</t>
  </si>
  <si>
    <t>-943425916</t>
  </si>
  <si>
    <t>"stoka B1"2</t>
  </si>
  <si>
    <t>634182344</t>
  </si>
  <si>
    <t>-1987114317</t>
  </si>
  <si>
    <t>1885040791</t>
  </si>
  <si>
    <t>1508554761</t>
  </si>
  <si>
    <t>1001399608</t>
  </si>
  <si>
    <t xml:space="preserve">"STOKA  B1"4*2</t>
  </si>
  <si>
    <t xml:space="preserve">"STOKA  B1-1"1*2</t>
  </si>
  <si>
    <t>"STOKA B1-2a"1*2</t>
  </si>
  <si>
    <t>"STOKA B1-2b"1*2</t>
  </si>
  <si>
    <t xml:space="preserve">"STOKA  B1-2c"1*2</t>
  </si>
  <si>
    <t>"STOKA B1-4"1*2</t>
  </si>
  <si>
    <t xml:space="preserve">"STOKA  B1-5"2*2</t>
  </si>
  <si>
    <t xml:space="preserve">"STOKA  B1-5a"1*2</t>
  </si>
  <si>
    <t xml:space="preserve">"STOKA  B1-6"1*2</t>
  </si>
  <si>
    <t xml:space="preserve">"STOKA  B1-7"1*2</t>
  </si>
  <si>
    <t xml:space="preserve">"STOKA  B1-8"1*2</t>
  </si>
  <si>
    <t xml:space="preserve">"STOKA  B3"1*2</t>
  </si>
  <si>
    <t xml:space="preserve">"STOKA  B4"1*2</t>
  </si>
  <si>
    <t>661033128</t>
  </si>
  <si>
    <t>-701293284</t>
  </si>
  <si>
    <t>"stoka B1"2*2</t>
  </si>
  <si>
    <t>-607799930</t>
  </si>
  <si>
    <t>-1083297440</t>
  </si>
  <si>
    <t xml:space="preserve">"STOKA  B1"2*2</t>
  </si>
  <si>
    <t xml:space="preserve">"STOKA  B1-2"4*2</t>
  </si>
  <si>
    <t>-775519052</t>
  </si>
  <si>
    <t>-1037026414</t>
  </si>
  <si>
    <t>"stoka B1"3</t>
  </si>
  <si>
    <t xml:space="preserve">"STOKA  B1"1</t>
  </si>
  <si>
    <t>965526974</t>
  </si>
  <si>
    <t xml:space="preserve">"STOKA  B1"5</t>
  </si>
  <si>
    <t>211650263</t>
  </si>
  <si>
    <t>1904312395</t>
  </si>
  <si>
    <t>683908595</t>
  </si>
  <si>
    <t xml:space="preserve">"STOKA  B1"8</t>
  </si>
  <si>
    <t xml:space="preserve">"STOKA  B1-1"2</t>
  </si>
  <si>
    <t xml:space="preserve">"STOKA  B1-2"7</t>
  </si>
  <si>
    <t>"STOKA B1-2a"2</t>
  </si>
  <si>
    <t>"STOKA B1-2b"2</t>
  </si>
  <si>
    <t xml:space="preserve">"STOKA  B1-2c"2</t>
  </si>
  <si>
    <t xml:space="preserve">"STOKA  B1-5a"2</t>
  </si>
  <si>
    <t xml:space="preserve">"STOKA  B1-6"2</t>
  </si>
  <si>
    <t xml:space="preserve">"STOKA  B1-7"2</t>
  </si>
  <si>
    <t xml:space="preserve">"STOKA  B3"7</t>
  </si>
  <si>
    <t xml:space="preserve">"STOKA  B4"2</t>
  </si>
  <si>
    <t>2024634029</t>
  </si>
  <si>
    <t>-260015355</t>
  </si>
  <si>
    <t xml:space="preserve">"STOKA  B1-2"2</t>
  </si>
  <si>
    <t>1289959086</t>
  </si>
  <si>
    <t xml:space="preserve">"STOKA  B1-2"1</t>
  </si>
  <si>
    <t xml:space="preserve">"STOKA  B1-5"1</t>
  </si>
  <si>
    <t>inspekční kryt včetně gumové záítky (inspekční šachta DN 150)</t>
  </si>
  <si>
    <t>-495356326</t>
  </si>
  <si>
    <t>"stoka B1 "1</t>
  </si>
  <si>
    <t>1717431018</t>
  </si>
  <si>
    <t xml:space="preserve">"STOKA  B1-2"5</t>
  </si>
  <si>
    <t>-1380920767</t>
  </si>
  <si>
    <t>2026770884</t>
  </si>
  <si>
    <t>-2140523754</t>
  </si>
  <si>
    <t>1868063545</t>
  </si>
  <si>
    <t>"stoka B1"1</t>
  </si>
  <si>
    <t>-372813351</t>
  </si>
  <si>
    <t>"stoka B1- řady"1</t>
  </si>
  <si>
    <t>28612222.3</t>
  </si>
  <si>
    <t xml:space="preserve">odbočka kanalizace z PVC podtlak úhel 45°  150/100</t>
  </si>
  <si>
    <t>-144054397</t>
  </si>
  <si>
    <t>"stoka B1" 1</t>
  </si>
  <si>
    <t>28612222.6</t>
  </si>
  <si>
    <t xml:space="preserve">odbočka kanalizace z PVC podtlak úhel 45°  100/100</t>
  </si>
  <si>
    <t>-1798183810</t>
  </si>
  <si>
    <t>"stoka B1-2"1</t>
  </si>
  <si>
    <t>1093263388</t>
  </si>
  <si>
    <t>"stoka B1-2"2</t>
  </si>
  <si>
    <t>-1073943784</t>
  </si>
  <si>
    <t>"stoka B1"8</t>
  </si>
  <si>
    <t>"stoka B1-2"9</t>
  </si>
  <si>
    <t>-2025330776</t>
  </si>
  <si>
    <t xml:space="preserve">"STOKA  B1-1"3</t>
  </si>
  <si>
    <t xml:space="preserve">"STOKA  B1-2"10</t>
  </si>
  <si>
    <t xml:space="preserve">"STOKA  B1-5"5</t>
  </si>
  <si>
    <t xml:space="preserve">"STOKA  B1-8"5</t>
  </si>
  <si>
    <t xml:space="preserve">"STOKA  B3"6</t>
  </si>
  <si>
    <t>"PŘÍPOJKY B1-2"1</t>
  </si>
  <si>
    <t>178098056</t>
  </si>
  <si>
    <t xml:space="preserve">"STOKA  B1-1"0</t>
  </si>
  <si>
    <t>"STOKA B1-2a"0</t>
  </si>
  <si>
    <t>"STOKA B1-2b"0</t>
  </si>
  <si>
    <t>"STOKA B1-4"0</t>
  </si>
  <si>
    <t xml:space="preserve">"STOKA  B1-5a"0</t>
  </si>
  <si>
    <t xml:space="preserve">"STOKA  B1-6"0</t>
  </si>
  <si>
    <t xml:space="preserve">"STOKA  B1-7"0</t>
  </si>
  <si>
    <t xml:space="preserve">"STOKA  B1-8"0</t>
  </si>
  <si>
    <t>"PŘÍPOJKa B1-2"1</t>
  </si>
  <si>
    <t>-1468461036</t>
  </si>
  <si>
    <t>1610075891</t>
  </si>
  <si>
    <t>-261831500</t>
  </si>
  <si>
    <t>-551884273</t>
  </si>
  <si>
    <t>"stoka B1 s+v+r"2+2+1</t>
  </si>
  <si>
    <t>700439323</t>
  </si>
  <si>
    <t>"stoka B1s+v+r"0+0+1</t>
  </si>
  <si>
    <t>-491451618</t>
  </si>
  <si>
    <t>"stoka B1 s+v+r"1+1+0</t>
  </si>
  <si>
    <t>1230321353</t>
  </si>
  <si>
    <t>"stoka B1 s+v+r"1+7+2</t>
  </si>
  <si>
    <t>"stoka B1-2 s+v+r"10+8+2</t>
  </si>
  <si>
    <t>572593912</t>
  </si>
  <si>
    <t>"stoka B1 s+v+r"3+3+2</t>
  </si>
  <si>
    <t>"stoka B1-2 s+v+r"4+4+2</t>
  </si>
  <si>
    <t>-2088001735</t>
  </si>
  <si>
    <t>"stoka B1 s+v+r"11+3+2</t>
  </si>
  <si>
    <t>"stoka B1-2 s+v+r"10+6+2</t>
  </si>
  <si>
    <t>279638238</t>
  </si>
  <si>
    <t xml:space="preserve">"STOKA  B1 -s+v+r"7+7+2</t>
  </si>
  <si>
    <t xml:space="preserve">"STOKA  B1-1 -s+v+r"2+1+1</t>
  </si>
  <si>
    <t xml:space="preserve">"STOKA  B1-2 -s+v+r"0+4+2</t>
  </si>
  <si>
    <t>"STOKA B1-2a -s+v+r"0+0+1</t>
  </si>
  <si>
    <t>"STOKA B1-2b -s+v+r"0+1+0</t>
  </si>
  <si>
    <t xml:space="preserve">"STOKA  B1-2c -s+v+r"0+2+1</t>
  </si>
  <si>
    <t>"STOKA B1-4 -s+v+r"1+2+0</t>
  </si>
  <si>
    <t xml:space="preserve">"STOKA  B1-5 -s+v+r"0+1+1</t>
  </si>
  <si>
    <t xml:space="preserve">"STOKA  B1-5a -s+v+r"0+0+1</t>
  </si>
  <si>
    <t xml:space="preserve">"STOKA  B1-6 -s+v+r"0+1+0</t>
  </si>
  <si>
    <t xml:space="preserve">"STOKA  B1-7 -s+v+r"0+0+1</t>
  </si>
  <si>
    <t xml:space="preserve">"STOKA  B1-8 -s+v+r"0+0+1</t>
  </si>
  <si>
    <t xml:space="preserve">"STOKA  B3 -s+v+r"6+3+1</t>
  </si>
  <si>
    <t xml:space="preserve">"STOKA  B4 -s+v+r"1+0+0</t>
  </si>
  <si>
    <t>"PŘÍPOJKY -s+v+r"0+0+1</t>
  </si>
  <si>
    <t>1901864650</t>
  </si>
  <si>
    <t xml:space="preserve">"STOKA  B1 -s+v+r"3+1+2</t>
  </si>
  <si>
    <t xml:space="preserve">"STOKA  B1-1 -s+v+r"2+0+1</t>
  </si>
  <si>
    <t xml:space="preserve">"STOKA  B1-2 -s+v+r"0+1+1</t>
  </si>
  <si>
    <t>"STOKA B1-2b -s+v+r"1+0+1</t>
  </si>
  <si>
    <t xml:space="preserve">"STOKA  B1-2c -s+v+r"0+1+1</t>
  </si>
  <si>
    <t>"STOKA B1-4 -s+v+r"2+0+0</t>
  </si>
  <si>
    <t xml:space="preserve">"STOKA  B1-5 -s+v+r"0+0+1</t>
  </si>
  <si>
    <t xml:space="preserve">"STOKA  B1-6 -s+v+r"1+0+0</t>
  </si>
  <si>
    <t xml:space="preserve">"STOKA  B1-7 -s+v+r"1+0+0</t>
  </si>
  <si>
    <t xml:space="preserve">"STOKA  B1-8 -s+v+r"1+0+0</t>
  </si>
  <si>
    <t xml:space="preserve">"STOKA  B3 -s+v+r"2+1+1</t>
  </si>
  <si>
    <t xml:space="preserve">"STOKA  B4 -s+v+r"0+0+0</t>
  </si>
  <si>
    <t>-375871279</t>
  </si>
  <si>
    <t xml:space="preserve">"STOKA  B1 -s+v+r"5+2+4</t>
  </si>
  <si>
    <t xml:space="preserve">"STOKA  B1-1 -s+v+r"1+4+1</t>
  </si>
  <si>
    <t xml:space="preserve">"STOKA  B1-2 -s+v+r"2+2+2</t>
  </si>
  <si>
    <t>"STOKA B1-2a -s+v+r"1+2+1</t>
  </si>
  <si>
    <t>"STOKA B1-2b -s+v+r"2+3+1</t>
  </si>
  <si>
    <t xml:space="preserve">"STOKA  B1-2c -s+v+r"1+2+1</t>
  </si>
  <si>
    <t>"STOKA B1-4 -s+v+r"1+2+1</t>
  </si>
  <si>
    <t xml:space="preserve">"STOKA  B1-5 -s+v+r"0+2+1</t>
  </si>
  <si>
    <t xml:space="preserve">"STOKA  B1-5a -s+v+r"3+2+1</t>
  </si>
  <si>
    <t xml:space="preserve">"STOKA  B1-6 -s+v+r"1+2+1</t>
  </si>
  <si>
    <t xml:space="preserve">"STOKA  B1-7 -s+v+r"1+2+1</t>
  </si>
  <si>
    <t xml:space="preserve">"STOKA  B1-8 -s+v+r"1+2+1</t>
  </si>
  <si>
    <t xml:space="preserve">"STOKA  B3 -s+v+r"2+10+2</t>
  </si>
  <si>
    <t xml:space="preserve">"STOKA  B4 -s+v+r"1+2+1</t>
  </si>
  <si>
    <t>"PŘÍPOJKY -s+v+r"2+2+2</t>
  </si>
  <si>
    <t>28611504.1</t>
  </si>
  <si>
    <t xml:space="preserve">redukce kanalizační podtlaková PVC 160/110 </t>
  </si>
  <si>
    <t>423717845</t>
  </si>
  <si>
    <t>"stoka A + napojení vedl. stok"6</t>
  </si>
  <si>
    <t>1680961423</t>
  </si>
  <si>
    <t>"stoka B1 + napojení vedl. stok"1</t>
  </si>
  <si>
    <t>-1401657637</t>
  </si>
  <si>
    <t>"B1"1</t>
  </si>
  <si>
    <t>"B1-2"1</t>
  </si>
  <si>
    <t>-1576780046</t>
  </si>
  <si>
    <t>71+71*2+10</t>
  </si>
  <si>
    <t>1871816210</t>
  </si>
  <si>
    <t>71+71+71</t>
  </si>
  <si>
    <t>-729127986</t>
  </si>
  <si>
    <t>1757709957</t>
  </si>
  <si>
    <t>637608554</t>
  </si>
  <si>
    <t>270814334</t>
  </si>
  <si>
    <t>-1224733952</t>
  </si>
  <si>
    <t>43151954</t>
  </si>
  <si>
    <t>-491941002</t>
  </si>
  <si>
    <t>445547621</t>
  </si>
  <si>
    <t>648184162</t>
  </si>
  <si>
    <t>-1257214054</t>
  </si>
  <si>
    <t xml:space="preserve">"STOKA  B1"(54+310+352)*2</t>
  </si>
  <si>
    <t xml:space="preserve">"STOKA  B3"(571-3)*2</t>
  </si>
  <si>
    <t>"PŘÍPOJKY"394,5*2</t>
  </si>
  <si>
    <t>1337511748</t>
  </si>
  <si>
    <t>709963483</t>
  </si>
  <si>
    <t>"panely"30*0,2*2*2</t>
  </si>
  <si>
    <t>"štěrk"(82+105+318+51+29+107+27+81+571+52+230)*0,3*0,8*2+(293+6+9+70)*0,2*0,8*2</t>
  </si>
  <si>
    <t xml:space="preserve">"ASF. STOKA  B1"293*(1,3*0,1+1,4*0,04)*2</t>
  </si>
  <si>
    <t xml:space="preserve">"ASF. STOKA  B1-1"6*(1,3*0,1+1,4*0,04)*2</t>
  </si>
  <si>
    <t xml:space="preserve">"ASF. STOKA  B1-2"9*(1,3*0,1+1,4*0,04)*2</t>
  </si>
  <si>
    <t>"ASF. PŘÍPOJKY"70*(1,3*0,1+1,4*0,04)*2</t>
  </si>
  <si>
    <t>1875729422</t>
  </si>
  <si>
    <t>56221267</t>
  </si>
  <si>
    <t>1079,016*11 'Přepočtené koeficientem množství</t>
  </si>
  <si>
    <t>1904277990</t>
  </si>
  <si>
    <t>30*2*0,2*2</t>
  </si>
  <si>
    <t>-382190577</t>
  </si>
  <si>
    <t xml:space="preserve">"STOKA  B1"293*(1,3*0,1+1,4*0,04)*2</t>
  </si>
  <si>
    <t xml:space="preserve">"STOKA  B1-1"6*(1,3*0,1+1,4*0,04)*2</t>
  </si>
  <si>
    <t xml:space="preserve">"STOKA  B1-2"9*(1,3*0,1+1,4*0,04)*2</t>
  </si>
  <si>
    <t>"PŘÍPOJKY"70*(1,3*0,1+1,4*0,04)*2</t>
  </si>
  <si>
    <t>1277572605</t>
  </si>
  <si>
    <t>914323447</t>
  </si>
  <si>
    <t>3109,023*0,4 'Přepočtené koeficientem množství</t>
  </si>
  <si>
    <t>-540337341</t>
  </si>
  <si>
    <t>3,14*(0,075*0,075*54+0,05*0,05*(310+460)+0,04*0,04*1884+0,035*0,035*394,5)</t>
  </si>
  <si>
    <t>-1496805607</t>
  </si>
  <si>
    <t>2019_01_0.1.3 - IO 01.1. Stoková síť podtlakové kanalizace - stoky C</t>
  </si>
  <si>
    <t>-487140500</t>
  </si>
  <si>
    <t>"STOKA C"209*0,8+793*0,8</t>
  </si>
  <si>
    <t xml:space="preserve">"STOKA  C1"42*0,8</t>
  </si>
  <si>
    <t xml:space="preserve">"STOKA  C2"127*0,8+208*0,8</t>
  </si>
  <si>
    <t>"STOKA C3"82*0,8+5*0,8</t>
  </si>
  <si>
    <t xml:space="preserve">"STOKA  C4-1"98*0,8</t>
  </si>
  <si>
    <t>"STOKA C5"86*0,8</t>
  </si>
  <si>
    <t xml:space="preserve">"STOKA  C6"49*0,8</t>
  </si>
  <si>
    <t>"STOKA C7"63*0,8</t>
  </si>
  <si>
    <t>"STOKA C8"55*0,8</t>
  </si>
  <si>
    <t>"PŘÍPOJKY"90*0,8+132,8*0,8</t>
  </si>
  <si>
    <t>1114182486</t>
  </si>
  <si>
    <t>"STOKA C1"(52)*0,8</t>
  </si>
  <si>
    <t>"STOKA C2"128*0,8</t>
  </si>
  <si>
    <t xml:space="preserve">"STOKA  C4"(77)*0,8</t>
  </si>
  <si>
    <t>"PŘÍPOJKY"90*0,8</t>
  </si>
  <si>
    <t>111860684</t>
  </si>
  <si>
    <t xml:space="preserve">"STOKA  C"793*1,3</t>
  </si>
  <si>
    <t xml:space="preserve">"STOKA  C2"208*1,3</t>
  </si>
  <si>
    <t>"STOKA C3"5*1,3</t>
  </si>
  <si>
    <t>"PŘÍPOJKY"132,8*1,3</t>
  </si>
  <si>
    <t>-1789076959</t>
  </si>
  <si>
    <t xml:space="preserve">"STOKA  C"793*1,4</t>
  </si>
  <si>
    <t xml:space="preserve">"STOKA  C2"208*1,4</t>
  </si>
  <si>
    <t>"STOKA C3"5*1,4</t>
  </si>
  <si>
    <t>"PŘÍPOJKY"132,8*1,4</t>
  </si>
  <si>
    <t>-957878809</t>
  </si>
  <si>
    <t>330146335</t>
  </si>
  <si>
    <t>-841748220</t>
  </si>
  <si>
    <t>"STOKA C"400</t>
  </si>
  <si>
    <t xml:space="preserve">"STOKA  C1"10</t>
  </si>
  <si>
    <t xml:space="preserve">"STOKA  C2"50</t>
  </si>
  <si>
    <t>"STOKA C3"1</t>
  </si>
  <si>
    <t>"STOKA C4"65</t>
  </si>
  <si>
    <t xml:space="preserve">"STOKA  C4-1"1</t>
  </si>
  <si>
    <t>"STOKA C5"40</t>
  </si>
  <si>
    <t>"STOKA C7"10</t>
  </si>
  <si>
    <t>"STOKA C8"50</t>
  </si>
  <si>
    <t>"PŘÍPOJKY"70</t>
  </si>
  <si>
    <t>-2004017433</t>
  </si>
  <si>
    <t>-100119850</t>
  </si>
  <si>
    <t>-580404</t>
  </si>
  <si>
    <t>333082414</t>
  </si>
  <si>
    <t>1038828154</t>
  </si>
  <si>
    <t>697*1*0,8</t>
  </si>
  <si>
    <t>-891101510</t>
  </si>
  <si>
    <t xml:space="preserve">"STOKA  C"13*1*0,2</t>
  </si>
  <si>
    <t xml:space="preserve">"STOKA  C2"18*1*0,2</t>
  </si>
  <si>
    <t>-292225087</t>
  </si>
  <si>
    <t>"přípojky"(132,8+90)*(1,3-0,3)*0,8*0,1+90*(1,3-0,2)*0,8*0,1</t>
  </si>
  <si>
    <t>"STOKA C"((13+209)*(1,35-0,2)+793*(1,35-0,3))*0,8*0,1</t>
  </si>
  <si>
    <t xml:space="preserve">"STOKA  C1"(42*(1,3-0,2)+52*(1,3-0,3))*0,8*0,1</t>
  </si>
  <si>
    <t xml:space="preserve">"STOKA  C2"((128+208)*(1,3-0,3)+(18+127)*(1,3-0,2))*0,8*0,1</t>
  </si>
  <si>
    <t>"STOKA C3"5*(1,6-0,3)*0,8*0,1+82*(1,6-0,2)*0,8*0,1</t>
  </si>
  <si>
    <t>"STOKA C4"77*(1,45-0,3)*0,8*0,1</t>
  </si>
  <si>
    <t xml:space="preserve">"STOKA  C4-1"98*(1,3-0,2)*0,8*0,1</t>
  </si>
  <si>
    <t>"STOKA C5"86*(1,3-0,2)*0,8*0,1</t>
  </si>
  <si>
    <t xml:space="preserve">"STOKA  C6"49*(1,3-0,2)*0,8*0,1</t>
  </si>
  <si>
    <t>"STOKA C7"63*(1,3-0,2)*0,8*0,1</t>
  </si>
  <si>
    <t>"STOKA C8"55*(1,55-0,2)*0,8*0,1</t>
  </si>
  <si>
    <t>-1495791882</t>
  </si>
  <si>
    <t>"přípojky"(132,8+90)*(1,3-0,3)*0,8*0,1+90*(1,3-0,2)*0,8*0,1*0,5</t>
  </si>
  <si>
    <t>"STOKA C"((13+209)*(1,35-0,2)+793*(1,35-0,3))*0,8*0,1*0,5</t>
  </si>
  <si>
    <t xml:space="preserve">"STOKA  C1"(42*(1,3-0,2)+52*(1,3-0,3))*0,8*0,1*0,5</t>
  </si>
  <si>
    <t xml:space="preserve">"STOKA  C2"((128+208)*(1,3-0,3)+(18+127)*(1,3-0,2))*0,8*0,1*0,5</t>
  </si>
  <si>
    <t>"STOKA C3"5*(1,6-0,3)*0,8*0,1+82*(1,6-0,2)*0,8*0,1*0,5</t>
  </si>
  <si>
    <t>"STOKA C4"77*(1,45-0,3)*0,8*0,1*0,5</t>
  </si>
  <si>
    <t xml:space="preserve">"STOKA  C4-1"98*(1,3-0,2)*0,8*0,1*0,5</t>
  </si>
  <si>
    <t>"STOKA C5"86*(1,3-0,2)*0,8*0,1*0,5</t>
  </si>
  <si>
    <t xml:space="preserve">"STOKA  C6"49*(1,3-0,2)*0,8*0,1*0,5</t>
  </si>
  <si>
    <t>"STOKA C7"63*(1,3-0,2)*0,8*0,1*0,5</t>
  </si>
  <si>
    <t>"STOKA C8"55*(1,55-0,2)*0,8*0,1*0,5</t>
  </si>
  <si>
    <t>1317234448</t>
  </si>
  <si>
    <t>"přípojky"(132,8+90)*(1,3-0,3)*0,8*0,1+90*(1,3-0,2)*0,8*0,4</t>
  </si>
  <si>
    <t>"STOKA C"((13+209)*(1,35-0,2)+793*(1,35-0,3))*0,8*0,4</t>
  </si>
  <si>
    <t xml:space="preserve">"STOKA  C1"(42*(1,3-0,2)+52*(1,3-0,3))*0,8*0,4</t>
  </si>
  <si>
    <t xml:space="preserve">"STOKA  C2"((128+208)*(1,3-0,3)+(18+127)*(1,3-0,2))*0,8*0,4</t>
  </si>
  <si>
    <t>"STOKA C3"5*(1,6-0,3)*0,8*0,1+82*(1,6-0,2)*0,8*0,4</t>
  </si>
  <si>
    <t>"STOKA C4"77*(1,45-0,3)*0,8*0,4</t>
  </si>
  <si>
    <t xml:space="preserve">"STOKA  C4-1"98*(1,3-0,2)*0,8*0,4</t>
  </si>
  <si>
    <t>"STOKA C5"86*(1,3-0,2)*0,8*0,4</t>
  </si>
  <si>
    <t xml:space="preserve">"STOKA  C6"49*(1,3-0,2)*0,8*0,4</t>
  </si>
  <si>
    <t>"STOKA C7"63*(1,3-0,2)*0,8*0,4</t>
  </si>
  <si>
    <t>"STOKA C8"55*(1,55-0,2)*0,8*0,4</t>
  </si>
  <si>
    <t>1546287756</t>
  </si>
  <si>
    <t>"přípojky"(132,8+90)*(1,3-0,3)*0,8*0,1+90*(1,3-0,2)*0,8*0,4*0,5</t>
  </si>
  <si>
    <t>"STOKA C"((13+209)*(1,35-0,2)+793*(1,35-0,3))*0,8*0,4*0,5</t>
  </si>
  <si>
    <t xml:space="preserve">"STOKA  C1"(42*(1,3-0,2)+52*(1,3-0,3))*0,8*0,4*0,5</t>
  </si>
  <si>
    <t xml:space="preserve">"STOKA  C2"((128+208)*(1,3-0,3)+(18+127)*(1,3-0,2))*0,8*0,4*0,5</t>
  </si>
  <si>
    <t>"STOKA C3"5*(1,6-0,3)*0,8*0,1+82*(1,6-0,2)*0,8*0,4*0,5</t>
  </si>
  <si>
    <t>"STOKA C4"77*(1,45-0,3)*0,8*0,4*0,5</t>
  </si>
  <si>
    <t xml:space="preserve">"STOKA  C4-1"98*(1,3-0,2)*0,8*0,4*0,5</t>
  </si>
  <si>
    <t>"STOKA C5"86*(1,3-0,2)*0,8*0,4*0,5</t>
  </si>
  <si>
    <t xml:space="preserve">"STOKA  C6"49*(1,3-0,2)*0,8*0,4*0,5</t>
  </si>
  <si>
    <t>"STOKA C7"63*(1,3-0,2)*0,8*0,4*0,5</t>
  </si>
  <si>
    <t>"STOKA C8"55*(1,55-0,2)*0,8*0,4*0,5</t>
  </si>
  <si>
    <t>-761957812</t>
  </si>
  <si>
    <t>-779482450</t>
  </si>
  <si>
    <t>"přípojky"(132,8+90)*(1,3-0,3)*0,8*0,1+90*(1,3-0,2)*0,8*0,5</t>
  </si>
  <si>
    <t>"STOKA C"((13+209)*(1,35-0,2)+793*(1,35-0,3))*0,8*0,5</t>
  </si>
  <si>
    <t xml:space="preserve">"STOKA  C1"(42*(1,3-0,2)+52*(1,3-0,3))*0,8*0,5</t>
  </si>
  <si>
    <t xml:space="preserve">"STOKA  C2"((128+208)*(1,3-0,3)+(18+127)*(1,3-0,2))*0,8*0,5</t>
  </si>
  <si>
    <t>"STOKA C3"5*(1,6-0,3)*0,8*0,1+82*(1,6-0,2)*0,8*0,5</t>
  </si>
  <si>
    <t>"STOKA C4"77*(1,45-0,3)*0,8*0,5</t>
  </si>
  <si>
    <t xml:space="preserve">"STOKA  C4-1"98*(1,3-0,2)*0,8*0,5</t>
  </si>
  <si>
    <t>"STOKA C5"86*(1,3-0,2)*0,8*0,5</t>
  </si>
  <si>
    <t xml:space="preserve">"STOKA  C6"49*(1,3-0,2)*0,8*0,5</t>
  </si>
  <si>
    <t>"STOKA C7"63*(1,3-0,2)*0,8*0,5</t>
  </si>
  <si>
    <t>"STOKA C8"55*(1,55-0,2)*0,8*0,5</t>
  </si>
  <si>
    <t>-143111866</t>
  </si>
  <si>
    <t>193571368</t>
  </si>
  <si>
    <t>"přípojky"(132,8+90)*(1,3)*2+90*(1,3)*2*0,5</t>
  </si>
  <si>
    <t>"STOKA C"((13+209)*(1,35)+793*(1,35))*2*0,5</t>
  </si>
  <si>
    <t xml:space="preserve">"STOKA  C1"(42*(1,3)+52*(1,3))*2*0,5</t>
  </si>
  <si>
    <t xml:space="preserve">"STOKA  C2"((128+208)*(1,3)+(18+127)*(1,3))*2*0,5</t>
  </si>
  <si>
    <t>"STOKA C3"5*(1,6)*2+82*(1,6)*2*0,5</t>
  </si>
  <si>
    <t>"STOKA C4"77*(1,45)*2*0,5</t>
  </si>
  <si>
    <t xml:space="preserve">"STOKA  C4-1"98*(1,3)*2*0,5</t>
  </si>
  <si>
    <t>"STOKA C5"86*(1,3)*2*0,5</t>
  </si>
  <si>
    <t xml:space="preserve">"STOKA  C6"49*(1,3)*2*0,5</t>
  </si>
  <si>
    <t>"STOKA C7"63*(1,3)*2*0,5</t>
  </si>
  <si>
    <t>"STOKA C8"55*(1,55)*2*0,5</t>
  </si>
  <si>
    <t>771094349</t>
  </si>
  <si>
    <t>-1477685703</t>
  </si>
  <si>
    <t>"přípojky"(132,8+90)*(1,3-1)*0,8*0,1+90*(1,3-1)*0,8*0,5</t>
  </si>
  <si>
    <t>"STOKA C"((13+209)*(1,35-1)+793*(1,35-1))*0,8*0,5</t>
  </si>
  <si>
    <t xml:space="preserve">"STOKA  C1"(42*(1,3-1)+52*(1,3-1))*0,8*0,5</t>
  </si>
  <si>
    <t xml:space="preserve">"STOKA  C2"((128+208)*(1,3-1)+(18+127)*(1,3-1))*0,8*0,5</t>
  </si>
  <si>
    <t>"STOKA C3"5*(1,6-1)*0,8*0,1+82*(1,6-1)*0,8*0,5</t>
  </si>
  <si>
    <t>"STOKA C4"77*(1,45-1)*0,8*0,5</t>
  </si>
  <si>
    <t xml:space="preserve">"STOKA  C4-1"98*(1,3-1)*0,8*0,5</t>
  </si>
  <si>
    <t>"STOKA C5"86*(1,3-1)*0,8*0,5</t>
  </si>
  <si>
    <t xml:space="preserve">"STOKA  C6"49*(1,3-1)*0,8*0,5</t>
  </si>
  <si>
    <t>"STOKA C7"63*(1,3-1)*0,8*0,5</t>
  </si>
  <si>
    <t>"STOKA C8"55*(1,55-1)*0,8*0,5</t>
  </si>
  <si>
    <t>-445646513</t>
  </si>
  <si>
    <t>1843374856</t>
  </si>
  <si>
    <t>"přípojky"(132,8+90)*(1,3-0,3)*0,8*0,1+90*(1,3-0,2)*0,8*0,5*2</t>
  </si>
  <si>
    <t>"STOKA C"((13+209)*(1,35-0,2)+793*(1,35-0,3))*0,8*0,5*2</t>
  </si>
  <si>
    <t xml:space="preserve">"STOKA  C1"(42*(1,3-0,2)+52*(1,3-0,3))*0,8*0,5*2</t>
  </si>
  <si>
    <t xml:space="preserve">"STOKA  C2"((128+208)*(1,3-0,3)+(18+127)*(1,3-0,2))*0,8*0,5*2</t>
  </si>
  <si>
    <t>"STOKA C3"5*(1,6-0,3)*0,8*0,1+82*(1,6-0,2)*0,8*0,5*2</t>
  </si>
  <si>
    <t>"STOKA C4"77*(1,45-0,3)*0,8*0,5*2</t>
  </si>
  <si>
    <t xml:space="preserve">"STOKA  C4-1"98*(1,3-0,2)*0,8*0,5*2</t>
  </si>
  <si>
    <t>"STOKA C5"86*(1,3-0,2)*0,8*0,5*2</t>
  </si>
  <si>
    <t xml:space="preserve">"STOKA  C6"49*(1,3-0,2)*0,8*0,5*2</t>
  </si>
  <si>
    <t>"STOKA C7"63*(1,3-0,2)*0,8*0,5*2</t>
  </si>
  <si>
    <t>"STOKA C8"55*(1,55-0,2)*0,8*0,5*2</t>
  </si>
  <si>
    <t>243726671</t>
  </si>
  <si>
    <t>93547889</t>
  </si>
  <si>
    <t>-1041692405</t>
  </si>
  <si>
    <t>1001,884*2</t>
  </si>
  <si>
    <t>-1199155148</t>
  </si>
  <si>
    <t>1088647649</t>
  </si>
  <si>
    <t>724682310</t>
  </si>
  <si>
    <t>-848676383</t>
  </si>
  <si>
    <t>-1529548437</t>
  </si>
  <si>
    <t>"přípojky"(132,8)*(1,3-0,3-0,5-0,23)*0,8+90*(1,3-0,2-0,5)*0,8+90*(1,3-0,3-0,5)*0,8</t>
  </si>
  <si>
    <t>"STOKA C"((13+209)*(1,35-0,2-0,5)+793*(1,35-0,3-0,5-0,23))*0,8</t>
  </si>
  <si>
    <t xml:space="preserve">"STOKA  C1"(42*(1,3-0,2-0,5)+52*(1,3-0,3-0,5))*0,8</t>
  </si>
  <si>
    <t xml:space="preserve">"STOKA  C2"(128*(1,3-0,3-0,5)+208*(1,3-0,3-0,5-0,23)+(18+127)*(1,3-0,2-0,5))*0,8</t>
  </si>
  <si>
    <t>"STOKA C3"5*(1,6-0,3-0,5-0,23)*0,8+82*(1,6-0,2-0,5)*0,8</t>
  </si>
  <si>
    <t>"STOKA C4"77*(1,45-0,3-0,5)*0,8</t>
  </si>
  <si>
    <t xml:space="preserve">"STOKA  C4-1"98*(1,3-0,2-0,5)*0,8</t>
  </si>
  <si>
    <t>"STOKA C5"86*(1,3-0,2-0,5)*0,8</t>
  </si>
  <si>
    <t xml:space="preserve">"STOKA  C6"49*(1,3-0,2-0,5)*0,8</t>
  </si>
  <si>
    <t>"STOKA C7"63*(1,3-0,2-0,5)*0,8</t>
  </si>
  <si>
    <t>"STOKA C8"55*(1,55-0,2-0,5)*0,8</t>
  </si>
  <si>
    <t>-259729344</t>
  </si>
  <si>
    <t>"STOKA C"(295+90+489+141)*0,8*0,4*2</t>
  </si>
  <si>
    <t xml:space="preserve">"STOKA  C1"94*0,8*0,4*2</t>
  </si>
  <si>
    <t xml:space="preserve">"STOKA  C2"381*0,8*0,4*2</t>
  </si>
  <si>
    <t>"STOKA C3"87*0,8*0,4*2</t>
  </si>
  <si>
    <t>"STOKA C4"77*0,8*0,4*2</t>
  </si>
  <si>
    <t xml:space="preserve">"STOKA  C4-1"98*0,8*0,4*2</t>
  </si>
  <si>
    <t>"STOKA C5"86*0,8*0,4*2</t>
  </si>
  <si>
    <t xml:space="preserve">"STOKA  C6"49*0,8*0,4*2</t>
  </si>
  <si>
    <t>"STOKA C7"63*0,8*0,4*2</t>
  </si>
  <si>
    <t>"STOKA C8"55*0,8*0,4*2</t>
  </si>
  <si>
    <t>"PŘÍPOJKY"312,8*0,8*0,4*2</t>
  </si>
  <si>
    <t>-655035965</t>
  </si>
  <si>
    <t>"STOKA C"(295+90+489+141)*0,8*0,4</t>
  </si>
  <si>
    <t xml:space="preserve">"STOKA  C1"94*0,8*0,4</t>
  </si>
  <si>
    <t xml:space="preserve">"STOKA  C2"381*0,8*0,4</t>
  </si>
  <si>
    <t>"STOKA C3"87*0,8*0,4</t>
  </si>
  <si>
    <t>"STOKA C4"77*0,8*0,4</t>
  </si>
  <si>
    <t xml:space="preserve">"STOKA  C4-1"98*0,8*0,4</t>
  </si>
  <si>
    <t>"STOKA C5"86*0,8*0,4</t>
  </si>
  <si>
    <t xml:space="preserve">"STOKA  C6"49*0,8*0,4</t>
  </si>
  <si>
    <t>"STOKA C7"63*0,8*0,4</t>
  </si>
  <si>
    <t>"STOKA C8"55*0,8*0,4</t>
  </si>
  <si>
    <t>"PŘÍPOJKY"312,8*0,8*0,4</t>
  </si>
  <si>
    <t>-873946187</t>
  </si>
  <si>
    <t xml:space="preserve">"STOKA  C"13*1</t>
  </si>
  <si>
    <t xml:space="preserve">"STOKA  C2"18*1</t>
  </si>
  <si>
    <t>-917900151</t>
  </si>
  <si>
    <t>-255265536</t>
  </si>
  <si>
    <t>31*0,025 'Přepočtené koeficientem množství</t>
  </si>
  <si>
    <t>-1295082797</t>
  </si>
  <si>
    <t>232801617</t>
  </si>
  <si>
    <t>"STOKA C"(295+90+489+141)*0,8*0,1</t>
  </si>
  <si>
    <t xml:space="preserve">"STOKA  C1"94*0,8*0,1</t>
  </si>
  <si>
    <t xml:space="preserve">"STOKA  C2"381*0,8*0,1</t>
  </si>
  <si>
    <t>"STOKA C3"87*0,8*0,1</t>
  </si>
  <si>
    <t>"STOKA C4"77*0,8*0,1</t>
  </si>
  <si>
    <t xml:space="preserve">"STOKA  C4-1"98*0,8*0,1</t>
  </si>
  <si>
    <t>"STOKA C5"86*0,8*0,1</t>
  </si>
  <si>
    <t xml:space="preserve">"STOKA  C6"49*0,8*0,1</t>
  </si>
  <si>
    <t>"STOKA C7"63*0,8*0,1</t>
  </si>
  <si>
    <t>"STOKA C8"55*0,8*0,1</t>
  </si>
  <si>
    <t>"PŘÍPOJKY"312,8*0,8*0,1</t>
  </si>
  <si>
    <t>242226910</t>
  </si>
  <si>
    <t>"STOKA C"209*0,8</t>
  </si>
  <si>
    <t xml:space="preserve">"STOKA  C2"127*0,8</t>
  </si>
  <si>
    <t>"STOKA C3"82*0,8</t>
  </si>
  <si>
    <t>-1230136921</t>
  </si>
  <si>
    <t xml:space="preserve">"STOKA  C"793*0,8</t>
  </si>
  <si>
    <t xml:space="preserve">"STOKA  C2"208*0,8+128*0,8</t>
  </si>
  <si>
    <t>"STOKA C3"5*0,8</t>
  </si>
  <si>
    <t>"PŘÍPOJKY"132,8*0,8+90*0,8</t>
  </si>
  <si>
    <t>-1339575840</t>
  </si>
  <si>
    <t xml:space="preserve">"STOKA  C2"208*0,8</t>
  </si>
  <si>
    <t>"PŘÍPOJKY"132,8*0,8</t>
  </si>
  <si>
    <t>512263700</t>
  </si>
  <si>
    <t>1490292089</t>
  </si>
  <si>
    <t xml:space="preserve">"STOKA  C"793*(1,3+1,4)</t>
  </si>
  <si>
    <t xml:space="preserve">"STOKA  C2"208*(1,3+1,4)</t>
  </si>
  <si>
    <t>"STOKA C3"5*(1,3+1,4)</t>
  </si>
  <si>
    <t>"PŘÍPOJKY"132,8*(1,3+1,4)</t>
  </si>
  <si>
    <t>-1375927785</t>
  </si>
  <si>
    <t>2049459360</t>
  </si>
  <si>
    <t xml:space="preserve">"STOKA  C"793*(1,3)</t>
  </si>
  <si>
    <t xml:space="preserve">"STOKA  C2"208*(1,3)</t>
  </si>
  <si>
    <t>"STOKA C3"5*(1,3)</t>
  </si>
  <si>
    <t>"PŘÍPOJKY"132,8*(1,3)</t>
  </si>
  <si>
    <t>-1312132039</t>
  </si>
  <si>
    <t xml:space="preserve">"STOKA  C"793*2</t>
  </si>
  <si>
    <t xml:space="preserve">"STOKA  C2"208*2</t>
  </si>
  <si>
    <t>"STOKA C3"5*2</t>
  </si>
  <si>
    <t>"PŘÍPOJKY"132,8*2</t>
  </si>
  <si>
    <t>1790653019</t>
  </si>
  <si>
    <t>-1958280665</t>
  </si>
  <si>
    <t>"STOKA C"295+90+489+141</t>
  </si>
  <si>
    <t xml:space="preserve">"STOKA  C1"94</t>
  </si>
  <si>
    <t xml:space="preserve">"STOKA  C2"381</t>
  </si>
  <si>
    <t>"STOKA C3"87</t>
  </si>
  <si>
    <t>"STOKA C4"77</t>
  </si>
  <si>
    <t xml:space="preserve">"STOKA  C4-1"98</t>
  </si>
  <si>
    <t>"STOKA C5"86</t>
  </si>
  <si>
    <t xml:space="preserve">"STOKA  C6"49</t>
  </si>
  <si>
    <t>"STOKA C7"63</t>
  </si>
  <si>
    <t>"STOKA C8"55</t>
  </si>
  <si>
    <t>"PŘÍPOJKY"312,8</t>
  </si>
  <si>
    <t>-685781386</t>
  </si>
  <si>
    <t xml:space="preserve">"STOKA  C1"94*2</t>
  </si>
  <si>
    <t xml:space="preserve">"STOKA  C2"381*2</t>
  </si>
  <si>
    <t>"STOKA C3"87*2</t>
  </si>
  <si>
    <t>"STOKA C4"77*2</t>
  </si>
  <si>
    <t xml:space="preserve">"STOKA  C4-1"98*2</t>
  </si>
  <si>
    <t>"STOKA C5"86*2</t>
  </si>
  <si>
    <t xml:space="preserve">"STOKA  C6"49*2</t>
  </si>
  <si>
    <t>"STOKA C7"63*2</t>
  </si>
  <si>
    <t>"STOKA C8"55*2</t>
  </si>
  <si>
    <t>"PŘÍPOJKY"312,8*2,3</t>
  </si>
  <si>
    <t>-2139924726</t>
  </si>
  <si>
    <t>1735900698</t>
  </si>
  <si>
    <t>2131734362</t>
  </si>
  <si>
    <t>"STOKA C"141</t>
  </si>
  <si>
    <t>-509828133</t>
  </si>
  <si>
    <t xml:space="preserve">"STOKA  C"483</t>
  </si>
  <si>
    <t>-518972755</t>
  </si>
  <si>
    <t>"STOKA C"94</t>
  </si>
  <si>
    <t>"STOKA C1"94</t>
  </si>
  <si>
    <t>1050060808</t>
  </si>
  <si>
    <t>"STOKA C"297</t>
  </si>
  <si>
    <t>112673271</t>
  </si>
  <si>
    <t>312,8</t>
  </si>
  <si>
    <t>2107306154</t>
  </si>
  <si>
    <t xml:space="preserve">"STOKA  C"85+3"IŠ"</t>
  </si>
  <si>
    <t>-2018008488</t>
  </si>
  <si>
    <t>"STOKA C"52+1"IŠ"</t>
  </si>
  <si>
    <t>-690067445</t>
  </si>
  <si>
    <t>"stoka C1"16+1"iš"</t>
  </si>
  <si>
    <t>"stoka C"16+1"iš"</t>
  </si>
  <si>
    <t>-486678186</t>
  </si>
  <si>
    <t>53+3</t>
  </si>
  <si>
    <t>1440115878</t>
  </si>
  <si>
    <t xml:space="preserve">"STOKA  B1"64+2"iš"</t>
  </si>
  <si>
    <t xml:space="preserve">"STOKA C"25+1"iš" </t>
  </si>
  <si>
    <t xml:space="preserve">"STOKA  C2"67+3"iš" </t>
  </si>
  <si>
    <t xml:space="preserve">"STOKA C3"16+1"iš" </t>
  </si>
  <si>
    <t xml:space="preserve">"STOKA C4"25+1"iš" </t>
  </si>
  <si>
    <t xml:space="preserve">"STOKA  C4-1"19+1"iš" </t>
  </si>
  <si>
    <t xml:space="preserve">"STOKA C5"16+1"iš" </t>
  </si>
  <si>
    <t xml:space="preserve">"STOKA  C6"10+1"iš" </t>
  </si>
  <si>
    <t xml:space="preserve">"STOKA C7"12+1"iš" </t>
  </si>
  <si>
    <t xml:space="preserve">"STOKA C8"11+1"iš" </t>
  </si>
  <si>
    <t>497364186</t>
  </si>
  <si>
    <t>681915968</t>
  </si>
  <si>
    <t>"STOKA C"2</t>
  </si>
  <si>
    <t xml:space="preserve">"STOKA  C2"1</t>
  </si>
  <si>
    <t>"STOKA C4"2</t>
  </si>
  <si>
    <t>"STOKA C5"1</t>
  </si>
  <si>
    <t xml:space="preserve">"STOKA  C6"1</t>
  </si>
  <si>
    <t>"STOKA C7"1</t>
  </si>
  <si>
    <t>"STOKA C8"1</t>
  </si>
  <si>
    <t>-1039624528</t>
  </si>
  <si>
    <t>"STOKA C"6</t>
  </si>
  <si>
    <t>-504510733</t>
  </si>
  <si>
    <t>959591672</t>
  </si>
  <si>
    <t>"stoka C"3</t>
  </si>
  <si>
    <t>2084348997</t>
  </si>
  <si>
    <t>1276342505</t>
  </si>
  <si>
    <t>2033952085</t>
  </si>
  <si>
    <t>1791131764</t>
  </si>
  <si>
    <t>-548559747</t>
  </si>
  <si>
    <t>1794915323</t>
  </si>
  <si>
    <t>-1915560036</t>
  </si>
  <si>
    <t>1770534630</t>
  </si>
  <si>
    <t>1914783878</t>
  </si>
  <si>
    <t>-1186715192</t>
  </si>
  <si>
    <t>"STOKA C"2*2</t>
  </si>
  <si>
    <t xml:space="preserve">"STOKA  C2"1*2</t>
  </si>
  <si>
    <t>"STOKA C3"1*2</t>
  </si>
  <si>
    <t>"STOKA C4"2*2</t>
  </si>
  <si>
    <t xml:space="preserve">"STOKA  C4-1"1*2</t>
  </si>
  <si>
    <t>"STOKA C5"1*2</t>
  </si>
  <si>
    <t xml:space="preserve">"STOKA  C6"1*2</t>
  </si>
  <si>
    <t>"STOKA C7"1*2</t>
  </si>
  <si>
    <t>"STOKA C8"1*2</t>
  </si>
  <si>
    <t>1189980816</t>
  </si>
  <si>
    <t>181003351</t>
  </si>
  <si>
    <t>"stoka C"3*2</t>
  </si>
  <si>
    <t>-161275417</t>
  </si>
  <si>
    <t>-63845148</t>
  </si>
  <si>
    <t>"STOKA C"6*2</t>
  </si>
  <si>
    <t>1188898803</t>
  </si>
  <si>
    <t>1936913143</t>
  </si>
  <si>
    <t>"STOKA C1"1*2</t>
  </si>
  <si>
    <t>-327577437</t>
  </si>
  <si>
    <t>-616916447</t>
  </si>
  <si>
    <t>"STOKA C"10</t>
  </si>
  <si>
    <t xml:space="preserve">"STOKA  C1"2</t>
  </si>
  <si>
    <t xml:space="preserve">"STOKA  C2"5</t>
  </si>
  <si>
    <t>"STOKA C3"2</t>
  </si>
  <si>
    <t xml:space="preserve">"STOKA  C4-1"2</t>
  </si>
  <si>
    <t>"STOKA C5"2</t>
  </si>
  <si>
    <t xml:space="preserve">"STOKA  C6"2</t>
  </si>
  <si>
    <t>"STOKA C7"2</t>
  </si>
  <si>
    <t>"STOKA C8"2</t>
  </si>
  <si>
    <t>816162444</t>
  </si>
  <si>
    <t>588516705</t>
  </si>
  <si>
    <t>"STOKA C"1</t>
  </si>
  <si>
    <t>"STOKA C4"1</t>
  </si>
  <si>
    <t>PPL.MQKS150901</t>
  </si>
  <si>
    <t xml:space="preserve">Oblouk 90° D 140mm PN10 PVC - podtlakové potrubí  - koncová IŠ</t>
  </si>
  <si>
    <t>278196349</t>
  </si>
  <si>
    <t xml:space="preserve">Oblouk 90° D140mm PN10 PVC - podtlakové potrubí  - koncová IŠ</t>
  </si>
  <si>
    <t>"stoka C1"1</t>
  </si>
  <si>
    <t>1173865020</t>
  </si>
  <si>
    <t>929587133</t>
  </si>
  <si>
    <t>"stoka C "2</t>
  </si>
  <si>
    <t>1400766063</t>
  </si>
  <si>
    <t>"stoka C"5</t>
  </si>
  <si>
    <t>741433048</t>
  </si>
  <si>
    <t>"stoka C"1</t>
  </si>
  <si>
    <t>"STOKA C1"2</t>
  </si>
  <si>
    <t>661216586</t>
  </si>
  <si>
    <t>1458725547</t>
  </si>
  <si>
    <t>1474839635</t>
  </si>
  <si>
    <t>-1272500043</t>
  </si>
  <si>
    <t>1222678557</t>
  </si>
  <si>
    <t>1933363520</t>
  </si>
  <si>
    <t>-785580056</t>
  </si>
  <si>
    <t>"stoka C- řady"1</t>
  </si>
  <si>
    <t>28612222.7</t>
  </si>
  <si>
    <t xml:space="preserve">odbočka kanalizace z PVC podtlak úhel 45°  150/125</t>
  </si>
  <si>
    <t>-37757260</t>
  </si>
  <si>
    <t>"stoka C" 1</t>
  </si>
  <si>
    <t>-77193802</t>
  </si>
  <si>
    <t>28612222.8</t>
  </si>
  <si>
    <t>-67424395</t>
  </si>
  <si>
    <t>1701794701</t>
  </si>
  <si>
    <t>"stoka C1"3</t>
  </si>
  <si>
    <t>524847702</t>
  </si>
  <si>
    <t>2116314714</t>
  </si>
  <si>
    <t>"stoka C"15</t>
  </si>
  <si>
    <t>-545936891</t>
  </si>
  <si>
    <t>"STOKA C"7</t>
  </si>
  <si>
    <t xml:space="preserve">"STOKA  C2"10</t>
  </si>
  <si>
    <t xml:space="preserve">"STOKA  C4-1"6</t>
  </si>
  <si>
    <t>"STOKA C5"6</t>
  </si>
  <si>
    <t>"STOKA C8"5</t>
  </si>
  <si>
    <t>2034137233</t>
  </si>
  <si>
    <t xml:space="preserve">"STOKA  C"1</t>
  </si>
  <si>
    <t xml:space="preserve">"STOKA  C4"1</t>
  </si>
  <si>
    <t>1983347947</t>
  </si>
  <si>
    <t>-1863000905</t>
  </si>
  <si>
    <t>-511942945</t>
  </si>
  <si>
    <t>-1132529405</t>
  </si>
  <si>
    <t xml:space="preserve">"STOKA  C2"4</t>
  </si>
  <si>
    <t>557128503</t>
  </si>
  <si>
    <t xml:space="preserve">"stoka C  s+v+r"2+2+2</t>
  </si>
  <si>
    <t>-45731939</t>
  </si>
  <si>
    <t xml:space="preserve">"stoka  C s+v+r"6+1+1</t>
  </si>
  <si>
    <t>-475958861</t>
  </si>
  <si>
    <t>"stoka C s+v+r"2+1+1</t>
  </si>
  <si>
    <t>1446224751</t>
  </si>
  <si>
    <t xml:space="preserve">"stoka C1  s+v+r"5+0+1</t>
  </si>
  <si>
    <t xml:space="preserve">"stoka C  s+v+r"0+0+1</t>
  </si>
  <si>
    <t>-1547043555</t>
  </si>
  <si>
    <t xml:space="preserve">"stoka C  s+v+r"0+1+1</t>
  </si>
  <si>
    <t xml:space="preserve">"stoka C1  s+v+r"2+0+1</t>
  </si>
  <si>
    <t>-1304220639</t>
  </si>
  <si>
    <t xml:space="preserve">"stoka C  s+v+r"3+2+1</t>
  </si>
  <si>
    <t xml:space="preserve">"stoka C1  s+v+r"1+4+1</t>
  </si>
  <si>
    <t>-441903216</t>
  </si>
  <si>
    <t>"stoka C s+v+r"4+10+2</t>
  </si>
  <si>
    <t>1243467253</t>
  </si>
  <si>
    <t xml:space="preserve">"stoka C  s+v+r"7+1+1</t>
  </si>
  <si>
    <t>1750278978</t>
  </si>
  <si>
    <t>"stoka C s+v+r"9+5+2</t>
  </si>
  <si>
    <t>-1830600679</t>
  </si>
  <si>
    <t xml:space="preserve">"STOKA  C -s+v+r"1+0+2</t>
  </si>
  <si>
    <t xml:space="preserve">"STOKA  C2-s+v+r"5+0+1</t>
  </si>
  <si>
    <t>"STOKA C3-s+v+r"1+0+1</t>
  </si>
  <si>
    <t>"STOKA C4-s+v+r"1+0+1</t>
  </si>
  <si>
    <t xml:space="preserve">"STOKA  C4-1-s+v+r"0+0+1</t>
  </si>
  <si>
    <t>"STOKA C5-s+v+r"1+0+1</t>
  </si>
  <si>
    <t xml:space="preserve">"STOKA  C6-s+v+r"1+0+1</t>
  </si>
  <si>
    <t>"STOKA C7-s+v+r"0+0+1</t>
  </si>
  <si>
    <t>"STOKA C8-s+v+r"0+0+1</t>
  </si>
  <si>
    <t>739891552</t>
  </si>
  <si>
    <t>"STOKA C -s+v+r"1+0+1</t>
  </si>
  <si>
    <t xml:space="preserve">"STOKA  C2-s+v+r"1+0+1</t>
  </si>
  <si>
    <t>"STOKA C3-s+v+r"0+0+1</t>
  </si>
  <si>
    <t>"STOKA C5-s+v+r"0+0+1</t>
  </si>
  <si>
    <t xml:space="preserve">"STOKA  C6-s+v+r"0+0+1</t>
  </si>
  <si>
    <t>-29017267</t>
  </si>
  <si>
    <t xml:space="preserve">"STOKA  C -s+v+r"1+8+2</t>
  </si>
  <si>
    <t xml:space="preserve">"STOKA  C2-s+v+r"2+8+1</t>
  </si>
  <si>
    <t>"STOKA C3-s+v+r"1+12+1</t>
  </si>
  <si>
    <t>"STOKA C4-s+v+r"1+2+1</t>
  </si>
  <si>
    <t xml:space="preserve">"STOKA  C4-1-s+v+r"1+2+1</t>
  </si>
  <si>
    <t>"STOKA C5-s+v+r"1+2+1</t>
  </si>
  <si>
    <t xml:space="preserve">"STOKA  C6-s+v+r"1+2+1</t>
  </si>
  <si>
    <t>"STOKA C7-s+v+r"1+4+1</t>
  </si>
  <si>
    <t>"STOKA C8-s+v+r"1+12+1</t>
  </si>
  <si>
    <t>-1825069090</t>
  </si>
  <si>
    <t>995928020</t>
  </si>
  <si>
    <t>-1639545920</t>
  </si>
  <si>
    <t>-1186696099</t>
  </si>
  <si>
    <t>-544165314</t>
  </si>
  <si>
    <t>1241147746</t>
  </si>
  <si>
    <t>63+63</t>
  </si>
  <si>
    <t>-1839143891</t>
  </si>
  <si>
    <t>63+63+63</t>
  </si>
  <si>
    <t>-903831649</t>
  </si>
  <si>
    <t>1452359125</t>
  </si>
  <si>
    <t>"STOKA C"(295+90+489+141)*2</t>
  </si>
  <si>
    <t>"PŘÍPOJKY"312,8*2</t>
  </si>
  <si>
    <t>409584324</t>
  </si>
  <si>
    <t>-653962318</t>
  </si>
  <si>
    <t>"štěrk"(77+128+90+52)*0,3*0,8*2+(55+63+49+86+98+82+5+208+127+209+793+42+90+132,8)*0,2*0,8*2</t>
  </si>
  <si>
    <t xml:space="preserve">"asf. STOKA  C"793*(1,3*0,1+1,4*0,04)*2</t>
  </si>
  <si>
    <t xml:space="preserve">"asf. STOKA  C2"208*(1,3*0,1+1,4*0,04)*2</t>
  </si>
  <si>
    <t>"asf. STOKA C3"5*(1,3*0,1+1,4*0,04)*2</t>
  </si>
  <si>
    <t>"asf. PŘÍPOJKY"132,8*(1,3*0,1+1,4*0,04)*2</t>
  </si>
  <si>
    <t>-2029612142</t>
  </si>
  <si>
    <t>1242,93*11 'Přepočtené koeficientem množství</t>
  </si>
  <si>
    <t>390590613</t>
  </si>
  <si>
    <t>1741085314</t>
  </si>
  <si>
    <t>-421821006</t>
  </si>
  <si>
    <t>2364,094*0,4 'Přepočtené koeficientem množství</t>
  </si>
  <si>
    <t>1722157806</t>
  </si>
  <si>
    <t>3,14*(0,075*0,075*295+0,067*0,067*184+0,05*0,05*(489)+0,04*0,04*1037+0,035*0,035*312,8)</t>
  </si>
  <si>
    <t>1976710156</t>
  </si>
  <si>
    <t>-563592948</t>
  </si>
  <si>
    <t xml:space="preserve">2019_01_0.1.5 - IO 01.5 Výtlak  V1</t>
  </si>
  <si>
    <t>-1973198902</t>
  </si>
  <si>
    <t>5*0,8</t>
  </si>
  <si>
    <t>113107241</t>
  </si>
  <si>
    <t>Odstranění podkladu pl přes 200 m2 živičných tl 50 mm</t>
  </si>
  <si>
    <t>-47504276</t>
  </si>
  <si>
    <t>Odstranění podkladů nebo krytů s přemístěním hmot na skládku na vzdálenost do 20 m nebo s naložením na dopravní prostředek v ploše jednotlivě přes 200 m2 živičných, o tl. vrstvy do 50 mm</t>
  </si>
  <si>
    <t>5*1,3</t>
  </si>
  <si>
    <t>1741556286</t>
  </si>
  <si>
    <t>730004693</t>
  </si>
  <si>
    <t>-1288901947</t>
  </si>
  <si>
    <t>30*8</t>
  </si>
  <si>
    <t>429104134</t>
  </si>
  <si>
    <t>-1337004744</t>
  </si>
  <si>
    <t>6*1,1</t>
  </si>
  <si>
    <t>-1543468416</t>
  </si>
  <si>
    <t>(252-12-5)*1,5*0,3</t>
  </si>
  <si>
    <t>1049635176</t>
  </si>
  <si>
    <t>((252-11-6)*0,8*(1,4-0,3)+5*2*(4,1-0,3)+2*2*(4,1-0,3))*0,1</t>
  </si>
  <si>
    <t>2008992491</t>
  </si>
  <si>
    <t>((252-11-6)*0,8*(1,4-0,3)+5*2*(4,1-0,3)+2*2*(4,1-0,3))*0,1*0,5</t>
  </si>
  <si>
    <t>132301204</t>
  </si>
  <si>
    <t>Hloubení rýh š do 2000 mm v hornině tř. 4 objemu přes 5000 m3</t>
  </si>
  <si>
    <t>1856244102</t>
  </si>
  <si>
    <t>Hloubení zapažených i nezapažených rýh šířky přes 600 do 2 000 mm s urovnáním dna do předepsaného profilu a spádu v hornině tř. 4 přes 5 000 m3</t>
  </si>
  <si>
    <t>((252-11-6)*0,8*(1,4-0,3)+5*2*(4,1-0,3)+2*2*(4,1-0,3))*0,4</t>
  </si>
  <si>
    <t>-962397397</t>
  </si>
  <si>
    <t>104/2</t>
  </si>
  <si>
    <t>2000461822</t>
  </si>
  <si>
    <t>((252-11-6)*0,8*(1,4-0,3)+5*2*(4,1-0,3)+2*2*(4,1-0,3))*0,5+50*0,4*0,15</t>
  </si>
  <si>
    <t>142261040</t>
  </si>
  <si>
    <t>trubka ocelová bezešvá hladká kruhová ČSN 411353.1 D273 tl 10,0 mm</t>
  </si>
  <si>
    <t>-1288055150</t>
  </si>
  <si>
    <t xml:space="preserve">trubky ocelové bezešvé hladké kruhové vnějšího průměru nad 133 mm ve výrobních délkách s vnějším i vnitřním povrchem okujeným, bez ochrany povrchu ČSN 41 1353.1 vnější D    tloušťka stěny mm 273         10,0</t>
  </si>
  <si>
    <t>286552100</t>
  </si>
  <si>
    <t>objímky kluzné typ G výška 41 mm, vnější průměr produktovodní trubky od 157 do 183 mm</t>
  </si>
  <si>
    <t>-1901702842</t>
  </si>
  <si>
    <t>141720017.1</t>
  </si>
  <si>
    <t>Neřízený zemní protlak strojně vnějšího průměru do 500 mm v hornině tř 3 a 4</t>
  </si>
  <si>
    <t>1080665207</t>
  </si>
  <si>
    <t>Neřízený zemní protlak v hornině tř. 3 a 4 vnějšího průměru protlaku přes 125 do 160 mm</t>
  </si>
  <si>
    <t>151821122</t>
  </si>
  <si>
    <t>Osazení a odstranění pažicího boxu středního hl výkopu do 5 m š do 2,5 m</t>
  </si>
  <si>
    <t>7984522</t>
  </si>
  <si>
    <t>Pažicí boxy pro pažení a rozepření stěn rýh podzemního vedení střední osazení a odstranění hloubka výkopu přes 3,5 do 5 m, šířka přes 1,2 do 2,5 m</t>
  </si>
  <si>
    <t>49*1,4*2</t>
  </si>
  <si>
    <t>643110403</t>
  </si>
  <si>
    <t>((252-11-6)*0,8*(1,4-1)+5*2*(4,1-1)+2*2*(4,1-1))*0,5</t>
  </si>
  <si>
    <t>-1587369857</t>
  </si>
  <si>
    <t>50*0,4*0,15</t>
  </si>
  <si>
    <t>-1158372947</t>
  </si>
  <si>
    <t>((252-11-6)*0,8*(1,4-0,3)+5*2*(4,1-0,3)+2*2*(4,1-0,3))*0,5*2</t>
  </si>
  <si>
    <t>-1468939743</t>
  </si>
  <si>
    <t>133*2 'Přepočtené koeficientem množství</t>
  </si>
  <si>
    <t>-1861408323</t>
  </si>
  <si>
    <t>652025346</t>
  </si>
  <si>
    <t>2054813287</t>
  </si>
  <si>
    <t>((252-11-6)*0,8*(1,4-0,3)+5*2*(4,1-0,3)+2*2*(4,1-0,3))*0,5</t>
  </si>
  <si>
    <t>1747435137</t>
  </si>
  <si>
    <t>-1785473727</t>
  </si>
  <si>
    <t>((252-11-6)*0,8*(1,4-0,3)+5*2*(4,1-0,3)+2*2*(4,1-0,3))*0,5*2+50*0,4*0,15*2</t>
  </si>
  <si>
    <t>266*2,05 'Přepočtené koeficientem množství</t>
  </si>
  <si>
    <t>212084309</t>
  </si>
  <si>
    <t>((252-13-5)*0,8*(1,4-0,3-0,5)+5*2*(4,1-0,3-0,5)+2*2*(4,1-0,3-0,5))</t>
  </si>
  <si>
    <t>1184772041</t>
  </si>
  <si>
    <t>(252-13)*0,4*0,8</t>
  </si>
  <si>
    <t>950292587</t>
  </si>
  <si>
    <t>76,48*1,7 'Přepočtené koeficientem množství</t>
  </si>
  <si>
    <t>-1247151848</t>
  </si>
  <si>
    <t>(252-13-5)*1,5</t>
  </si>
  <si>
    <t>-708468143</t>
  </si>
  <si>
    <t>-1969772162</t>
  </si>
  <si>
    <t>351*0,025 'Přepočtené koeficientem množství</t>
  </si>
  <si>
    <t>230200120</t>
  </si>
  <si>
    <t>Nasunutí potrubní sekce do ocelové chráničky DN 150</t>
  </si>
  <si>
    <t>-1190890413</t>
  </si>
  <si>
    <t>Nasunutí potrubní sekce do ocelové chráničky jmenovitá světlost nasouvaného potrubí DN 150</t>
  </si>
  <si>
    <t>1811046441</t>
  </si>
  <si>
    <t>15*1*0,8</t>
  </si>
  <si>
    <t>210800626.1</t>
  </si>
  <si>
    <t>Montáž měděných vodičů CYA 6 mm2</t>
  </si>
  <si>
    <t>-2095334912</t>
  </si>
  <si>
    <t>Montáž měděných vodičů CYA 6 mm2 uložených volně</t>
  </si>
  <si>
    <t>252</t>
  </si>
  <si>
    <t>1212037919</t>
  </si>
  <si>
    <t>341421570</t>
  </si>
  <si>
    <t>vodič silový s Cu jádrem CYA H07 V-K 6 mm2</t>
  </si>
  <si>
    <t>-1413404447</t>
  </si>
  <si>
    <t>252*1,05 'Přepočtené koeficientem množství</t>
  </si>
  <si>
    <t>-2135073889</t>
  </si>
  <si>
    <t>(252-12)*0,8*0,1</t>
  </si>
  <si>
    <t>1505446995</t>
  </si>
  <si>
    <t>1396315789</t>
  </si>
  <si>
    <t>-540663542</t>
  </si>
  <si>
    <t>-637958154</t>
  </si>
  <si>
    <t>5*1,3+5*1,4</t>
  </si>
  <si>
    <t>-1368290799</t>
  </si>
  <si>
    <t>11+7,7</t>
  </si>
  <si>
    <t>504282099</t>
  </si>
  <si>
    <t>-57998602</t>
  </si>
  <si>
    <t>2*5</t>
  </si>
  <si>
    <t>647417571</t>
  </si>
  <si>
    <t>1184940153</t>
  </si>
  <si>
    <t>252-12</t>
  </si>
  <si>
    <t>857242122</t>
  </si>
  <si>
    <t>Montáž litinových tvarovek jednoosých přírubových otevřený výkop DN 80</t>
  </si>
  <si>
    <t>-789847574</t>
  </si>
  <si>
    <t>Montáž litinových tvarovek na potrubí litinovém tlakovém jednoosých na potrubí z trub přírubových v otevřeném výkopu, kanálu nebo v šachtě DN 80</t>
  </si>
  <si>
    <t>857313131</t>
  </si>
  <si>
    <t>Montáž litinových tvarovek odbočných hrdlových otevřený výkop s integrovaným těsněním DN 150</t>
  </si>
  <si>
    <t>2062458190</t>
  </si>
  <si>
    <t>Montáž litinových tvarovek na potrubí litinovém tlakovém odbočných na potrubí z trub hrdlových v otevřeném výkopu, kanálu nebo v šachtě s integrovaným těsněním DN 150</t>
  </si>
  <si>
    <t>28613579</t>
  </si>
  <si>
    <t>potrubí dvouvrstvé PE100 RC SDR17 160x9,5 dl 12m</t>
  </si>
  <si>
    <t>-711538673</t>
  </si>
  <si>
    <t>28613558</t>
  </si>
  <si>
    <t>potrubí dvouvrstvé PE100 RC SDR11 125x11,4 dl 12m</t>
  </si>
  <si>
    <t>-432937369</t>
  </si>
  <si>
    <t>871325301</t>
  </si>
  <si>
    <t>Montáž kanalizačního potrubí z PE SDR17 otevřený výkop svařovaných elektrotvarovkou D 160 x 9,5 mm</t>
  </si>
  <si>
    <t>916215747</t>
  </si>
  <si>
    <t>Montáž kanalizačního potrubí z plastů z polyetylenu PE 100 svařovaných elektrotvarovkou v otevřeném výkopu ve sklonu do 20 % SDR 17/PN 10 D 160 x 9,5 mm</t>
  </si>
  <si>
    <t>877311121</t>
  </si>
  <si>
    <t>Montáž elektrotvarovek na potrubí z trubek z tlakového PE otevřený výkop vnější průměr 160 mm</t>
  </si>
  <si>
    <t>1254146995</t>
  </si>
  <si>
    <t>Montáž elektrotvarovek na potrubí z plastických hmot v otevřeném výkopu na potrubí z tlakových trubek polyetylenových svařených vnějšího průměru 160 mm</t>
  </si>
  <si>
    <t>42+3</t>
  </si>
  <si>
    <t>28653026_r</t>
  </si>
  <si>
    <t>elektrospojka PE typ LU, d 160 mm</t>
  </si>
  <si>
    <t>-485544758</t>
  </si>
  <si>
    <t xml:space="preserve">prvky kompletační z polyetylénu pro trubky elektrotvarovky PE ke svařování s potrubím PE PE100, SDR 11,  voda PN 16, plyn PN 10 elektrospojky typ LU D 110 mm</t>
  </si>
  <si>
    <t>986308000016</t>
  </si>
  <si>
    <t>VENTIL ODVZDUŠŇOVACÍ OCEL PRO ODPAD VODU DN 80</t>
  </si>
  <si>
    <t>1571057037</t>
  </si>
  <si>
    <t>OD- A ZAVZDUŠŇOVACÍ VENTIL PRO PINTOU A ODPADNÍ VODU OCEL S POVRCHOVOU ÚPRAVOU DN 80</t>
  </si>
  <si>
    <t>891243321</t>
  </si>
  <si>
    <t>Montáž ventilů odvzdušňovacích přírubových DN 80</t>
  </si>
  <si>
    <t>-1758125926</t>
  </si>
  <si>
    <t>Montáž vodovodních armatur na potrubí ventilů odvzdušňovacích nebo zavzdušňovacích mechanických a plovákových přírubových na venkovních řadech DN 80</t>
  </si>
  <si>
    <t>422101010</t>
  </si>
  <si>
    <t>kolo ruční pro DN 65-80, D = 175 mm</t>
  </si>
  <si>
    <t>-1819808753</t>
  </si>
  <si>
    <t xml:space="preserve">díly k armaturám průmyslovým, nerozebíratelné kola ruční pro EURO 20 DN EURO 20  65-80,  D = 175 mm</t>
  </si>
  <si>
    <t>422236260</t>
  </si>
  <si>
    <t>šoupátko ze ŠL třmenové m/m 501 DN80x180 mm</t>
  </si>
  <si>
    <t>-1601096083</t>
  </si>
  <si>
    <t xml:space="preserve">šoupátka do PN 40 šoupátka z šedé litiny do PN 16 IKO-Plus typ 501 , PN 6, s ručním kolem, šoupátko kovotěsnící třmenové dle DIN 3352, SD 14 EN 558-1, těsnicí sedla mosaz-mosaz, příruby typu 21 tvaru B, bezazbestové těsnění, pro vodu a páru do 200°C DN  80 x 180 mm</t>
  </si>
  <si>
    <t>891241221</t>
  </si>
  <si>
    <t>Montáž vodovodních šoupátek s ručním kolečkem v šachtách DN 80</t>
  </si>
  <si>
    <t>615076902</t>
  </si>
  <si>
    <t>Montáž vodovodních armatur na potrubí šoupátek v šachtách s ručním kolečkem DN 80</t>
  </si>
  <si>
    <t>FF090817W</t>
  </si>
  <si>
    <t xml:space="preserve">Oblouk 11° PE100 RC SDR17 typ L  160x9,5 mm</t>
  </si>
  <si>
    <t>ks</t>
  </si>
  <si>
    <t>-234672035</t>
  </si>
  <si>
    <t xml:space="preserve">Inženýrské sítě Systémy RC a TS oblouky Oblouk 11° PE100 RC SDR17 typ L  160x9,5 mm</t>
  </si>
  <si>
    <t>286148840</t>
  </si>
  <si>
    <t>oblouk 90°, SDR 17, PE 100 RC, PN 10, d 160</t>
  </si>
  <si>
    <t>-1900558835</t>
  </si>
  <si>
    <t>trubky z polypropylénu a kombinované pro rozvod pitné a teplé užitkové vody PE tvarovky - na tupo oblouk 90°, SDR 17, PE 100 RC, PN 10 d 160</t>
  </si>
  <si>
    <t>R - 01.5.8.3</t>
  </si>
  <si>
    <t>koleno 15°, SDR 17, PE 100 RC, PN 10, d 160</t>
  </si>
  <si>
    <t>321091376</t>
  </si>
  <si>
    <t>R - 01.5.8.4</t>
  </si>
  <si>
    <t>koleno 30°, SDR 17, PE 100 RC, PN 10, d 160</t>
  </si>
  <si>
    <t>620162268</t>
  </si>
  <si>
    <t>WVN.FF485809W</t>
  </si>
  <si>
    <t>Elektrokoleno 45° 125</t>
  </si>
  <si>
    <t>279274015</t>
  </si>
  <si>
    <t>R - 01.5.8.5</t>
  </si>
  <si>
    <t>šroubení pro hadici DN 75</t>
  </si>
  <si>
    <t>908829411</t>
  </si>
  <si>
    <t>286537090.2</t>
  </si>
  <si>
    <t>redukce tlaková D 160/125 mm</t>
  </si>
  <si>
    <t>1464001669</t>
  </si>
  <si>
    <t xml:space="preserve">prvky kompletační z polyetylénu pro trubky vodovodní tvarovky PE 80 SDR11 redukce,  PE HD (lPE) D 110/90 mm</t>
  </si>
  <si>
    <t>28615179</t>
  </si>
  <si>
    <t>T-kus SDR 11 PE 100 D 125mm</t>
  </si>
  <si>
    <t>-2044883915</t>
  </si>
  <si>
    <t>286536000</t>
  </si>
  <si>
    <t>nákružek tlakový lemový IPE D 160 mm</t>
  </si>
  <si>
    <t>-1518349416</t>
  </si>
  <si>
    <t xml:space="preserve">prvky kompletační z polyetylénu pro trubky vodovodní tvarovky PE 80 SDR11 nákružky lemové  PE HD (lPE) D 160 mm</t>
  </si>
  <si>
    <t>552507290</t>
  </si>
  <si>
    <t>tvarovka přírubová s přírubovou odbočkou T-DN 150x80 PN 10-16 natural</t>
  </si>
  <si>
    <t>-876871692</t>
  </si>
  <si>
    <t>trouby a tvarovky litinové tlakové přírubové odbočky zn. T tvarovka přírubová s přírubovou odbočkou T - natural T-DN 150x80 PN 10-16 natural</t>
  </si>
  <si>
    <t>552518200</t>
  </si>
  <si>
    <t>koleno přírubové s patkou kat.č.: 5050 pro připojení k hydrantu 80/90 mm</t>
  </si>
  <si>
    <t>1642464649</t>
  </si>
  <si>
    <t>040015016016</t>
  </si>
  <si>
    <t>PŘÍRUBA S2000 DN 150/160</t>
  </si>
  <si>
    <t>-272848657</t>
  </si>
  <si>
    <t>PŘÍRUBOVÁ SPOJENÍ S2000 JIŠTĚNÁ PROTI POSUNU DN 150/160</t>
  </si>
  <si>
    <t>810008000316</t>
  </si>
  <si>
    <t>PŘÍRUBA VNITŘNÍ ZÁVIT DN 80-3''</t>
  </si>
  <si>
    <t>1361371700</t>
  </si>
  <si>
    <t>PŘÍRUBOVÁ SPOJENÍ PŘÍRUBA VNITŘNÍ ZÁVIT DN 80-3''</t>
  </si>
  <si>
    <t>899712111</t>
  </si>
  <si>
    <t>Orientační tabulky na zdivu</t>
  </si>
  <si>
    <t>-126268945</t>
  </si>
  <si>
    <t>892351111</t>
  </si>
  <si>
    <t>Tlaková zkouška vodou potrubí DN 150 nebo 200</t>
  </si>
  <si>
    <t>-486135077</t>
  </si>
  <si>
    <t>Tlakové zkoušky vodou na potrubí DN 150 nebo 200</t>
  </si>
  <si>
    <t>892372111</t>
  </si>
  <si>
    <t>Zabezpečení konců potrubí DN do 300 při tlakových zkouškách vodou</t>
  </si>
  <si>
    <t>-593961980</t>
  </si>
  <si>
    <t>Tlakové zkoušky vodou zabezpečení konců potrubí při tlakových zkouškách DN do 300</t>
  </si>
  <si>
    <t>899713111</t>
  </si>
  <si>
    <t>Orientační tabulky na sloupku betonovém nebo ocelovém</t>
  </si>
  <si>
    <t>436239895</t>
  </si>
  <si>
    <t>Orientační tabulky na vodovodních a kanalizačních řadech na sloupku ocelovém nebo betonovém</t>
  </si>
  <si>
    <t>553422520</t>
  </si>
  <si>
    <t>sloupek plotový průběžný pozinkovaný a komaxitový 2000/38x1,5 mm</t>
  </si>
  <si>
    <t>-1028277768</t>
  </si>
  <si>
    <t xml:space="preserve">příslušenství stavební kovové sloupky plotové pozinkované a komaxitové průběžný  38x1,5 mm včetně čepičky, úchytek 2000 mm</t>
  </si>
  <si>
    <t>899913153</t>
  </si>
  <si>
    <t>Uzavírací manžeta chráničky potrubí DN 150 x 300</t>
  </si>
  <si>
    <t>31948773</t>
  </si>
  <si>
    <t>Koncové uzavírací manžety chrániček DN potrubí x DN chráničky DN 150 x 300</t>
  </si>
  <si>
    <t>-1396121152</t>
  </si>
  <si>
    <t>-1496541928</t>
  </si>
  <si>
    <t>(240)*2</t>
  </si>
  <si>
    <t>-344694943</t>
  </si>
  <si>
    <t>553274981</t>
  </si>
  <si>
    <t>5*0,34*0,8*2+5*0,5*0,14*2</t>
  </si>
  <si>
    <t>1968980487</t>
  </si>
  <si>
    <t>1478804863</t>
  </si>
  <si>
    <t>3,42*11 'Přepočtené koeficientem množství</t>
  </si>
  <si>
    <t>497247329</t>
  </si>
  <si>
    <t>5*0,14*0,8*2+5*0,5*0,14*2</t>
  </si>
  <si>
    <t>1111203484</t>
  </si>
  <si>
    <t>5*0,2*0,8*2</t>
  </si>
  <si>
    <t>-1943113452</t>
  </si>
  <si>
    <t>155,125*0,4 'Přepočtené koeficientem množství</t>
  </si>
  <si>
    <t>301495204</t>
  </si>
  <si>
    <t>3,14*(0,075*0,075*252)</t>
  </si>
  <si>
    <t>-129884065</t>
  </si>
  <si>
    <t>2019_01_0.1.5.1 - IO 01.5 Armaturní šachty</t>
  </si>
  <si>
    <t>1723297828</t>
  </si>
  <si>
    <t>50*10</t>
  </si>
  <si>
    <t>-541622324</t>
  </si>
  <si>
    <t>-1213291275</t>
  </si>
  <si>
    <t>2*3,5*4*0,3</t>
  </si>
  <si>
    <t>131201202</t>
  </si>
  <si>
    <t>Hloubení jam zapažených v hornině tř. 3 objemu do 1000 m3</t>
  </si>
  <si>
    <t>-1492408133</t>
  </si>
  <si>
    <t>Hloubení zapažených jam a zářezů s urovnáním dna do předepsaného profilu a spádu v hornině tř. 3 přes 100 do 1 000 m3</t>
  </si>
  <si>
    <t>3,1*3,7*(4,8+2,05)*0,1</t>
  </si>
  <si>
    <t>131201209</t>
  </si>
  <si>
    <t>Příplatek za lepivost u hloubení jam zapažených v hornině tř. 3</t>
  </si>
  <si>
    <t>-2145094576</t>
  </si>
  <si>
    <t>Hloubení zapažených jam a zářezů s urovnáním dna do předepsaného profilu a spádu Příplatek k cenám za lepivost horniny tř. 3</t>
  </si>
  <si>
    <t>7,857/2</t>
  </si>
  <si>
    <t>-849363951</t>
  </si>
  <si>
    <t>3,1*3,7*(4,8+2,05)*0,4</t>
  </si>
  <si>
    <t>1892363925</t>
  </si>
  <si>
    <t>31,428/2</t>
  </si>
  <si>
    <t>-184581532</t>
  </si>
  <si>
    <t>3,1*3,7*(4,8+2,05)*0,45</t>
  </si>
  <si>
    <t>131501201</t>
  </si>
  <si>
    <t>Hloubení jam zapažených v hornině tř. 6 objemu do 100 m3</t>
  </si>
  <si>
    <t>940219647</t>
  </si>
  <si>
    <t>Hloubení zapažených jam a zářezů s urovnáním dna do předepsaného profilu a spádu v hornině tř. 6 do 100 m3</t>
  </si>
  <si>
    <t>3,1*3,7*(4,8+2,05)*0,05</t>
  </si>
  <si>
    <t>-955699063</t>
  </si>
  <si>
    <t>(2*3,1+2*3,7)*(4,8+2,05)</t>
  </si>
  <si>
    <t>-1062790245</t>
  </si>
  <si>
    <t>151301301</t>
  </si>
  <si>
    <t>Zřízení rozepření stěn při pažení hnaném hl do 4 m</t>
  </si>
  <si>
    <t>1168050294</t>
  </si>
  <si>
    <t>Zřízení rozepření zapažených stěn výkopů s potřebným přepažováním při roubení hnaném, hloubky do 4 m</t>
  </si>
  <si>
    <t>3,1*3,7*(4,8+2,05)</t>
  </si>
  <si>
    <t>151301311</t>
  </si>
  <si>
    <t>Odstranění rozepření stěn při pažení hnaném hl do 4 m</t>
  </si>
  <si>
    <t>264338754</t>
  </si>
  <si>
    <t>Odstranění rozepření stěn výkopů s uložením materiálu na vzdálenost do 3 m od okraje výkopu roubení hnaného, hloubky do 4m</t>
  </si>
  <si>
    <t>1891369450</t>
  </si>
  <si>
    <t>3,1*3,7*(1,5+1,05)*0,5</t>
  </si>
  <si>
    <t>161101102</t>
  </si>
  <si>
    <t>Svislé přemístění výkopku z horniny tř. 1 až 4 hl výkopu do 4 m</t>
  </si>
  <si>
    <t>1966513876</t>
  </si>
  <si>
    <t xml:space="preserve">Svislé přemístění výkopku  bez naložení do dopravní nádoby avšak s vyprázdněním dopravní nádoby na hromadu nebo do dopravního prostředku z horniny tř. 1 až 4, při hloubce výkopu přes 2,5 do 4 m</t>
  </si>
  <si>
    <t>3,1*3,7*(2)*0,5</t>
  </si>
  <si>
    <t>1007816359</t>
  </si>
  <si>
    <t xml:space="preserve">Svislé přemístění výkopku  bez naložení do dopravní nádoby avšak s vyprázdněním dopravní nádoby na hromadu nebo do dopravního prostředku z horniny tř. 1 až 4, při hloubce výkopu přes 4 do 6 m</t>
  </si>
  <si>
    <t>3,1*3,7*(0,8)*0,5</t>
  </si>
  <si>
    <t>-917450371</t>
  </si>
  <si>
    <t>161101152</t>
  </si>
  <si>
    <t>Svislé přemístění výkopku z horniny tř. 5 až 7 hl výkopu do 4 m</t>
  </si>
  <si>
    <t>-2134159584</t>
  </si>
  <si>
    <t xml:space="preserve">Svislé přemístění výkopku  bez naložení do dopravní nádoby avšak s vyprázdněním dopravní nádoby na hromadu nebo do dopravního prostředku z horniny tř. 5 až 7, při hloubce výkopu přes 2,5 do 4 m</t>
  </si>
  <si>
    <t>152618999</t>
  </si>
  <si>
    <t xml:space="preserve">Svislé přemístění výkopku  bez naložení do dopravní nádoby avšak s vyprázdněním dopravní nádoby na hromadu nebo do dopravního prostředku z horniny tř. 5 až 7, při hloubce výkopu přes 4 do 6 m</t>
  </si>
  <si>
    <t>1692108277</t>
  </si>
  <si>
    <t>3,1*3,7*(4,8+2,05)*0,5*2</t>
  </si>
  <si>
    <t>1072527511</t>
  </si>
  <si>
    <t>3,1*3,7*(4,8+2,05)*0,5</t>
  </si>
  <si>
    <t>1134588847</t>
  </si>
  <si>
    <t xml:space="preserve">Vodorovné přemístění výkopku nebo sypaniny po suchu  na obvyklém dopravním prostředku, bez naložení výkopku, avšak se složením bez rozhrnutí z horniny tř. 5 až 7 na vzdálenost přes 9 000 do 10 000 m</t>
  </si>
  <si>
    <t>870766138</t>
  </si>
  <si>
    <t>78,57*2 'Přepočtené koeficientem množství</t>
  </si>
  <si>
    <t>-41480966</t>
  </si>
  <si>
    <t>78,57*2,05 'Přepočtené koeficientem množství</t>
  </si>
  <si>
    <t>-900724128</t>
  </si>
  <si>
    <t>-2,3*1,7*(4,8+2,05)</t>
  </si>
  <si>
    <t>583312000</t>
  </si>
  <si>
    <t>kamenivo těžené zásypový materiál</t>
  </si>
  <si>
    <t>-292294675</t>
  </si>
  <si>
    <t xml:space="preserve">kamenivo přírodní těžené pro stavební účely  PTK  (drobné, hrubé, štěrkopísky) kamenivo mimo normu zásypový materiál</t>
  </si>
  <si>
    <t>(51,786-39,285)*2</t>
  </si>
  <si>
    <t>25,002*1,7 'Přepočtené koeficientem množství</t>
  </si>
  <si>
    <t>-105679231</t>
  </si>
  <si>
    <t>2*3,5*4</t>
  </si>
  <si>
    <t>623343702</t>
  </si>
  <si>
    <t>-18736979</t>
  </si>
  <si>
    <t>28*0,025 'Přepočtené koeficientem množství</t>
  </si>
  <si>
    <t>1691801726</t>
  </si>
  <si>
    <t>2,3*1,7*0,2*2</t>
  </si>
  <si>
    <t>-1961667944</t>
  </si>
  <si>
    <t>2,3*1,7*0,15*2</t>
  </si>
  <si>
    <t>388713381</t>
  </si>
  <si>
    <t>2*4*1,6*0,025</t>
  </si>
  <si>
    <t>4*(2*3,1+2*3,7)*0,0419</t>
  </si>
  <si>
    <t>-308676093</t>
  </si>
  <si>
    <t>-888991192</t>
  </si>
  <si>
    <t>Montáž prefabrikovaných překladů pro světlost otvoru od 600 do 1050 mm</t>
  </si>
  <si>
    <t>593411130</t>
  </si>
  <si>
    <t>deska stropní plná PZD 20-105 104x34x7 cm</t>
  </si>
  <si>
    <t>-1007108757</t>
  </si>
  <si>
    <t xml:space="preserve">desky (prefabrikáty) stropní betonové a železobetonové železobetonové desky stropní plné PZD  20-105  104 x 34 x 7</t>
  </si>
  <si>
    <t>1765128340</t>
  </si>
  <si>
    <t>2*6</t>
  </si>
  <si>
    <t>593211000</t>
  </si>
  <si>
    <t>překlad železobetonový RZP 1/10 119x14x14 cm</t>
  </si>
  <si>
    <t>623780867</t>
  </si>
  <si>
    <t xml:space="preserve">překlady železobetonové RZP    1/10      119 x 14 x 14</t>
  </si>
  <si>
    <t>1192502757</t>
  </si>
  <si>
    <t>(1,5+1,5+2,1+2,1)*0,3*(4,25+1,5+2*0,35)</t>
  </si>
  <si>
    <t>1971912768</t>
  </si>
  <si>
    <t>1,5*2,1*0,35*2</t>
  </si>
  <si>
    <t>2029854166</t>
  </si>
  <si>
    <t>(1,5+1,5+2,1+2,1)*(4,8+2,05+2*0,35)</t>
  </si>
  <si>
    <t>(0,9+0,9+1,5+1,5)*(4,05+1,3)</t>
  </si>
  <si>
    <t>2053034383</t>
  </si>
  <si>
    <t>380361011</t>
  </si>
  <si>
    <t>Výztuž kompletních konstrukcí ČOV, nádrží nebo vodojemů ze svařovaných sítí KARI</t>
  </si>
  <si>
    <t>-1293363065</t>
  </si>
  <si>
    <t>Výztuž kompletních konstrukcí čistíren odpadních vod, nádrží, vodojemů, kanálů ze svařovaných sítí z drátů typu KARI</t>
  </si>
  <si>
    <t>(1,5+1,5+2,1+2,1)*(4,8+2,05)*0,0054</t>
  </si>
  <si>
    <t>(1,5+1,5+2,1+2,1)*2*0,0054</t>
  </si>
  <si>
    <t>631311113</t>
  </si>
  <si>
    <t>Mazanina tl do 80 mm z betonu prostého tř. C 12/15</t>
  </si>
  <si>
    <t>855981556</t>
  </si>
  <si>
    <t>Mazanina z betonu prostého tl. přes 50 do 80 mm tř. C 12/15</t>
  </si>
  <si>
    <t>2,3*1,7*0,09*2*2</t>
  </si>
  <si>
    <t>899311111</t>
  </si>
  <si>
    <t>Osazení poklopů s rámem hmotnosti do 50 kg</t>
  </si>
  <si>
    <t>1859990162</t>
  </si>
  <si>
    <t>Osazení ocelových nebo litinových poklopů s rámem na šachtách tunelové stoky hmotnosti jednotlivě do 50 kg</t>
  </si>
  <si>
    <t>552431110.1</t>
  </si>
  <si>
    <t>poklop těžký s rámem litinový 600x600 mm s uzamykáním</t>
  </si>
  <si>
    <t>944551036</t>
  </si>
  <si>
    <t>výrobky kanalizační litinové kanály, mříže, rošty, vpusti, poklopy poklop těžký s rámem, sešroubovaný 600/ 600 C 250 prov. B</t>
  </si>
  <si>
    <t>899501111</t>
  </si>
  <si>
    <t>Stupadla do šachet litinová vidlicová nebo z betonářské oceli osazovaná při zdění nebo betonování</t>
  </si>
  <si>
    <t>-1208657656</t>
  </si>
  <si>
    <t>Stupadla do šachet a drobných objektů vidlicová litinová nebo z betonářské oceli osazovaná při zdění a betonování</t>
  </si>
  <si>
    <t>12*2</t>
  </si>
  <si>
    <t>-880387326</t>
  </si>
  <si>
    <t>1240077562</t>
  </si>
  <si>
    <t>2,3*1,7*2*2</t>
  </si>
  <si>
    <t>-258118515</t>
  </si>
  <si>
    <t>(1,7+1,7+2,3+2,3)*(4,8+2,05)</t>
  </si>
  <si>
    <t>11163150</t>
  </si>
  <si>
    <t>lak penetrační asfaltový</t>
  </si>
  <si>
    <t>778777041</t>
  </si>
  <si>
    <t>0,025</t>
  </si>
  <si>
    <t>-1692395125</t>
  </si>
  <si>
    <t>62832134</t>
  </si>
  <si>
    <t>pás asfaltový natavitelný oxidovaný tl. 4,0mm typu V60 S40 s vložkou ze skleněné rohože, s jemnozrnným minerálním posypem</t>
  </si>
  <si>
    <t>1165262764</t>
  </si>
  <si>
    <t>(1,7+1,7+2,3+2,3)*(4,8+2,05)*1,15"koeficient množství 1,15"</t>
  </si>
  <si>
    <t>2,3*1,7*2*2*1,15"koeficient množství 1,15"</t>
  </si>
  <si>
    <t>-354830822</t>
  </si>
  <si>
    <t>2086978129</t>
  </si>
  <si>
    <t>-1213609042</t>
  </si>
  <si>
    <t>2019_01_01_6 - IO 1.06 Podtlaková stanice VS 1 - přípojka nn (elektro)</t>
  </si>
  <si>
    <t>22242</t>
  </si>
  <si>
    <t>45231400-9</t>
  </si>
  <si>
    <t>42.22.12</t>
  </si>
  <si>
    <t>VRV</t>
  </si>
  <si>
    <t xml:space="preserve">    9 - Ostatní konstrukce a práce, bourání</t>
  </si>
  <si>
    <t xml:space="preserve">    783 - Dokončovací práce - nátěry</t>
  </si>
  <si>
    <t>Odstranění podkladu z kameniva drceného tl 300 mm strojně pl přes 200 m2</t>
  </si>
  <si>
    <t>1544155947</t>
  </si>
  <si>
    <t>Odstranění podkladů nebo krytů strojně plochy jednotlivě přes 200 m2 s přemístěním hmot na skládku na vzdálenost do 20 m nebo s naložením na dopravní prostředek z kameniva hrubého drceného, o tl. vrstvy přes 200 do 300 mm</t>
  </si>
  <si>
    <t>50*0,5</t>
  </si>
  <si>
    <t>-1339894781</t>
  </si>
  <si>
    <t>(220-50)*1*0,2*2</t>
  </si>
  <si>
    <t>-847126345</t>
  </si>
  <si>
    <t>0,5*(1,0-0,3)*50+0,5*(0,7-0,2)*170+50*0,1*0,1</t>
  </si>
  <si>
    <t>-2077517610</t>
  </si>
  <si>
    <t>-560640519</t>
  </si>
  <si>
    <t>0,2*0,5*220+50*0,1*0,1</t>
  </si>
  <si>
    <t>1058957896</t>
  </si>
  <si>
    <t>-897982323</t>
  </si>
  <si>
    <t>Uložení sypaniny poplatek za uložení sypaniny na skládce ( skládkovné )</t>
  </si>
  <si>
    <t>0,2*0,5*220*2+50*0,1*0,1*2</t>
  </si>
  <si>
    <t>Zásyp zhutněný jam šachet rýh nebo kolem objektů</t>
  </si>
  <si>
    <t>1133893077</t>
  </si>
  <si>
    <t>0,5*(1,0-0,5)*50+0,5*(0,7-0,4)*170</t>
  </si>
  <si>
    <t>175151101</t>
  </si>
  <si>
    <t>Obsypání potrubí strojně sypaninou bez prohození, uloženou do 3 m</t>
  </si>
  <si>
    <t>-1376786797</t>
  </si>
  <si>
    <t>Obsypání potrubí strojně sypaninou z vhodných hornin tř. 1 až 4 nebo materiálem připraveným podél výkopu ve vzdálenosti do 3 m od jeho kraje, pro jakoukoliv hloubku výkopu a míru zhutnění bez prohození sypaniny</t>
  </si>
  <si>
    <t>0,1*0,5*(220)</t>
  </si>
  <si>
    <t>-1905569165</t>
  </si>
  <si>
    <t>0,1*0,5*(220)*2</t>
  </si>
  <si>
    <t>163291707</t>
  </si>
  <si>
    <t>(170)*1</t>
  </si>
  <si>
    <t>173609245</t>
  </si>
  <si>
    <t>1139896685</t>
  </si>
  <si>
    <t>170*0,025 'Přepočtené koeficientem množství</t>
  </si>
  <si>
    <t>-1519582038</t>
  </si>
  <si>
    <t>0,1*0,5*220+50*0,1*0,1</t>
  </si>
  <si>
    <t>988403264</t>
  </si>
  <si>
    <t>(50)*0,5</t>
  </si>
  <si>
    <t>Ostatní konstrukce a práce, bourání</t>
  </si>
  <si>
    <t>997013501</t>
  </si>
  <si>
    <t>Odvoz suti na skládku a vybouraných hmot nebo meziskládku do 1 km se složením</t>
  </si>
  <si>
    <t>1639879004</t>
  </si>
  <si>
    <t>Odvoz suti a vybouraných hmot na skládku nebo meziskládku se složením, na vzdálenost do 1 km</t>
  </si>
  <si>
    <t>(50)*0,3*0,5*2</t>
  </si>
  <si>
    <t>997013509</t>
  </si>
  <si>
    <t>Příplatek k odvozu suti a vybouraných hmot na skládku ZKD 1 km přes 1 km</t>
  </si>
  <si>
    <t>-2064911808</t>
  </si>
  <si>
    <t>(50)*0,3*0,5*2*19</t>
  </si>
  <si>
    <t>1332229625</t>
  </si>
  <si>
    <t>-1785711905</t>
  </si>
  <si>
    <t>Poplatek za uložení stavebního odpadu na skládce (skládkovné) z kameniva</t>
  </si>
  <si>
    <t>-1897368534</t>
  </si>
  <si>
    <t>357117150r</t>
  </si>
  <si>
    <t>Elektroměrový pilíř s přípojkovou skříní – typ ES212+100/NKE8P-C/63 A D+M, včetně betonového základu</t>
  </si>
  <si>
    <t>1048136160</t>
  </si>
  <si>
    <t>Elektroměrový pilíř s přípojkovou skříní – typ ES212+100/NKE8P-C/63 A
dle přílohy D.1.6.4. včetně základů D+M</t>
  </si>
  <si>
    <t>7411111r</t>
  </si>
  <si>
    <t>elektromnontážní práce</t>
  </si>
  <si>
    <t>-198987653</t>
  </si>
  <si>
    <t>3582220_r</t>
  </si>
  <si>
    <t>Jistič 50A/B</t>
  </si>
  <si>
    <t>185683301</t>
  </si>
  <si>
    <t>358252340r</t>
  </si>
  <si>
    <t>Pojistky PN00, 80 A gG, 500 V</t>
  </si>
  <si>
    <t>komplet</t>
  </si>
  <si>
    <t>-1567645278</t>
  </si>
  <si>
    <t>Pojistky PN00, 80 A gG, 500 V, charakteristika gG, dle přílohy D.1.6.</t>
  </si>
  <si>
    <t>358252360</t>
  </si>
  <si>
    <t>Pojistky PN00, 63 A gG, 500 V</t>
  </si>
  <si>
    <t>-1225804673</t>
  </si>
  <si>
    <t>Pojistky PN00, 63 A gG, 500 V, charakteristika gG - dle přílohy D.1.6.</t>
  </si>
  <si>
    <t>34113122</t>
  </si>
  <si>
    <t xml:space="preserve">kabel silový s AYKY  j 4x35mm2</t>
  </si>
  <si>
    <t>-1403259254</t>
  </si>
  <si>
    <t>230</t>
  </si>
  <si>
    <t>34571354</t>
  </si>
  <si>
    <t>trubka elektroinstalační ohebná dvouplášťová korugovaná D 75/90 mm, HDPE+LDPE</t>
  </si>
  <si>
    <t>893978066</t>
  </si>
  <si>
    <t>345751030</t>
  </si>
  <si>
    <t>deska kabelová krycí DEKAB 200/2 PVC červená</t>
  </si>
  <si>
    <t>901501608</t>
  </si>
  <si>
    <t>220</t>
  </si>
  <si>
    <t>-1849595305</t>
  </si>
  <si>
    <t>354420620r</t>
  </si>
  <si>
    <t>-1206601430</t>
  </si>
  <si>
    <t>3457167_r1</t>
  </si>
  <si>
    <t>Spojka pásek/pásek</t>
  </si>
  <si>
    <t>-1381092552</t>
  </si>
  <si>
    <t>783</t>
  </si>
  <si>
    <t>Dokončovací práce - nátěry</t>
  </si>
  <si>
    <t>783324_r</t>
  </si>
  <si>
    <t xml:space="preserve">Základní antikorozní  nátěr </t>
  </si>
  <si>
    <t>116169498</t>
  </si>
  <si>
    <t>2019_01__1.01_P - PS 1.01 Podtlaková stanice VS1 - technologie</t>
  </si>
  <si>
    <t>42.21.13</t>
  </si>
  <si>
    <t>153_r</t>
  </si>
  <si>
    <t xml:space="preserve">2.1. Vakuové čerpadlo (vývěva) Q  = 250 m3/hod, podtlak max. 1bar, příkon 5,5 kW, 400 V, jmenovitý proud cca 12A. Včetně rámu, elektromotoru, řemenového převodu, protihlukového krytu, zabezpečovacích prvků a dalšího příslušenství. Hlučnost max. 72 dB(A).</t>
  </si>
  <si>
    <t>soubor d+m</t>
  </si>
  <si>
    <t>2010047516</t>
  </si>
  <si>
    <t xml:space="preserve">2.1.Vakuové čerpadlo (vývěva) Q  = 250 m3/hod, podtlak max. 1bar, příkon 5,5 kW, 400 V, jmenovitý proud cca 12A. Včetně rámu, elektromotoru, řemenového převodu, protihlukového krytu, zabezpečovacích prvků a dalšího příslušenství. Hlučnost max. 72 dB(A). D+M</t>
  </si>
  <si>
    <t>5624r</t>
  </si>
  <si>
    <t xml:space="preserve">2.2.Ponorné kalové čerpadlo s jednokanálovým oběžným kolem, s patkovým kolenem DN 100, pro přečerpávání odpadních vod z podtlakové kanalizace, pro Q = 10 l/s, H = 20 m v.sl, elektromotor výkon 5,9 kW, 400 V, 50 Hz, </t>
  </si>
  <si>
    <t>1969256854</t>
  </si>
  <si>
    <t xml:space="preserve">2.2. Ponorné kalové čerpadlo s jednokanálovým oběžným kolem, s patkovým kolenem DN 100, pro přečerpávání odpadních vod z podtlakové kanalizace, pro Q = 10 l/s, H = 20 m v.sl, elektromotor výkon 5,9 kW, 400 V, 50 Hz, </t>
  </si>
  <si>
    <t>35711r</t>
  </si>
  <si>
    <t>2.3. Rozváděč pro napájení a ovládání technologického zařízení podtlakové stanice</t>
  </si>
  <si>
    <t>kompl d+m</t>
  </si>
  <si>
    <t>-618213988</t>
  </si>
  <si>
    <t>35441r</t>
  </si>
  <si>
    <t>2.4. Sběrný tank podtlakové stanice objemu 7 m3, průměr 2,0 m , pro instalaci 2 ks ponorných kalových čerpadel - pol. 2.2.</t>
  </si>
  <si>
    <t>kompl. d+m</t>
  </si>
  <si>
    <t>809532809</t>
  </si>
  <si>
    <t>286169r</t>
  </si>
  <si>
    <t>2.5. Potrubí PVC DN 150 – nátok do podtlakové stanice VS1</t>
  </si>
  <si>
    <t>-1259192655</t>
  </si>
  <si>
    <t xml:space="preserve">2.5. Potrubí PVC DN 150 – nátok do podtlakové stanice VS1
Potrubí PVC DN 150 – nátok do podtlakové stanice VS1
	potrubí PVC ø160								0,5 m  příruba PVC ø160								2 ks  lemový nákružek PVC ø160							2 ks   spojovací materiál z nerezoceli a těsnění pro přírubový spoj DN 150, PN 10 2 kpl
	včetně lepených spojů potrubí, montážního materiálu a příslušenství 	1 kpl
</t>
  </si>
  <si>
    <t>1583153967</t>
  </si>
  <si>
    <t>-786575629</t>
  </si>
  <si>
    <t>1308062687</t>
  </si>
  <si>
    <t>523360806</t>
  </si>
  <si>
    <t>zemní teleskopická souprava 7.5, pro šoupě DN 100-150, rozsah 1,6-2,6 m</t>
  </si>
  <si>
    <t>-525712533</t>
  </si>
  <si>
    <t>1995593650</t>
  </si>
  <si>
    <t>180645940</t>
  </si>
  <si>
    <t>55253663</t>
  </si>
  <si>
    <t>2.7. příruba zaslepovací litinová vodovodní PN 10/16 X-kus DN 150</t>
  </si>
  <si>
    <t>1293933786</t>
  </si>
  <si>
    <t>42283509</t>
  </si>
  <si>
    <t>2.8. Zpětná klapka DN 100, PN 10, spojovací šrouby z nerezoceli, včetně přírubového kolene 90° PVC DN 100, včetně 2 kpl spojovacího a těsnícího materiálu pro přírubový spoj DN 100, PN 10</t>
  </si>
  <si>
    <t>komp. d+m</t>
  </si>
  <si>
    <t>-1106217732</t>
  </si>
  <si>
    <t>1873621330</t>
  </si>
  <si>
    <t>158011633</t>
  </si>
  <si>
    <t>42291000</t>
  </si>
  <si>
    <t>klíč ke kanálovým šoupátkům se čtyřhranem</t>
  </si>
  <si>
    <t>-1725047138</t>
  </si>
  <si>
    <t>42210102</t>
  </si>
  <si>
    <t>kolo ruční pro DN 100-150 D 300mm</t>
  </si>
  <si>
    <t>743172806</t>
  </si>
  <si>
    <t>452752283</t>
  </si>
  <si>
    <t>1411502518</t>
  </si>
  <si>
    <t>286r</t>
  </si>
  <si>
    <t>2.11. Potrubí PEHD ø125 – vakuové potrubí</t>
  </si>
  <si>
    <t>73687636</t>
  </si>
  <si>
    <t xml:space="preserve">2.11. Potrubí PEHD ø125 – vakuové potrubí
	potrubí PEHD ø125 x 11,4	4 m
koleno PEHD 90° ø125 x 11,4		2 ks
příruba DN 100			2 ks
rozebíratelný spoj potrubí průměru 125 mm		1 ks
spojovací materiál z nerezoceli a těsnění pro přírubový spoj DN 100, PN 10		2 kpl
včetně lepených spojů potrubí, montážního materiálu a příslušenství 	1 kpl
</t>
  </si>
  <si>
    <t>286r1</t>
  </si>
  <si>
    <t>2.12. Potrubí PVC – potrubí výtlaku vzduchu k biologickému filtru</t>
  </si>
  <si>
    <t>-630727228</t>
  </si>
  <si>
    <t xml:space="preserve">2.12	Potrubí PVC – potrubí výtlaku vzduchu k biologickému filtru 
potrubí PVC ø125				0,5 m
potrubí PVC ø110				1 m
potrubí PVC ø75				4 m
odbočka PVC 45° s redukcí ø125/110		1 ks
odbočka PVC 45° s redukcí ø110/75		1 ks
koleno PVC ø75 mm, 90°			1 ks
koleno PVC ø75 mm, 45°			2 ks
koleno PVC ø50 mm, 90°			6 ks
spojovací materiál z nerezoceli a těsnění pro spoje včetně lepených spojů potrubí, montážního materiálu a příslušenství					1 kpl
</t>
  </si>
  <si>
    <t>286r2</t>
  </si>
  <si>
    <t>2.13. Potrubí PVC ø125 – potrubí sání vzduchu pro vývěvy</t>
  </si>
  <si>
    <t>1204881185</t>
  </si>
  <si>
    <t xml:space="preserve">
2.13	Potrubí PVC ø125 – potrubí sání vzduchu pro vývěvy
potrubí PVC ø110						3 m
potrubí PVC ø125						0,5 m
příruba otočná PVC ø125					1 ks
lemový nákružek PVC ø125					1 ks
T kus PVC ø125						4 ks
záslepka potrubí PVC ø125					2 ks
potrubí PVC ø63						1 m
T kus PVC ø63						3 ks
záslepka potrubí PVC ø63					3 ks
filtr vzduchový PVC ø50					3 ks
spoj. materiál z nerezoceli a těsnění pro přírubový spoj DN 125, PN 10	1 kpl
včetně lepených spojů potrubí, montážního materiálu a příslušenství pro připojení 2 ks vakuového čerpadla							1 kpl
</t>
  </si>
  <si>
    <t>286r5</t>
  </si>
  <si>
    <t>Instalace a dodávka monitoringu pro podtlakovou kanalizaci (komplet pro VS1 a VS2)</t>
  </si>
  <si>
    <t>1810859225</t>
  </si>
  <si>
    <t xml:space="preserve">Instalace a dodávka monitoringu pro podtlakovou kanalizaci (komplet pro VS1 a VS2)			
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</si>
</sst>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8"/>
      <color rgb="FF969696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0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8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96969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sz val="7"/>
      <color rgb="FF969696"/>
      <name val="Arial CE"/>
    </font>
    <font>
      <sz val="7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71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0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2" borderId="0" xfId="0" applyFont="1" applyFill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top"/>
    </xf>
    <xf numFmtId="49" fontId="0" fillId="2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3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left" vertical="center"/>
    </xf>
    <xf numFmtId="4" fontId="3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0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25" fillId="0" borderId="0" xfId="0" applyNumberFormat="1" applyFont="1" applyAlignment="1" applyProtection="1">
      <alignment horizontal="right" vertical="center"/>
    </xf>
    <xf numFmtId="0" fontId="5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/>
      <protection locked="0"/>
    </xf>
    <xf numFmtId="165" fontId="0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3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3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19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  <protection locked="0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21" fillId="0" borderId="0" xfId="0" applyNumberFormat="1" applyFont="1" applyAlignment="1" applyProtection="1"/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17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0" fillId="0" borderId="22" xfId="0" applyFont="1" applyBorder="1" applyAlignment="1" applyProtection="1">
      <alignment horizontal="center" vertical="center"/>
    </xf>
    <xf numFmtId="49" fontId="0" fillId="0" borderId="22" xfId="0" applyNumberFormat="1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center" vertical="center" wrapText="1"/>
    </xf>
    <xf numFmtId="167" fontId="0" fillId="2" borderId="22" xfId="0" applyNumberFormat="1" applyFont="1" applyFill="1" applyBorder="1" applyAlignment="1" applyProtection="1">
      <alignment vertical="center"/>
      <protection locked="0"/>
    </xf>
    <xf numFmtId="4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2" borderId="22" xfId="0" applyNumberFormat="1" applyFont="1" applyFill="1" applyBorder="1" applyAlignment="1" applyProtection="1">
      <alignment vertical="center"/>
      <protection locked="0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styles" Target="styles.xml" /><Relationship Id="rId17" Type="http://schemas.openxmlformats.org/officeDocument/2006/relationships/theme" Target="theme/theme1.xml" /><Relationship Id="rId18" Type="http://schemas.openxmlformats.org/officeDocument/2006/relationships/calcChain" Target="calcChain.xml" /><Relationship Id="rId1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hidden="1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5" hidden="1" customWidth="1"/>
    <col min="51" max="51" width="25" hidden="1" customWidth="1"/>
    <col min="52" max="52" width="21.67" hidden="1" customWidth="1"/>
    <col min="53" max="53" width="19.17" hidden="1" customWidth="1"/>
    <col min="54" max="54" width="25" hidden="1" customWidth="1"/>
    <col min="55" max="55" width="21.6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ht="36.96" customHeight="1">
      <c r="AR2"/>
      <c r="BS2" s="15" t="s">
        <v>6</v>
      </c>
      <c r="BT2" s="15" t="s">
        <v>7</v>
      </c>
    </row>
    <row r="3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19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20</v>
      </c>
      <c r="AL7" s="20"/>
      <c r="AM7" s="20"/>
      <c r="AN7" s="25" t="s">
        <v>21</v>
      </c>
      <c r="AO7" s="20"/>
      <c r="AP7" s="20"/>
      <c r="AQ7" s="20"/>
      <c r="AR7" s="18"/>
      <c r="BE7" s="29"/>
      <c r="BS7" s="15" t="s">
        <v>6</v>
      </c>
    </row>
    <row r="8" ht="12" customHeight="1">
      <c r="B8" s="19"/>
      <c r="C8" s="20"/>
      <c r="D8" s="30" t="s">
        <v>22</v>
      </c>
      <c r="E8" s="20"/>
      <c r="F8" s="20"/>
      <c r="G8" s="20"/>
      <c r="H8" s="20"/>
      <c r="I8" s="20"/>
      <c r="J8" s="20"/>
      <c r="K8" s="25" t="s">
        <v>23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24</v>
      </c>
      <c r="AL8" s="20"/>
      <c r="AM8" s="20"/>
      <c r="AN8" s="31" t="s">
        <v>25</v>
      </c>
      <c r="AO8" s="20"/>
      <c r="AP8" s="20"/>
      <c r="AQ8" s="20"/>
      <c r="AR8" s="18"/>
      <c r="BE8" s="29"/>
      <c r="BS8" s="15" t="s">
        <v>6</v>
      </c>
    </row>
    <row r="9" ht="29.28" customHeight="1">
      <c r="B9" s="19"/>
      <c r="C9" s="20"/>
      <c r="D9" s="24" t="s">
        <v>26</v>
      </c>
      <c r="E9" s="20"/>
      <c r="F9" s="20"/>
      <c r="G9" s="20"/>
      <c r="H9" s="20"/>
      <c r="I9" s="20"/>
      <c r="J9" s="20"/>
      <c r="K9" s="32" t="s">
        <v>27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4" t="s">
        <v>28</v>
      </c>
      <c r="AL9" s="20"/>
      <c r="AM9" s="20"/>
      <c r="AN9" s="32" t="s">
        <v>29</v>
      </c>
      <c r="AO9" s="20"/>
      <c r="AP9" s="20"/>
      <c r="AQ9" s="20"/>
      <c r="AR9" s="18"/>
      <c r="BE9" s="29"/>
      <c r="BS9" s="15" t="s">
        <v>6</v>
      </c>
    </row>
    <row r="10" ht="12" customHeight="1">
      <c r="B10" s="19"/>
      <c r="C10" s="20"/>
      <c r="D10" s="30" t="s">
        <v>30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31</v>
      </c>
      <c r="AL10" s="20"/>
      <c r="AM10" s="20"/>
      <c r="AN10" s="25" t="s">
        <v>32</v>
      </c>
      <c r="AO10" s="20"/>
      <c r="AP10" s="20"/>
      <c r="AQ10" s="20"/>
      <c r="AR10" s="18"/>
      <c r="BE10" s="29"/>
      <c r="BS10" s="15" t="s">
        <v>6</v>
      </c>
    </row>
    <row r="11" ht="18.48" customHeight="1">
      <c r="B11" s="19"/>
      <c r="C11" s="20"/>
      <c r="D11" s="20"/>
      <c r="E11" s="25" t="s">
        <v>33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34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ht="12" customHeight="1">
      <c r="B13" s="19"/>
      <c r="C13" s="20"/>
      <c r="D13" s="30" t="s">
        <v>35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31</v>
      </c>
      <c r="AL13" s="20"/>
      <c r="AM13" s="20"/>
      <c r="AN13" s="33" t="s">
        <v>36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3" t="s">
        <v>36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0" t="s">
        <v>34</v>
      </c>
      <c r="AL14" s="20"/>
      <c r="AM14" s="20"/>
      <c r="AN14" s="33" t="s">
        <v>36</v>
      </c>
      <c r="AO14" s="20"/>
      <c r="AP14" s="20"/>
      <c r="AQ14" s="20"/>
      <c r="AR14" s="18"/>
      <c r="BE14" s="29"/>
      <c r="BS14" s="15" t="s">
        <v>6</v>
      </c>
    </row>
    <row r="15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ht="12" customHeight="1">
      <c r="B16" s="19"/>
      <c r="C16" s="20"/>
      <c r="D16" s="30" t="s">
        <v>37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31</v>
      </c>
      <c r="AL16" s="20"/>
      <c r="AM16" s="20"/>
      <c r="AN16" s="25" t="s">
        <v>38</v>
      </c>
      <c r="AO16" s="20"/>
      <c r="AP16" s="20"/>
      <c r="AQ16" s="20"/>
      <c r="AR16" s="18"/>
      <c r="BE16" s="29"/>
      <c r="BS16" s="15" t="s">
        <v>4</v>
      </c>
    </row>
    <row r="17" ht="18.48" customHeight="1">
      <c r="B17" s="19"/>
      <c r="C17" s="20"/>
      <c r="D17" s="20"/>
      <c r="E17" s="25" t="s">
        <v>39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34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40</v>
      </c>
    </row>
    <row r="18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ht="12" customHeight="1">
      <c r="B19" s="19"/>
      <c r="C19" s="20"/>
      <c r="D19" s="30" t="s">
        <v>41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31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ht="18.48" customHeight="1">
      <c r="B20" s="19"/>
      <c r="C20" s="20"/>
      <c r="D20" s="20"/>
      <c r="E20" s="25" t="s">
        <v>42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34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40</v>
      </c>
    </row>
    <row r="2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ht="12" customHeight="1">
      <c r="B22" s="19"/>
      <c r="C22" s="20"/>
      <c r="D22" s="30" t="s">
        <v>43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ht="33.75" customHeight="1">
      <c r="B23" s="19"/>
      <c r="C23" s="20"/>
      <c r="D23" s="20"/>
      <c r="E23" s="35" t="s">
        <v>44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0"/>
      <c r="AP23" s="20"/>
      <c r="AQ23" s="20"/>
      <c r="AR23" s="18"/>
      <c r="BE23" s="29"/>
    </row>
    <row r="24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ht="6.96" customHeight="1">
      <c r="B25" s="19"/>
      <c r="C25" s="20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0"/>
      <c r="AQ25" s="20"/>
      <c r="AR25" s="18"/>
      <c r="BE25" s="29"/>
    </row>
    <row r="26" s="1" customFormat="1" ht="25.92" customHeight="1">
      <c r="B26" s="37"/>
      <c r="C26" s="38"/>
      <c r="D26" s="39" t="s">
        <v>45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ROUND(AG54,2)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1" customFormat="1" ht="6.96" customHeight="1"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1" customFormat="1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46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47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48</v>
      </c>
      <c r="AL28" s="43"/>
      <c r="AM28" s="43"/>
      <c r="AN28" s="43"/>
      <c r="AO28" s="43"/>
      <c r="AP28" s="38"/>
      <c r="AQ28" s="38"/>
      <c r="AR28" s="42"/>
      <c r="BE28" s="29"/>
    </row>
    <row r="29" s="2" customFormat="1" ht="14.4" customHeight="1">
      <c r="B29" s="44"/>
      <c r="C29" s="45"/>
      <c r="D29" s="30" t="s">
        <v>49</v>
      </c>
      <c r="E29" s="45"/>
      <c r="F29" s="30" t="s">
        <v>50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ROUND(AZ54,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ROUND(AV54, 2)</f>
        <v>0</v>
      </c>
      <c r="AL29" s="45"/>
      <c r="AM29" s="45"/>
      <c r="AN29" s="45"/>
      <c r="AO29" s="45"/>
      <c r="AP29" s="45"/>
      <c r="AQ29" s="45"/>
      <c r="AR29" s="48"/>
      <c r="BE29" s="29"/>
    </row>
    <row r="30" s="2" customFormat="1" ht="14.4" customHeight="1">
      <c r="B30" s="44"/>
      <c r="C30" s="45"/>
      <c r="D30" s="45"/>
      <c r="E30" s="45"/>
      <c r="F30" s="30" t="s">
        <v>51</v>
      </c>
      <c r="G30" s="45"/>
      <c r="H30" s="45"/>
      <c r="I30" s="45"/>
      <c r="J30" s="45"/>
      <c r="K30" s="45"/>
      <c r="L30" s="46">
        <v>0.14999999999999999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ROUND(BA54,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ROUND(AW54, 2)</f>
        <v>0</v>
      </c>
      <c r="AL30" s="45"/>
      <c r="AM30" s="45"/>
      <c r="AN30" s="45"/>
      <c r="AO30" s="45"/>
      <c r="AP30" s="45"/>
      <c r="AQ30" s="45"/>
      <c r="AR30" s="48"/>
      <c r="BE30" s="29"/>
    </row>
    <row r="31" hidden="1" s="2" customFormat="1" ht="14.4" customHeight="1">
      <c r="B31" s="44"/>
      <c r="C31" s="45"/>
      <c r="D31" s="45"/>
      <c r="E31" s="45"/>
      <c r="F31" s="30" t="s">
        <v>52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ROUND(BB54,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29"/>
    </row>
    <row r="32" hidden="1" s="2" customFormat="1" ht="14.4" customHeight="1">
      <c r="B32" s="44"/>
      <c r="C32" s="45"/>
      <c r="D32" s="45"/>
      <c r="E32" s="45"/>
      <c r="F32" s="30" t="s">
        <v>53</v>
      </c>
      <c r="G32" s="45"/>
      <c r="H32" s="45"/>
      <c r="I32" s="45"/>
      <c r="J32" s="45"/>
      <c r="K32" s="45"/>
      <c r="L32" s="46">
        <v>0.14999999999999999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ROUND(BC54,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29"/>
    </row>
    <row r="33" hidden="1" s="2" customFormat="1" ht="14.4" customHeight="1">
      <c r="B33" s="44"/>
      <c r="C33" s="45"/>
      <c r="D33" s="45"/>
      <c r="E33" s="45"/>
      <c r="F33" s="30" t="s">
        <v>54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ROUND(BD54,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29"/>
    </row>
    <row r="34" s="1" customFormat="1" ht="6.96" customHeight="1"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1" customFormat="1" ht="25.92" customHeight="1">
      <c r="B35" s="37"/>
      <c r="C35" s="49"/>
      <c r="D35" s="50" t="s">
        <v>55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56</v>
      </c>
      <c r="U35" s="51"/>
      <c r="V35" s="51"/>
      <c r="W35" s="51"/>
      <c r="X35" s="53" t="s">
        <v>57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2"/>
    </row>
    <row r="36" s="1" customFormat="1" ht="6.96" customHeight="1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</row>
    <row r="37" s="1" customFormat="1" ht="6.96" customHeight="1"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42"/>
    </row>
    <row r="41" s="1" customFormat="1" ht="6.96" customHeight="1"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42"/>
    </row>
    <row r="42" s="1" customFormat="1" ht="24.96" customHeight="1">
      <c r="B42" s="37"/>
      <c r="C42" s="21" t="s">
        <v>58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2"/>
    </row>
    <row r="43" s="1" customFormat="1" ht="6.96" customHeight="1"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2"/>
    </row>
    <row r="44" s="1" customFormat="1" ht="12" customHeight="1">
      <c r="B44" s="37"/>
      <c r="C44" s="30" t="s">
        <v>13</v>
      </c>
      <c r="D44" s="38"/>
      <c r="E44" s="38"/>
      <c r="F44" s="38"/>
      <c r="G44" s="38"/>
      <c r="H44" s="38"/>
      <c r="I44" s="38"/>
      <c r="J44" s="38"/>
      <c r="K44" s="38"/>
      <c r="L44" s="38" t="str">
        <f>K5</f>
        <v>2019_01</v>
      </c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42"/>
    </row>
    <row r="45" s="3" customFormat="1" ht="36.96" customHeight="1">
      <c r="B45" s="60"/>
      <c r="C45" s="61" t="s">
        <v>16</v>
      </c>
      <c r="D45" s="62"/>
      <c r="E45" s="62"/>
      <c r="F45" s="62"/>
      <c r="G45" s="62"/>
      <c r="H45" s="62"/>
      <c r="I45" s="62"/>
      <c r="J45" s="62"/>
      <c r="K45" s="62"/>
      <c r="L45" s="63" t="str">
        <f>K6</f>
        <v>Kanalizace Stříbrná Skalice - III.etapa</v>
      </c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4"/>
    </row>
    <row r="46" s="1" customFormat="1" ht="6.96" customHeight="1"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2"/>
    </row>
    <row r="47" s="1" customFormat="1" ht="12" customHeight="1">
      <c r="B47" s="37"/>
      <c r="C47" s="30" t="s">
        <v>22</v>
      </c>
      <c r="D47" s="38"/>
      <c r="E47" s="38"/>
      <c r="F47" s="38"/>
      <c r="G47" s="38"/>
      <c r="H47" s="38"/>
      <c r="I47" s="38"/>
      <c r="J47" s="38"/>
      <c r="K47" s="38"/>
      <c r="L47" s="65" t="str">
        <f>IF(K8="","",K8)</f>
        <v>Stříbrná Skalice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0" t="s">
        <v>24</v>
      </c>
      <c r="AJ47" s="38"/>
      <c r="AK47" s="38"/>
      <c r="AL47" s="38"/>
      <c r="AM47" s="66" t="str">
        <f>IF(AN8= "","",AN8)</f>
        <v>30. 1. 2019</v>
      </c>
      <c r="AN47" s="66"/>
      <c r="AO47" s="38"/>
      <c r="AP47" s="38"/>
      <c r="AQ47" s="38"/>
      <c r="AR47" s="42"/>
    </row>
    <row r="48" s="1" customFormat="1" ht="6.96" customHeight="1"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2"/>
    </row>
    <row r="49" s="1" customFormat="1" ht="24.9" customHeight="1">
      <c r="B49" s="37"/>
      <c r="C49" s="30" t="s">
        <v>30</v>
      </c>
      <c r="D49" s="38"/>
      <c r="E49" s="38"/>
      <c r="F49" s="38"/>
      <c r="G49" s="38"/>
      <c r="H49" s="38"/>
      <c r="I49" s="38"/>
      <c r="J49" s="38"/>
      <c r="K49" s="38"/>
      <c r="L49" s="38" t="str">
        <f>IF(E11= "","",E11)</f>
        <v>Obec Stříbrná Skalice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0" t="s">
        <v>37</v>
      </c>
      <c r="AJ49" s="38"/>
      <c r="AK49" s="38"/>
      <c r="AL49" s="38"/>
      <c r="AM49" s="67" t="str">
        <f>IF(E17="","",E17)</f>
        <v>Vodohospodářský rozvoj a výstavba a.s.</v>
      </c>
      <c r="AN49" s="38"/>
      <c r="AO49" s="38"/>
      <c r="AP49" s="38"/>
      <c r="AQ49" s="38"/>
      <c r="AR49" s="42"/>
      <c r="AS49" s="68" t="s">
        <v>59</v>
      </c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1"/>
    </row>
    <row r="50" s="1" customFormat="1" ht="13.65" customHeight="1">
      <c r="B50" s="37"/>
      <c r="C50" s="30" t="s">
        <v>35</v>
      </c>
      <c r="D50" s="38"/>
      <c r="E50" s="38"/>
      <c r="F50" s="38"/>
      <c r="G50" s="38"/>
      <c r="H50" s="38"/>
      <c r="I50" s="38"/>
      <c r="J50" s="38"/>
      <c r="K50" s="38"/>
      <c r="L50" s="38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0" t="s">
        <v>41</v>
      </c>
      <c r="AJ50" s="38"/>
      <c r="AK50" s="38"/>
      <c r="AL50" s="38"/>
      <c r="AM50" s="67" t="str">
        <f>IF(E20="","",E20)</f>
        <v>Dvořák</v>
      </c>
      <c r="AN50" s="38"/>
      <c r="AO50" s="38"/>
      <c r="AP50" s="38"/>
      <c r="AQ50" s="38"/>
      <c r="AR50" s="42"/>
      <c r="AS50" s="72"/>
      <c r="AT50" s="73"/>
      <c r="AU50" s="74"/>
      <c r="AV50" s="74"/>
      <c r="AW50" s="74"/>
      <c r="AX50" s="74"/>
      <c r="AY50" s="74"/>
      <c r="AZ50" s="74"/>
      <c r="BA50" s="74"/>
      <c r="BB50" s="74"/>
      <c r="BC50" s="74"/>
      <c r="BD50" s="75"/>
    </row>
    <row r="51" s="1" customFormat="1" ht="10.8" customHeight="1"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2"/>
      <c r="AS51" s="76"/>
      <c r="AT51" s="77"/>
      <c r="AU51" s="78"/>
      <c r="AV51" s="78"/>
      <c r="AW51" s="78"/>
      <c r="AX51" s="78"/>
      <c r="AY51" s="78"/>
      <c r="AZ51" s="78"/>
      <c r="BA51" s="78"/>
      <c r="BB51" s="78"/>
      <c r="BC51" s="78"/>
      <c r="BD51" s="79"/>
    </row>
    <row r="52" s="1" customFormat="1" ht="29.28" customHeight="1">
      <c r="B52" s="37"/>
      <c r="C52" s="80" t="s">
        <v>60</v>
      </c>
      <c r="D52" s="81"/>
      <c r="E52" s="81"/>
      <c r="F52" s="81"/>
      <c r="G52" s="81"/>
      <c r="H52" s="82"/>
      <c r="I52" s="83" t="s">
        <v>61</v>
      </c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4" t="s">
        <v>62</v>
      </c>
      <c r="AH52" s="81"/>
      <c r="AI52" s="81"/>
      <c r="AJ52" s="81"/>
      <c r="AK52" s="81"/>
      <c r="AL52" s="81"/>
      <c r="AM52" s="81"/>
      <c r="AN52" s="83" t="s">
        <v>63</v>
      </c>
      <c r="AO52" s="81"/>
      <c r="AP52" s="85"/>
      <c r="AQ52" s="86" t="s">
        <v>64</v>
      </c>
      <c r="AR52" s="42"/>
      <c r="AS52" s="87" t="s">
        <v>65</v>
      </c>
      <c r="AT52" s="88" t="s">
        <v>66</v>
      </c>
      <c r="AU52" s="88" t="s">
        <v>67</v>
      </c>
      <c r="AV52" s="88" t="s">
        <v>68</v>
      </c>
      <c r="AW52" s="88" t="s">
        <v>69</v>
      </c>
      <c r="AX52" s="88" t="s">
        <v>70</v>
      </c>
      <c r="AY52" s="88" t="s">
        <v>71</v>
      </c>
      <c r="AZ52" s="88" t="s">
        <v>72</v>
      </c>
      <c r="BA52" s="88" t="s">
        <v>73</v>
      </c>
      <c r="BB52" s="88" t="s">
        <v>74</v>
      </c>
      <c r="BC52" s="88" t="s">
        <v>75</v>
      </c>
      <c r="BD52" s="89" t="s">
        <v>76</v>
      </c>
    </row>
    <row r="53" s="1" customFormat="1" ht="10.8" customHeight="1"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2"/>
      <c r="AS53" s="90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2"/>
    </row>
    <row r="54" s="4" customFormat="1" ht="32.4" customHeight="1">
      <c r="B54" s="93"/>
      <c r="C54" s="94" t="s">
        <v>77</v>
      </c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6">
        <f>ROUND(AG55+AG56+AG62+AG63+SUM(AG67:AG70),2)</f>
        <v>0</v>
      </c>
      <c r="AH54" s="96"/>
      <c r="AI54" s="96"/>
      <c r="AJ54" s="96"/>
      <c r="AK54" s="96"/>
      <c r="AL54" s="96"/>
      <c r="AM54" s="96"/>
      <c r="AN54" s="97">
        <f>SUM(AG54,AT54)</f>
        <v>0</v>
      </c>
      <c r="AO54" s="97"/>
      <c r="AP54" s="97"/>
      <c r="AQ54" s="98" t="s">
        <v>1</v>
      </c>
      <c r="AR54" s="99"/>
      <c r="AS54" s="100">
        <f>ROUND(AS55+AS56+AS62+AS63+SUM(AS67:AS70),2)</f>
        <v>0</v>
      </c>
      <c r="AT54" s="101">
        <f>ROUND(SUM(AV54:AW54),2)</f>
        <v>0</v>
      </c>
      <c r="AU54" s="102">
        <f>ROUND(AU55+AU56+AU62+AU63+SUM(AU67:AU70),5)</f>
        <v>0</v>
      </c>
      <c r="AV54" s="101">
        <f>ROUND(AZ54*L29,2)</f>
        <v>0</v>
      </c>
      <c r="AW54" s="101">
        <f>ROUND(BA54*L30,2)</f>
        <v>0</v>
      </c>
      <c r="AX54" s="101">
        <f>ROUND(BB54*L29,2)</f>
        <v>0</v>
      </c>
      <c r="AY54" s="101">
        <f>ROUND(BC54*L30,2)</f>
        <v>0</v>
      </c>
      <c r="AZ54" s="101">
        <f>ROUND(AZ55+AZ56+AZ62+AZ63+SUM(AZ67:AZ70),2)</f>
        <v>0</v>
      </c>
      <c r="BA54" s="101">
        <f>ROUND(BA55+BA56+BA62+BA63+SUM(BA67:BA70),2)</f>
        <v>0</v>
      </c>
      <c r="BB54" s="101">
        <f>ROUND(BB55+BB56+BB62+BB63+SUM(BB67:BB70),2)</f>
        <v>0</v>
      </c>
      <c r="BC54" s="101">
        <f>ROUND(BC55+BC56+BC62+BC63+SUM(BC67:BC70),2)</f>
        <v>0</v>
      </c>
      <c r="BD54" s="103">
        <f>ROUND(BD55+BD56+BD62+BD63+SUM(BD67:BD70),2)</f>
        <v>0</v>
      </c>
      <c r="BS54" s="104" t="s">
        <v>78</v>
      </c>
      <c r="BT54" s="104" t="s">
        <v>79</v>
      </c>
      <c r="BU54" s="105" t="s">
        <v>80</v>
      </c>
      <c r="BV54" s="104" t="s">
        <v>81</v>
      </c>
      <c r="BW54" s="104" t="s">
        <v>5</v>
      </c>
      <c r="BX54" s="104" t="s">
        <v>82</v>
      </c>
      <c r="CL54" s="104" t="s">
        <v>19</v>
      </c>
    </row>
    <row r="55" s="5" customFormat="1" ht="27" customHeight="1">
      <c r="A55" s="106" t="s">
        <v>83</v>
      </c>
      <c r="B55" s="107"/>
      <c r="C55" s="108"/>
      <c r="D55" s="109" t="s">
        <v>84</v>
      </c>
      <c r="E55" s="109"/>
      <c r="F55" s="109"/>
      <c r="G55" s="109"/>
      <c r="H55" s="109"/>
      <c r="I55" s="110"/>
      <c r="J55" s="109" t="s">
        <v>85</v>
      </c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11">
        <f>'2019_01_000 - Soupis vedl...'!J30</f>
        <v>0</v>
      </c>
      <c r="AH55" s="110"/>
      <c r="AI55" s="110"/>
      <c r="AJ55" s="110"/>
      <c r="AK55" s="110"/>
      <c r="AL55" s="110"/>
      <c r="AM55" s="110"/>
      <c r="AN55" s="111">
        <f>SUM(AG55,AT55)</f>
        <v>0</v>
      </c>
      <c r="AO55" s="110"/>
      <c r="AP55" s="110"/>
      <c r="AQ55" s="112" t="s">
        <v>86</v>
      </c>
      <c r="AR55" s="113"/>
      <c r="AS55" s="114">
        <v>0</v>
      </c>
      <c r="AT55" s="115">
        <f>ROUND(SUM(AV55:AW55),2)</f>
        <v>0</v>
      </c>
      <c r="AU55" s="116">
        <f>'2019_01_000 - Soupis vedl...'!P81</f>
        <v>0</v>
      </c>
      <c r="AV55" s="115">
        <f>'2019_01_000 - Soupis vedl...'!J33</f>
        <v>0</v>
      </c>
      <c r="AW55" s="115">
        <f>'2019_01_000 - Soupis vedl...'!J34</f>
        <v>0</v>
      </c>
      <c r="AX55" s="115">
        <f>'2019_01_000 - Soupis vedl...'!J35</f>
        <v>0</v>
      </c>
      <c r="AY55" s="115">
        <f>'2019_01_000 - Soupis vedl...'!J36</f>
        <v>0</v>
      </c>
      <c r="AZ55" s="115">
        <f>'2019_01_000 - Soupis vedl...'!F33</f>
        <v>0</v>
      </c>
      <c r="BA55" s="115">
        <f>'2019_01_000 - Soupis vedl...'!F34</f>
        <v>0</v>
      </c>
      <c r="BB55" s="115">
        <f>'2019_01_000 - Soupis vedl...'!F35</f>
        <v>0</v>
      </c>
      <c r="BC55" s="115">
        <f>'2019_01_000 - Soupis vedl...'!F36</f>
        <v>0</v>
      </c>
      <c r="BD55" s="117">
        <f>'2019_01_000 - Soupis vedl...'!F37</f>
        <v>0</v>
      </c>
      <c r="BT55" s="118" t="s">
        <v>87</v>
      </c>
      <c r="BV55" s="118" t="s">
        <v>81</v>
      </c>
      <c r="BW55" s="118" t="s">
        <v>88</v>
      </c>
      <c r="BX55" s="118" t="s">
        <v>5</v>
      </c>
      <c r="CL55" s="118" t="s">
        <v>89</v>
      </c>
      <c r="CM55" s="118" t="s">
        <v>90</v>
      </c>
    </row>
    <row r="56" s="5" customFormat="1" ht="27" customHeight="1">
      <c r="B56" s="107"/>
      <c r="C56" s="108"/>
      <c r="D56" s="109" t="s">
        <v>91</v>
      </c>
      <c r="E56" s="109"/>
      <c r="F56" s="109"/>
      <c r="G56" s="109"/>
      <c r="H56" s="109"/>
      <c r="I56" s="110"/>
      <c r="J56" s="109" t="s">
        <v>92</v>
      </c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19">
        <f>ROUND(SUM(AG57:AG61),2)</f>
        <v>0</v>
      </c>
      <c r="AH56" s="110"/>
      <c r="AI56" s="110"/>
      <c r="AJ56" s="110"/>
      <c r="AK56" s="110"/>
      <c r="AL56" s="110"/>
      <c r="AM56" s="110"/>
      <c r="AN56" s="111">
        <f>SUM(AG56,AT56)</f>
        <v>0</v>
      </c>
      <c r="AO56" s="110"/>
      <c r="AP56" s="110"/>
      <c r="AQ56" s="112" t="s">
        <v>93</v>
      </c>
      <c r="AR56" s="113"/>
      <c r="AS56" s="114">
        <f>ROUND(SUM(AS57:AS61),2)</f>
        <v>0</v>
      </c>
      <c r="AT56" s="115">
        <f>ROUND(SUM(AV56:AW56),2)</f>
        <v>0</v>
      </c>
      <c r="AU56" s="116">
        <f>ROUND(SUM(AU57:AU61),5)</f>
        <v>0</v>
      </c>
      <c r="AV56" s="115">
        <f>ROUND(AZ56*L29,2)</f>
        <v>0</v>
      </c>
      <c r="AW56" s="115">
        <f>ROUND(BA56*L30,2)</f>
        <v>0</v>
      </c>
      <c r="AX56" s="115">
        <f>ROUND(BB56*L29,2)</f>
        <v>0</v>
      </c>
      <c r="AY56" s="115">
        <f>ROUND(BC56*L30,2)</f>
        <v>0</v>
      </c>
      <c r="AZ56" s="115">
        <f>ROUND(SUM(AZ57:AZ61),2)</f>
        <v>0</v>
      </c>
      <c r="BA56" s="115">
        <f>ROUND(SUM(BA57:BA61),2)</f>
        <v>0</v>
      </c>
      <c r="BB56" s="115">
        <f>ROUND(SUM(BB57:BB61),2)</f>
        <v>0</v>
      </c>
      <c r="BC56" s="115">
        <f>ROUND(SUM(BC57:BC61),2)</f>
        <v>0</v>
      </c>
      <c r="BD56" s="117">
        <f>ROUND(SUM(BD57:BD61),2)</f>
        <v>0</v>
      </c>
      <c r="BS56" s="118" t="s">
        <v>78</v>
      </c>
      <c r="BT56" s="118" t="s">
        <v>87</v>
      </c>
      <c r="BU56" s="118" t="s">
        <v>80</v>
      </c>
      <c r="BV56" s="118" t="s">
        <v>81</v>
      </c>
      <c r="BW56" s="118" t="s">
        <v>94</v>
      </c>
      <c r="BX56" s="118" t="s">
        <v>5</v>
      </c>
      <c r="CL56" s="118" t="s">
        <v>89</v>
      </c>
      <c r="CM56" s="118" t="s">
        <v>90</v>
      </c>
    </row>
    <row r="57" s="6" customFormat="1" ht="25.5" customHeight="1">
      <c r="A57" s="106" t="s">
        <v>83</v>
      </c>
      <c r="B57" s="120"/>
      <c r="C57" s="121"/>
      <c r="D57" s="121"/>
      <c r="E57" s="122" t="s">
        <v>95</v>
      </c>
      <c r="F57" s="122"/>
      <c r="G57" s="122"/>
      <c r="H57" s="122"/>
      <c r="I57" s="122"/>
      <c r="J57" s="121"/>
      <c r="K57" s="122" t="s">
        <v>96</v>
      </c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3">
        <f>'2019_01_01.1 - SO 1.01 Po...'!J32</f>
        <v>0</v>
      </c>
      <c r="AH57" s="121"/>
      <c r="AI57" s="121"/>
      <c r="AJ57" s="121"/>
      <c r="AK57" s="121"/>
      <c r="AL57" s="121"/>
      <c r="AM57" s="121"/>
      <c r="AN57" s="123">
        <f>SUM(AG57,AT57)</f>
        <v>0</v>
      </c>
      <c r="AO57" s="121"/>
      <c r="AP57" s="121"/>
      <c r="AQ57" s="124" t="s">
        <v>97</v>
      </c>
      <c r="AR57" s="125"/>
      <c r="AS57" s="126">
        <v>0</v>
      </c>
      <c r="AT57" s="127">
        <f>ROUND(SUM(AV57:AW57),2)</f>
        <v>0</v>
      </c>
      <c r="AU57" s="128">
        <f>'2019_01_01.1 - SO 1.01 Po...'!P105</f>
        <v>0</v>
      </c>
      <c r="AV57" s="127">
        <f>'2019_01_01.1 - SO 1.01 Po...'!J35</f>
        <v>0</v>
      </c>
      <c r="AW57" s="127">
        <f>'2019_01_01.1 - SO 1.01 Po...'!J36</f>
        <v>0</v>
      </c>
      <c r="AX57" s="127">
        <f>'2019_01_01.1 - SO 1.01 Po...'!J37</f>
        <v>0</v>
      </c>
      <c r="AY57" s="127">
        <f>'2019_01_01.1 - SO 1.01 Po...'!J38</f>
        <v>0</v>
      </c>
      <c r="AZ57" s="127">
        <f>'2019_01_01.1 - SO 1.01 Po...'!F35</f>
        <v>0</v>
      </c>
      <c r="BA57" s="127">
        <f>'2019_01_01.1 - SO 1.01 Po...'!F36</f>
        <v>0</v>
      </c>
      <c r="BB57" s="127">
        <f>'2019_01_01.1 - SO 1.01 Po...'!F37</f>
        <v>0</v>
      </c>
      <c r="BC57" s="127">
        <f>'2019_01_01.1 - SO 1.01 Po...'!F38</f>
        <v>0</v>
      </c>
      <c r="BD57" s="129">
        <f>'2019_01_01.1 - SO 1.01 Po...'!F39</f>
        <v>0</v>
      </c>
      <c r="BT57" s="130" t="s">
        <v>90</v>
      </c>
      <c r="BV57" s="130" t="s">
        <v>81</v>
      </c>
      <c r="BW57" s="130" t="s">
        <v>98</v>
      </c>
      <c r="BX57" s="130" t="s">
        <v>94</v>
      </c>
      <c r="CL57" s="130" t="s">
        <v>89</v>
      </c>
    </row>
    <row r="58" s="6" customFormat="1" ht="25.5" customHeight="1">
      <c r="A58" s="106" t="s">
        <v>83</v>
      </c>
      <c r="B58" s="120"/>
      <c r="C58" s="121"/>
      <c r="D58" s="121"/>
      <c r="E58" s="122" t="s">
        <v>99</v>
      </c>
      <c r="F58" s="122"/>
      <c r="G58" s="122"/>
      <c r="H58" s="122"/>
      <c r="I58" s="122"/>
      <c r="J58" s="121"/>
      <c r="K58" s="122" t="s">
        <v>100</v>
      </c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3">
        <f>'2019_01_01.2 - SO 1.01  P...'!J32</f>
        <v>0</v>
      </c>
      <c r="AH58" s="121"/>
      <c r="AI58" s="121"/>
      <c r="AJ58" s="121"/>
      <c r="AK58" s="121"/>
      <c r="AL58" s="121"/>
      <c r="AM58" s="121"/>
      <c r="AN58" s="123">
        <f>SUM(AG58,AT58)</f>
        <v>0</v>
      </c>
      <c r="AO58" s="121"/>
      <c r="AP58" s="121"/>
      <c r="AQ58" s="124" t="s">
        <v>97</v>
      </c>
      <c r="AR58" s="125"/>
      <c r="AS58" s="126">
        <v>0</v>
      </c>
      <c r="AT58" s="127">
        <f>ROUND(SUM(AV58:AW58),2)</f>
        <v>0</v>
      </c>
      <c r="AU58" s="128">
        <f>'2019_01_01.2 - SO 1.01  P...'!P90</f>
        <v>0</v>
      </c>
      <c r="AV58" s="127">
        <f>'2019_01_01.2 - SO 1.01  P...'!J35</f>
        <v>0</v>
      </c>
      <c r="AW58" s="127">
        <f>'2019_01_01.2 - SO 1.01  P...'!J36</f>
        <v>0</v>
      </c>
      <c r="AX58" s="127">
        <f>'2019_01_01.2 - SO 1.01  P...'!J37</f>
        <v>0</v>
      </c>
      <c r="AY58" s="127">
        <f>'2019_01_01.2 - SO 1.01  P...'!J38</f>
        <v>0</v>
      </c>
      <c r="AZ58" s="127">
        <f>'2019_01_01.2 - SO 1.01  P...'!F35</f>
        <v>0</v>
      </c>
      <c r="BA58" s="127">
        <f>'2019_01_01.2 - SO 1.01  P...'!F36</f>
        <v>0</v>
      </c>
      <c r="BB58" s="127">
        <f>'2019_01_01.2 - SO 1.01  P...'!F37</f>
        <v>0</v>
      </c>
      <c r="BC58" s="127">
        <f>'2019_01_01.2 - SO 1.01  P...'!F38</f>
        <v>0</v>
      </c>
      <c r="BD58" s="129">
        <f>'2019_01_01.2 - SO 1.01  P...'!F39</f>
        <v>0</v>
      </c>
      <c r="BT58" s="130" t="s">
        <v>90</v>
      </c>
      <c r="BV58" s="130" t="s">
        <v>81</v>
      </c>
      <c r="BW58" s="130" t="s">
        <v>101</v>
      </c>
      <c r="BX58" s="130" t="s">
        <v>94</v>
      </c>
      <c r="CL58" s="130" t="s">
        <v>102</v>
      </c>
    </row>
    <row r="59" s="6" customFormat="1" ht="25.5" customHeight="1">
      <c r="A59" s="106" t="s">
        <v>83</v>
      </c>
      <c r="B59" s="120"/>
      <c r="C59" s="121"/>
      <c r="D59" s="121"/>
      <c r="E59" s="122" t="s">
        <v>103</v>
      </c>
      <c r="F59" s="122"/>
      <c r="G59" s="122"/>
      <c r="H59" s="122"/>
      <c r="I59" s="122"/>
      <c r="J59" s="121"/>
      <c r="K59" s="122" t="s">
        <v>104</v>
      </c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3">
        <f>'2019_01_01.3 - SO 1.01 Po...'!J32</f>
        <v>0</v>
      </c>
      <c r="AH59" s="121"/>
      <c r="AI59" s="121"/>
      <c r="AJ59" s="121"/>
      <c r="AK59" s="121"/>
      <c r="AL59" s="121"/>
      <c r="AM59" s="121"/>
      <c r="AN59" s="123">
        <f>SUM(AG59,AT59)</f>
        <v>0</v>
      </c>
      <c r="AO59" s="121"/>
      <c r="AP59" s="121"/>
      <c r="AQ59" s="124" t="s">
        <v>97</v>
      </c>
      <c r="AR59" s="125"/>
      <c r="AS59" s="126">
        <v>0</v>
      </c>
      <c r="AT59" s="127">
        <f>ROUND(SUM(AV59:AW59),2)</f>
        <v>0</v>
      </c>
      <c r="AU59" s="128">
        <f>'2019_01_01.3 - SO 1.01 Po...'!P99</f>
        <v>0</v>
      </c>
      <c r="AV59" s="127">
        <f>'2019_01_01.3 - SO 1.01 Po...'!J35</f>
        <v>0</v>
      </c>
      <c r="AW59" s="127">
        <f>'2019_01_01.3 - SO 1.01 Po...'!J36</f>
        <v>0</v>
      </c>
      <c r="AX59" s="127">
        <f>'2019_01_01.3 - SO 1.01 Po...'!J37</f>
        <v>0</v>
      </c>
      <c r="AY59" s="127">
        <f>'2019_01_01.3 - SO 1.01 Po...'!J38</f>
        <v>0</v>
      </c>
      <c r="AZ59" s="127">
        <f>'2019_01_01.3 - SO 1.01 Po...'!F35</f>
        <v>0</v>
      </c>
      <c r="BA59" s="127">
        <f>'2019_01_01.3 - SO 1.01 Po...'!F36</f>
        <v>0</v>
      </c>
      <c r="BB59" s="127">
        <f>'2019_01_01.3 - SO 1.01 Po...'!F37</f>
        <v>0</v>
      </c>
      <c r="BC59" s="127">
        <f>'2019_01_01.3 - SO 1.01 Po...'!F38</f>
        <v>0</v>
      </c>
      <c r="BD59" s="129">
        <f>'2019_01_01.3 - SO 1.01 Po...'!F39</f>
        <v>0</v>
      </c>
      <c r="BT59" s="130" t="s">
        <v>90</v>
      </c>
      <c r="BV59" s="130" t="s">
        <v>81</v>
      </c>
      <c r="BW59" s="130" t="s">
        <v>105</v>
      </c>
      <c r="BX59" s="130" t="s">
        <v>94</v>
      </c>
      <c r="CL59" s="130" t="s">
        <v>106</v>
      </c>
    </row>
    <row r="60" s="6" customFormat="1" ht="25.5" customHeight="1">
      <c r="A60" s="106" t="s">
        <v>83</v>
      </c>
      <c r="B60" s="120"/>
      <c r="C60" s="121"/>
      <c r="D60" s="121"/>
      <c r="E60" s="122" t="s">
        <v>107</v>
      </c>
      <c r="F60" s="122"/>
      <c r="G60" s="122"/>
      <c r="H60" s="122"/>
      <c r="I60" s="122"/>
      <c r="J60" s="121"/>
      <c r="K60" s="122" t="s">
        <v>108</v>
      </c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3">
        <f>'2019_01_01.4 - SO 1.01 Po...'!J32</f>
        <v>0</v>
      </c>
      <c r="AH60" s="121"/>
      <c r="AI60" s="121"/>
      <c r="AJ60" s="121"/>
      <c r="AK60" s="121"/>
      <c r="AL60" s="121"/>
      <c r="AM60" s="121"/>
      <c r="AN60" s="123">
        <f>SUM(AG60,AT60)</f>
        <v>0</v>
      </c>
      <c r="AO60" s="121"/>
      <c r="AP60" s="121"/>
      <c r="AQ60" s="124" t="s">
        <v>97</v>
      </c>
      <c r="AR60" s="125"/>
      <c r="AS60" s="126">
        <v>0</v>
      </c>
      <c r="AT60" s="127">
        <f>ROUND(SUM(AV60:AW60),2)</f>
        <v>0</v>
      </c>
      <c r="AU60" s="128">
        <f>'2019_01_01.4 - SO 1.01 Po...'!P92</f>
        <v>0</v>
      </c>
      <c r="AV60" s="127">
        <f>'2019_01_01.4 - SO 1.01 Po...'!J35</f>
        <v>0</v>
      </c>
      <c r="AW60" s="127">
        <f>'2019_01_01.4 - SO 1.01 Po...'!J36</f>
        <v>0</v>
      </c>
      <c r="AX60" s="127">
        <f>'2019_01_01.4 - SO 1.01 Po...'!J37</f>
        <v>0</v>
      </c>
      <c r="AY60" s="127">
        <f>'2019_01_01.4 - SO 1.01 Po...'!J38</f>
        <v>0</v>
      </c>
      <c r="AZ60" s="127">
        <f>'2019_01_01.4 - SO 1.01 Po...'!F35</f>
        <v>0</v>
      </c>
      <c r="BA60" s="127">
        <f>'2019_01_01.4 - SO 1.01 Po...'!F36</f>
        <v>0</v>
      </c>
      <c r="BB60" s="127">
        <f>'2019_01_01.4 - SO 1.01 Po...'!F37</f>
        <v>0</v>
      </c>
      <c r="BC60" s="127">
        <f>'2019_01_01.4 - SO 1.01 Po...'!F38</f>
        <v>0</v>
      </c>
      <c r="BD60" s="129">
        <f>'2019_01_01.4 - SO 1.01 Po...'!F39</f>
        <v>0</v>
      </c>
      <c r="BT60" s="130" t="s">
        <v>90</v>
      </c>
      <c r="BV60" s="130" t="s">
        <v>81</v>
      </c>
      <c r="BW60" s="130" t="s">
        <v>109</v>
      </c>
      <c r="BX60" s="130" t="s">
        <v>94</v>
      </c>
      <c r="CL60" s="130" t="s">
        <v>110</v>
      </c>
    </row>
    <row r="61" s="6" customFormat="1" ht="25.5" customHeight="1">
      <c r="A61" s="106" t="s">
        <v>83</v>
      </c>
      <c r="B61" s="120"/>
      <c r="C61" s="121"/>
      <c r="D61" s="121"/>
      <c r="E61" s="122" t="s">
        <v>111</v>
      </c>
      <c r="F61" s="122"/>
      <c r="G61" s="122"/>
      <c r="H61" s="122"/>
      <c r="I61" s="122"/>
      <c r="J61" s="121"/>
      <c r="K61" s="122" t="s">
        <v>112</v>
      </c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3">
        <f>'2019_01_01.5 - SO 1.02 Po...'!J32</f>
        <v>0</v>
      </c>
      <c r="AH61" s="121"/>
      <c r="AI61" s="121"/>
      <c r="AJ61" s="121"/>
      <c r="AK61" s="121"/>
      <c r="AL61" s="121"/>
      <c r="AM61" s="121"/>
      <c r="AN61" s="123">
        <f>SUM(AG61,AT61)</f>
        <v>0</v>
      </c>
      <c r="AO61" s="121"/>
      <c r="AP61" s="121"/>
      <c r="AQ61" s="124" t="s">
        <v>97</v>
      </c>
      <c r="AR61" s="125"/>
      <c r="AS61" s="126">
        <v>0</v>
      </c>
      <c r="AT61" s="127">
        <f>ROUND(SUM(AV61:AW61),2)</f>
        <v>0</v>
      </c>
      <c r="AU61" s="128">
        <f>'2019_01_01.5 - SO 1.02 Po...'!P93</f>
        <v>0</v>
      </c>
      <c r="AV61" s="127">
        <f>'2019_01_01.5 - SO 1.02 Po...'!J35</f>
        <v>0</v>
      </c>
      <c r="AW61" s="127">
        <f>'2019_01_01.5 - SO 1.02 Po...'!J36</f>
        <v>0</v>
      </c>
      <c r="AX61" s="127">
        <f>'2019_01_01.5 - SO 1.02 Po...'!J37</f>
        <v>0</v>
      </c>
      <c r="AY61" s="127">
        <f>'2019_01_01.5 - SO 1.02 Po...'!J38</f>
        <v>0</v>
      </c>
      <c r="AZ61" s="127">
        <f>'2019_01_01.5 - SO 1.02 Po...'!F35</f>
        <v>0</v>
      </c>
      <c r="BA61" s="127">
        <f>'2019_01_01.5 - SO 1.02 Po...'!F36</f>
        <v>0</v>
      </c>
      <c r="BB61" s="127">
        <f>'2019_01_01.5 - SO 1.02 Po...'!F37</f>
        <v>0</v>
      </c>
      <c r="BC61" s="127">
        <f>'2019_01_01.5 - SO 1.02 Po...'!F38</f>
        <v>0</v>
      </c>
      <c r="BD61" s="129">
        <f>'2019_01_01.5 - SO 1.02 Po...'!F39</f>
        <v>0</v>
      </c>
      <c r="BT61" s="130" t="s">
        <v>90</v>
      </c>
      <c r="BV61" s="130" t="s">
        <v>81</v>
      </c>
      <c r="BW61" s="130" t="s">
        <v>113</v>
      </c>
      <c r="BX61" s="130" t="s">
        <v>94</v>
      </c>
      <c r="CL61" s="130" t="s">
        <v>110</v>
      </c>
    </row>
    <row r="62" s="5" customFormat="1" ht="27" customHeight="1">
      <c r="A62" s="106" t="s">
        <v>83</v>
      </c>
      <c r="B62" s="107"/>
      <c r="C62" s="108"/>
      <c r="D62" s="109" t="s">
        <v>114</v>
      </c>
      <c r="E62" s="109"/>
      <c r="F62" s="109"/>
      <c r="G62" s="109"/>
      <c r="H62" s="109"/>
      <c r="I62" s="110"/>
      <c r="J62" s="109" t="s">
        <v>115</v>
      </c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11">
        <f>'2019_01_03 - SO 1.01 Podt...'!J30</f>
        <v>0</v>
      </c>
      <c r="AH62" s="110"/>
      <c r="AI62" s="110"/>
      <c r="AJ62" s="110"/>
      <c r="AK62" s="110"/>
      <c r="AL62" s="110"/>
      <c r="AM62" s="110"/>
      <c r="AN62" s="111">
        <f>SUM(AG62,AT62)</f>
        <v>0</v>
      </c>
      <c r="AO62" s="110"/>
      <c r="AP62" s="110"/>
      <c r="AQ62" s="112" t="s">
        <v>93</v>
      </c>
      <c r="AR62" s="113"/>
      <c r="AS62" s="114">
        <v>0</v>
      </c>
      <c r="AT62" s="115">
        <f>ROUND(SUM(AV62:AW62),2)</f>
        <v>0</v>
      </c>
      <c r="AU62" s="116">
        <f>'2019_01_03 - SO 1.01 Podt...'!P85</f>
        <v>0</v>
      </c>
      <c r="AV62" s="115">
        <f>'2019_01_03 - SO 1.01 Podt...'!J33</f>
        <v>0</v>
      </c>
      <c r="AW62" s="115">
        <f>'2019_01_03 - SO 1.01 Podt...'!J34</f>
        <v>0</v>
      </c>
      <c r="AX62" s="115">
        <f>'2019_01_03 - SO 1.01 Podt...'!J35</f>
        <v>0</v>
      </c>
      <c r="AY62" s="115">
        <f>'2019_01_03 - SO 1.01 Podt...'!J36</f>
        <v>0</v>
      </c>
      <c r="AZ62" s="115">
        <f>'2019_01_03 - SO 1.01 Podt...'!F33</f>
        <v>0</v>
      </c>
      <c r="BA62" s="115">
        <f>'2019_01_03 - SO 1.01 Podt...'!F34</f>
        <v>0</v>
      </c>
      <c r="BB62" s="115">
        <f>'2019_01_03 - SO 1.01 Podt...'!F35</f>
        <v>0</v>
      </c>
      <c r="BC62" s="115">
        <f>'2019_01_03 - SO 1.01 Podt...'!F36</f>
        <v>0</v>
      </c>
      <c r="BD62" s="117">
        <f>'2019_01_03 - SO 1.01 Podt...'!F37</f>
        <v>0</v>
      </c>
      <c r="BT62" s="118" t="s">
        <v>87</v>
      </c>
      <c r="BV62" s="118" t="s">
        <v>81</v>
      </c>
      <c r="BW62" s="118" t="s">
        <v>116</v>
      </c>
      <c r="BX62" s="118" t="s">
        <v>5</v>
      </c>
      <c r="CL62" s="118" t="s">
        <v>89</v>
      </c>
      <c r="CM62" s="118" t="s">
        <v>90</v>
      </c>
    </row>
    <row r="63" s="5" customFormat="1" ht="27" customHeight="1">
      <c r="B63" s="107"/>
      <c r="C63" s="108"/>
      <c r="D63" s="109" t="s">
        <v>117</v>
      </c>
      <c r="E63" s="109"/>
      <c r="F63" s="109"/>
      <c r="G63" s="109"/>
      <c r="H63" s="109"/>
      <c r="I63" s="110"/>
      <c r="J63" s="109" t="s">
        <v>118</v>
      </c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19">
        <f>ROUND(SUM(AG64:AG66),2)</f>
        <v>0</v>
      </c>
      <c r="AH63" s="110"/>
      <c r="AI63" s="110"/>
      <c r="AJ63" s="110"/>
      <c r="AK63" s="110"/>
      <c r="AL63" s="110"/>
      <c r="AM63" s="110"/>
      <c r="AN63" s="111">
        <f>SUM(AG63,AT63)</f>
        <v>0</v>
      </c>
      <c r="AO63" s="110"/>
      <c r="AP63" s="110"/>
      <c r="AQ63" s="112" t="s">
        <v>119</v>
      </c>
      <c r="AR63" s="113"/>
      <c r="AS63" s="114">
        <f>ROUND(SUM(AS64:AS66),2)</f>
        <v>0</v>
      </c>
      <c r="AT63" s="115">
        <f>ROUND(SUM(AV63:AW63),2)</f>
        <v>0</v>
      </c>
      <c r="AU63" s="116">
        <f>ROUND(SUM(AU64:AU66),5)</f>
        <v>0</v>
      </c>
      <c r="AV63" s="115">
        <f>ROUND(AZ63*L29,2)</f>
        <v>0</v>
      </c>
      <c r="AW63" s="115">
        <f>ROUND(BA63*L30,2)</f>
        <v>0</v>
      </c>
      <c r="AX63" s="115">
        <f>ROUND(BB63*L29,2)</f>
        <v>0</v>
      </c>
      <c r="AY63" s="115">
        <f>ROUND(BC63*L30,2)</f>
        <v>0</v>
      </c>
      <c r="AZ63" s="115">
        <f>ROUND(SUM(AZ64:AZ66),2)</f>
        <v>0</v>
      </c>
      <c r="BA63" s="115">
        <f>ROUND(SUM(BA64:BA66),2)</f>
        <v>0</v>
      </c>
      <c r="BB63" s="115">
        <f>ROUND(SUM(BB64:BB66),2)</f>
        <v>0</v>
      </c>
      <c r="BC63" s="115">
        <f>ROUND(SUM(BC64:BC66),2)</f>
        <v>0</v>
      </c>
      <c r="BD63" s="117">
        <f>ROUND(SUM(BD64:BD66),2)</f>
        <v>0</v>
      </c>
      <c r="BS63" s="118" t="s">
        <v>78</v>
      </c>
      <c r="BT63" s="118" t="s">
        <v>87</v>
      </c>
      <c r="BU63" s="118" t="s">
        <v>80</v>
      </c>
      <c r="BV63" s="118" t="s">
        <v>81</v>
      </c>
      <c r="BW63" s="118" t="s">
        <v>120</v>
      </c>
      <c r="BX63" s="118" t="s">
        <v>5</v>
      </c>
      <c r="CL63" s="118" t="s">
        <v>89</v>
      </c>
      <c r="CM63" s="118" t="s">
        <v>90</v>
      </c>
    </row>
    <row r="64" s="6" customFormat="1" ht="25.5" customHeight="1">
      <c r="A64" s="106" t="s">
        <v>83</v>
      </c>
      <c r="B64" s="120"/>
      <c r="C64" s="121"/>
      <c r="D64" s="121"/>
      <c r="E64" s="122" t="s">
        <v>121</v>
      </c>
      <c r="F64" s="122"/>
      <c r="G64" s="122"/>
      <c r="H64" s="122"/>
      <c r="I64" s="122"/>
      <c r="J64" s="121"/>
      <c r="K64" s="122" t="s">
        <v>122</v>
      </c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3">
        <f>'2019_01_0.1.1 - IO 01.1. ...'!J32</f>
        <v>0</v>
      </c>
      <c r="AH64" s="121"/>
      <c r="AI64" s="121"/>
      <c r="AJ64" s="121"/>
      <c r="AK64" s="121"/>
      <c r="AL64" s="121"/>
      <c r="AM64" s="121"/>
      <c r="AN64" s="123">
        <f>SUM(AG64,AT64)</f>
        <v>0</v>
      </c>
      <c r="AO64" s="121"/>
      <c r="AP64" s="121"/>
      <c r="AQ64" s="124" t="s">
        <v>97</v>
      </c>
      <c r="AR64" s="125"/>
      <c r="AS64" s="126">
        <v>0</v>
      </c>
      <c r="AT64" s="127">
        <f>ROUND(SUM(AV64:AW64),2)</f>
        <v>0</v>
      </c>
      <c r="AU64" s="128">
        <f>'2019_01_0.1.1 - IO 01.1. ...'!P99</f>
        <v>0</v>
      </c>
      <c r="AV64" s="127">
        <f>'2019_01_0.1.1 - IO 01.1. ...'!J35</f>
        <v>0</v>
      </c>
      <c r="AW64" s="127">
        <f>'2019_01_0.1.1 - IO 01.1. ...'!J36</f>
        <v>0</v>
      </c>
      <c r="AX64" s="127">
        <f>'2019_01_0.1.1 - IO 01.1. ...'!J37</f>
        <v>0</v>
      </c>
      <c r="AY64" s="127">
        <f>'2019_01_0.1.1 - IO 01.1. ...'!J38</f>
        <v>0</v>
      </c>
      <c r="AZ64" s="127">
        <f>'2019_01_0.1.1 - IO 01.1. ...'!F35</f>
        <v>0</v>
      </c>
      <c r="BA64" s="127">
        <f>'2019_01_0.1.1 - IO 01.1. ...'!F36</f>
        <v>0</v>
      </c>
      <c r="BB64" s="127">
        <f>'2019_01_0.1.1 - IO 01.1. ...'!F37</f>
        <v>0</v>
      </c>
      <c r="BC64" s="127">
        <f>'2019_01_0.1.1 - IO 01.1. ...'!F38</f>
        <v>0</v>
      </c>
      <c r="BD64" s="129">
        <f>'2019_01_0.1.1 - IO 01.1. ...'!F39</f>
        <v>0</v>
      </c>
      <c r="BT64" s="130" t="s">
        <v>90</v>
      </c>
      <c r="BV64" s="130" t="s">
        <v>81</v>
      </c>
      <c r="BW64" s="130" t="s">
        <v>123</v>
      </c>
      <c r="BX64" s="130" t="s">
        <v>120</v>
      </c>
      <c r="CL64" s="130" t="s">
        <v>89</v>
      </c>
    </row>
    <row r="65" s="6" customFormat="1" ht="25.5" customHeight="1">
      <c r="A65" s="106" t="s">
        <v>83</v>
      </c>
      <c r="B65" s="120"/>
      <c r="C65" s="121"/>
      <c r="D65" s="121"/>
      <c r="E65" s="122" t="s">
        <v>124</v>
      </c>
      <c r="F65" s="122"/>
      <c r="G65" s="122"/>
      <c r="H65" s="122"/>
      <c r="I65" s="122"/>
      <c r="J65" s="121"/>
      <c r="K65" s="122" t="s">
        <v>125</v>
      </c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3">
        <f>'2019_01_01.2. - IO 01.1. ...'!J32</f>
        <v>0</v>
      </c>
      <c r="AH65" s="121"/>
      <c r="AI65" s="121"/>
      <c r="AJ65" s="121"/>
      <c r="AK65" s="121"/>
      <c r="AL65" s="121"/>
      <c r="AM65" s="121"/>
      <c r="AN65" s="123">
        <f>SUM(AG65,AT65)</f>
        <v>0</v>
      </c>
      <c r="AO65" s="121"/>
      <c r="AP65" s="121"/>
      <c r="AQ65" s="124" t="s">
        <v>97</v>
      </c>
      <c r="AR65" s="125"/>
      <c r="AS65" s="126">
        <v>0</v>
      </c>
      <c r="AT65" s="127">
        <f>ROUND(SUM(AV65:AW65),2)</f>
        <v>0</v>
      </c>
      <c r="AU65" s="128">
        <f>'2019_01_01.2. - IO 01.1. ...'!P100</f>
        <v>0</v>
      </c>
      <c r="AV65" s="127">
        <f>'2019_01_01.2. - IO 01.1. ...'!J35</f>
        <v>0</v>
      </c>
      <c r="AW65" s="127">
        <f>'2019_01_01.2. - IO 01.1. ...'!J36</f>
        <v>0</v>
      </c>
      <c r="AX65" s="127">
        <f>'2019_01_01.2. - IO 01.1. ...'!J37</f>
        <v>0</v>
      </c>
      <c r="AY65" s="127">
        <f>'2019_01_01.2. - IO 01.1. ...'!J38</f>
        <v>0</v>
      </c>
      <c r="AZ65" s="127">
        <f>'2019_01_01.2. - IO 01.1. ...'!F35</f>
        <v>0</v>
      </c>
      <c r="BA65" s="127">
        <f>'2019_01_01.2. - IO 01.1. ...'!F36</f>
        <v>0</v>
      </c>
      <c r="BB65" s="127">
        <f>'2019_01_01.2. - IO 01.1. ...'!F37</f>
        <v>0</v>
      </c>
      <c r="BC65" s="127">
        <f>'2019_01_01.2. - IO 01.1. ...'!F38</f>
        <v>0</v>
      </c>
      <c r="BD65" s="129">
        <f>'2019_01_01.2. - IO 01.1. ...'!F39</f>
        <v>0</v>
      </c>
      <c r="BT65" s="130" t="s">
        <v>90</v>
      </c>
      <c r="BV65" s="130" t="s">
        <v>81</v>
      </c>
      <c r="BW65" s="130" t="s">
        <v>126</v>
      </c>
      <c r="BX65" s="130" t="s">
        <v>120</v>
      </c>
      <c r="CL65" s="130" t="s">
        <v>89</v>
      </c>
    </row>
    <row r="66" s="6" customFormat="1" ht="25.5" customHeight="1">
      <c r="A66" s="106" t="s">
        <v>83</v>
      </c>
      <c r="B66" s="120"/>
      <c r="C66" s="121"/>
      <c r="D66" s="121"/>
      <c r="E66" s="122" t="s">
        <v>127</v>
      </c>
      <c r="F66" s="122"/>
      <c r="G66" s="122"/>
      <c r="H66" s="122"/>
      <c r="I66" s="122"/>
      <c r="J66" s="121"/>
      <c r="K66" s="122" t="s">
        <v>128</v>
      </c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3">
        <f>'2019_01_0.1.3 - IO 01.1. ...'!J32</f>
        <v>0</v>
      </c>
      <c r="AH66" s="121"/>
      <c r="AI66" s="121"/>
      <c r="AJ66" s="121"/>
      <c r="AK66" s="121"/>
      <c r="AL66" s="121"/>
      <c r="AM66" s="121"/>
      <c r="AN66" s="123">
        <f>SUM(AG66,AT66)</f>
        <v>0</v>
      </c>
      <c r="AO66" s="121"/>
      <c r="AP66" s="121"/>
      <c r="AQ66" s="124" t="s">
        <v>97</v>
      </c>
      <c r="AR66" s="125"/>
      <c r="AS66" s="126">
        <v>0</v>
      </c>
      <c r="AT66" s="127">
        <f>ROUND(SUM(AV66:AW66),2)</f>
        <v>0</v>
      </c>
      <c r="AU66" s="128">
        <f>'2019_01_0.1.3 - IO 01.1. ...'!P99</f>
        <v>0</v>
      </c>
      <c r="AV66" s="127">
        <f>'2019_01_0.1.3 - IO 01.1. ...'!J35</f>
        <v>0</v>
      </c>
      <c r="AW66" s="127">
        <f>'2019_01_0.1.3 - IO 01.1. ...'!J36</f>
        <v>0</v>
      </c>
      <c r="AX66" s="127">
        <f>'2019_01_0.1.3 - IO 01.1. ...'!J37</f>
        <v>0</v>
      </c>
      <c r="AY66" s="127">
        <f>'2019_01_0.1.3 - IO 01.1. ...'!J38</f>
        <v>0</v>
      </c>
      <c r="AZ66" s="127">
        <f>'2019_01_0.1.3 - IO 01.1. ...'!F35</f>
        <v>0</v>
      </c>
      <c r="BA66" s="127">
        <f>'2019_01_0.1.3 - IO 01.1. ...'!F36</f>
        <v>0</v>
      </c>
      <c r="BB66" s="127">
        <f>'2019_01_0.1.3 - IO 01.1. ...'!F37</f>
        <v>0</v>
      </c>
      <c r="BC66" s="127">
        <f>'2019_01_0.1.3 - IO 01.1. ...'!F38</f>
        <v>0</v>
      </c>
      <c r="BD66" s="129">
        <f>'2019_01_0.1.3 - IO 01.1. ...'!F39</f>
        <v>0</v>
      </c>
      <c r="BT66" s="130" t="s">
        <v>90</v>
      </c>
      <c r="BV66" s="130" t="s">
        <v>81</v>
      </c>
      <c r="BW66" s="130" t="s">
        <v>129</v>
      </c>
      <c r="BX66" s="130" t="s">
        <v>120</v>
      </c>
      <c r="CL66" s="130" t="s">
        <v>89</v>
      </c>
    </row>
    <row r="67" s="5" customFormat="1" ht="27" customHeight="1">
      <c r="A67" s="106" t="s">
        <v>83</v>
      </c>
      <c r="B67" s="107"/>
      <c r="C67" s="108"/>
      <c r="D67" s="109" t="s">
        <v>130</v>
      </c>
      <c r="E67" s="109"/>
      <c r="F67" s="109"/>
      <c r="G67" s="109"/>
      <c r="H67" s="109"/>
      <c r="I67" s="110"/>
      <c r="J67" s="109" t="s">
        <v>131</v>
      </c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11">
        <f>'2019_01_0.1.5 - IO 01.5 V...'!J30</f>
        <v>0</v>
      </c>
      <c r="AH67" s="110"/>
      <c r="AI67" s="110"/>
      <c r="AJ67" s="110"/>
      <c r="AK67" s="110"/>
      <c r="AL67" s="110"/>
      <c r="AM67" s="110"/>
      <c r="AN67" s="111">
        <f>SUM(AG67,AT67)</f>
        <v>0</v>
      </c>
      <c r="AO67" s="110"/>
      <c r="AP67" s="110"/>
      <c r="AQ67" s="112" t="s">
        <v>119</v>
      </c>
      <c r="AR67" s="113"/>
      <c r="AS67" s="114">
        <v>0</v>
      </c>
      <c r="AT67" s="115">
        <f>ROUND(SUM(AV67:AW67),2)</f>
        <v>0</v>
      </c>
      <c r="AU67" s="116">
        <f>'2019_01_0.1.5 - IO 01.5 V...'!P94</f>
        <v>0</v>
      </c>
      <c r="AV67" s="115">
        <f>'2019_01_0.1.5 - IO 01.5 V...'!J33</f>
        <v>0</v>
      </c>
      <c r="AW67" s="115">
        <f>'2019_01_0.1.5 - IO 01.5 V...'!J34</f>
        <v>0</v>
      </c>
      <c r="AX67" s="115">
        <f>'2019_01_0.1.5 - IO 01.5 V...'!J35</f>
        <v>0</v>
      </c>
      <c r="AY67" s="115">
        <f>'2019_01_0.1.5 - IO 01.5 V...'!J36</f>
        <v>0</v>
      </c>
      <c r="AZ67" s="115">
        <f>'2019_01_0.1.5 - IO 01.5 V...'!F33</f>
        <v>0</v>
      </c>
      <c r="BA67" s="115">
        <f>'2019_01_0.1.5 - IO 01.5 V...'!F34</f>
        <v>0</v>
      </c>
      <c r="BB67" s="115">
        <f>'2019_01_0.1.5 - IO 01.5 V...'!F35</f>
        <v>0</v>
      </c>
      <c r="BC67" s="115">
        <f>'2019_01_0.1.5 - IO 01.5 V...'!F36</f>
        <v>0</v>
      </c>
      <c r="BD67" s="117">
        <f>'2019_01_0.1.5 - IO 01.5 V...'!F37</f>
        <v>0</v>
      </c>
      <c r="BT67" s="118" t="s">
        <v>87</v>
      </c>
      <c r="BV67" s="118" t="s">
        <v>81</v>
      </c>
      <c r="BW67" s="118" t="s">
        <v>132</v>
      </c>
      <c r="BX67" s="118" t="s">
        <v>5</v>
      </c>
      <c r="CL67" s="118" t="s">
        <v>89</v>
      </c>
      <c r="CM67" s="118" t="s">
        <v>90</v>
      </c>
    </row>
    <row r="68" s="5" customFormat="1" ht="27" customHeight="1">
      <c r="A68" s="106" t="s">
        <v>83</v>
      </c>
      <c r="B68" s="107"/>
      <c r="C68" s="108"/>
      <c r="D68" s="109" t="s">
        <v>133</v>
      </c>
      <c r="E68" s="109"/>
      <c r="F68" s="109"/>
      <c r="G68" s="109"/>
      <c r="H68" s="109"/>
      <c r="I68" s="110"/>
      <c r="J68" s="109" t="s">
        <v>134</v>
      </c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11">
        <f>'2019_01_0.1.5.1 - IO 01.5...'!J30</f>
        <v>0</v>
      </c>
      <c r="AH68" s="110"/>
      <c r="AI68" s="110"/>
      <c r="AJ68" s="110"/>
      <c r="AK68" s="110"/>
      <c r="AL68" s="110"/>
      <c r="AM68" s="110"/>
      <c r="AN68" s="111">
        <f>SUM(AG68,AT68)</f>
        <v>0</v>
      </c>
      <c r="AO68" s="110"/>
      <c r="AP68" s="110"/>
      <c r="AQ68" s="112" t="s">
        <v>119</v>
      </c>
      <c r="AR68" s="113"/>
      <c r="AS68" s="114">
        <v>0</v>
      </c>
      <c r="AT68" s="115">
        <f>ROUND(SUM(AV68:AW68),2)</f>
        <v>0</v>
      </c>
      <c r="AU68" s="116">
        <f>'2019_01_0.1.5.1 - IO 01.5...'!P91</f>
        <v>0</v>
      </c>
      <c r="AV68" s="115">
        <f>'2019_01_0.1.5.1 - IO 01.5...'!J33</f>
        <v>0</v>
      </c>
      <c r="AW68" s="115">
        <f>'2019_01_0.1.5.1 - IO 01.5...'!J34</f>
        <v>0</v>
      </c>
      <c r="AX68" s="115">
        <f>'2019_01_0.1.5.1 - IO 01.5...'!J35</f>
        <v>0</v>
      </c>
      <c r="AY68" s="115">
        <f>'2019_01_0.1.5.1 - IO 01.5...'!J36</f>
        <v>0</v>
      </c>
      <c r="AZ68" s="115">
        <f>'2019_01_0.1.5.1 - IO 01.5...'!F33</f>
        <v>0</v>
      </c>
      <c r="BA68" s="115">
        <f>'2019_01_0.1.5.1 - IO 01.5...'!F34</f>
        <v>0</v>
      </c>
      <c r="BB68" s="115">
        <f>'2019_01_0.1.5.1 - IO 01.5...'!F35</f>
        <v>0</v>
      </c>
      <c r="BC68" s="115">
        <f>'2019_01_0.1.5.1 - IO 01.5...'!F36</f>
        <v>0</v>
      </c>
      <c r="BD68" s="117">
        <f>'2019_01_0.1.5.1 - IO 01.5...'!F37</f>
        <v>0</v>
      </c>
      <c r="BT68" s="118" t="s">
        <v>87</v>
      </c>
      <c r="BV68" s="118" t="s">
        <v>81</v>
      </c>
      <c r="BW68" s="118" t="s">
        <v>135</v>
      </c>
      <c r="BX68" s="118" t="s">
        <v>5</v>
      </c>
      <c r="CL68" s="118" t="s">
        <v>89</v>
      </c>
      <c r="CM68" s="118" t="s">
        <v>90</v>
      </c>
    </row>
    <row r="69" s="5" customFormat="1" ht="27" customHeight="1">
      <c r="A69" s="106" t="s">
        <v>83</v>
      </c>
      <c r="B69" s="107"/>
      <c r="C69" s="108"/>
      <c r="D69" s="109" t="s">
        <v>136</v>
      </c>
      <c r="E69" s="109"/>
      <c r="F69" s="109"/>
      <c r="G69" s="109"/>
      <c r="H69" s="109"/>
      <c r="I69" s="110"/>
      <c r="J69" s="109" t="s">
        <v>137</v>
      </c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11">
        <f>'2019_01_01_6 - IO 1.06 Po...'!J30</f>
        <v>0</v>
      </c>
      <c r="AH69" s="110"/>
      <c r="AI69" s="110"/>
      <c r="AJ69" s="110"/>
      <c r="AK69" s="110"/>
      <c r="AL69" s="110"/>
      <c r="AM69" s="110"/>
      <c r="AN69" s="111">
        <f>SUM(AG69,AT69)</f>
        <v>0</v>
      </c>
      <c r="AO69" s="110"/>
      <c r="AP69" s="110"/>
      <c r="AQ69" s="112" t="s">
        <v>119</v>
      </c>
      <c r="AR69" s="113"/>
      <c r="AS69" s="114">
        <v>0</v>
      </c>
      <c r="AT69" s="115">
        <f>ROUND(SUM(AV69:AW69),2)</f>
        <v>0</v>
      </c>
      <c r="AU69" s="116">
        <f>'2019_01_01_6 - IO 1.06 Po...'!P88</f>
        <v>0</v>
      </c>
      <c r="AV69" s="115">
        <f>'2019_01_01_6 - IO 1.06 Po...'!J33</f>
        <v>0</v>
      </c>
      <c r="AW69" s="115">
        <f>'2019_01_01_6 - IO 1.06 Po...'!J34</f>
        <v>0</v>
      </c>
      <c r="AX69" s="115">
        <f>'2019_01_01_6 - IO 1.06 Po...'!J35</f>
        <v>0</v>
      </c>
      <c r="AY69" s="115">
        <f>'2019_01_01_6 - IO 1.06 Po...'!J36</f>
        <v>0</v>
      </c>
      <c r="AZ69" s="115">
        <f>'2019_01_01_6 - IO 1.06 Po...'!F33</f>
        <v>0</v>
      </c>
      <c r="BA69" s="115">
        <f>'2019_01_01_6 - IO 1.06 Po...'!F34</f>
        <v>0</v>
      </c>
      <c r="BB69" s="115">
        <f>'2019_01_01_6 - IO 1.06 Po...'!F35</f>
        <v>0</v>
      </c>
      <c r="BC69" s="115">
        <f>'2019_01_01_6 - IO 1.06 Po...'!F36</f>
        <v>0</v>
      </c>
      <c r="BD69" s="117">
        <f>'2019_01_01_6 - IO 1.06 Po...'!F37</f>
        <v>0</v>
      </c>
      <c r="BT69" s="118" t="s">
        <v>87</v>
      </c>
      <c r="BV69" s="118" t="s">
        <v>81</v>
      </c>
      <c r="BW69" s="118" t="s">
        <v>138</v>
      </c>
      <c r="BX69" s="118" t="s">
        <v>5</v>
      </c>
      <c r="CL69" s="118" t="s">
        <v>89</v>
      </c>
      <c r="CM69" s="118" t="s">
        <v>90</v>
      </c>
    </row>
    <row r="70" s="5" customFormat="1" ht="40.5" customHeight="1">
      <c r="A70" s="106" t="s">
        <v>83</v>
      </c>
      <c r="B70" s="107"/>
      <c r="C70" s="108"/>
      <c r="D70" s="109" t="s">
        <v>139</v>
      </c>
      <c r="E70" s="109"/>
      <c r="F70" s="109"/>
      <c r="G70" s="109"/>
      <c r="H70" s="109"/>
      <c r="I70" s="110"/>
      <c r="J70" s="109" t="s">
        <v>140</v>
      </c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11">
        <f>'2019_01__1.01_P - PS 1.01...'!J30</f>
        <v>0</v>
      </c>
      <c r="AH70" s="110"/>
      <c r="AI70" s="110"/>
      <c r="AJ70" s="110"/>
      <c r="AK70" s="110"/>
      <c r="AL70" s="110"/>
      <c r="AM70" s="110"/>
      <c r="AN70" s="111">
        <f>SUM(AG70,AT70)</f>
        <v>0</v>
      </c>
      <c r="AO70" s="110"/>
      <c r="AP70" s="110"/>
      <c r="AQ70" s="112" t="s">
        <v>141</v>
      </c>
      <c r="AR70" s="113"/>
      <c r="AS70" s="131">
        <v>0</v>
      </c>
      <c r="AT70" s="132">
        <f>ROUND(SUM(AV70:AW70),2)</f>
        <v>0</v>
      </c>
      <c r="AU70" s="133">
        <f>'2019_01__1.01_P - PS 1.01...'!P79</f>
        <v>0</v>
      </c>
      <c r="AV70" s="132">
        <f>'2019_01__1.01_P - PS 1.01...'!J33</f>
        <v>0</v>
      </c>
      <c r="AW70" s="132">
        <f>'2019_01__1.01_P - PS 1.01...'!J34</f>
        <v>0</v>
      </c>
      <c r="AX70" s="132">
        <f>'2019_01__1.01_P - PS 1.01...'!J35</f>
        <v>0</v>
      </c>
      <c r="AY70" s="132">
        <f>'2019_01__1.01_P - PS 1.01...'!J36</f>
        <v>0</v>
      </c>
      <c r="AZ70" s="132">
        <f>'2019_01__1.01_P - PS 1.01...'!F33</f>
        <v>0</v>
      </c>
      <c r="BA70" s="132">
        <f>'2019_01__1.01_P - PS 1.01...'!F34</f>
        <v>0</v>
      </c>
      <c r="BB70" s="132">
        <f>'2019_01__1.01_P - PS 1.01...'!F35</f>
        <v>0</v>
      </c>
      <c r="BC70" s="132">
        <f>'2019_01__1.01_P - PS 1.01...'!F36</f>
        <v>0</v>
      </c>
      <c r="BD70" s="134">
        <f>'2019_01__1.01_P - PS 1.01...'!F37</f>
        <v>0</v>
      </c>
      <c r="BT70" s="118" t="s">
        <v>87</v>
      </c>
      <c r="BV70" s="118" t="s">
        <v>81</v>
      </c>
      <c r="BW70" s="118" t="s">
        <v>142</v>
      </c>
      <c r="BX70" s="118" t="s">
        <v>5</v>
      </c>
      <c r="CL70" s="118" t="s">
        <v>89</v>
      </c>
      <c r="CM70" s="118" t="s">
        <v>90</v>
      </c>
    </row>
    <row r="71" s="1" customFormat="1" ht="30" customHeight="1"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42"/>
    </row>
    <row r="72" s="1" customFormat="1" ht="6.96" customHeight="1">
      <c r="B72" s="56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42"/>
    </row>
  </sheetData>
  <sheetProtection sheet="1" formatColumns="0" formatRows="0" objects="1" scenarios="1" spinCount="100000" saltValue="zI/LKFDobq6e2QqS5+17f9jGN27F1NtUYH50s9D4bUqRbvCUWJ8erfQPcFjrgqgWxuvlpBRlHVvNLIRaCMTz2g==" hashValue="Ss8ZxFulTRajq0qOw/OLeJxRuXK/i4r97XqFnP9TbYtnNVAgKvwgf2dVe7sb1AWzilVK2/nwvGBGbQ/mKZqMUQ==" algorithmName="SHA-512" password="CC35"/>
  <mergeCells count="102"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S49:AT51"/>
    <mergeCell ref="AM50:AP50"/>
    <mergeCell ref="L45:AO45"/>
    <mergeCell ref="AM47:AN47"/>
    <mergeCell ref="AM49:AP49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  <mergeCell ref="AN61:AP61"/>
    <mergeCell ref="AN58:AP58"/>
    <mergeCell ref="AN59:AP59"/>
    <mergeCell ref="AN60:AP60"/>
    <mergeCell ref="AN62:AP62"/>
    <mergeCell ref="AN63:AP63"/>
    <mergeCell ref="AN64:AP64"/>
    <mergeCell ref="AN65:AP65"/>
    <mergeCell ref="AN66:AP66"/>
    <mergeCell ref="AN67:AP67"/>
    <mergeCell ref="AN68:AP68"/>
    <mergeCell ref="AN69:AP69"/>
    <mergeCell ref="AN70:AP70"/>
    <mergeCell ref="D62:H62"/>
    <mergeCell ref="D55:H55"/>
    <mergeCell ref="D56:H56"/>
    <mergeCell ref="E57:I57"/>
    <mergeCell ref="E58:I58"/>
    <mergeCell ref="E59:I59"/>
    <mergeCell ref="E60:I60"/>
    <mergeCell ref="E61:I61"/>
    <mergeCell ref="D63:H63"/>
    <mergeCell ref="E64:I64"/>
    <mergeCell ref="E65:I65"/>
    <mergeCell ref="E66:I66"/>
    <mergeCell ref="D67:H67"/>
    <mergeCell ref="D68:H68"/>
    <mergeCell ref="D69:H69"/>
    <mergeCell ref="D70:H70"/>
    <mergeCell ref="AG64:AM64"/>
    <mergeCell ref="AG63:AM63"/>
    <mergeCell ref="AG65:AM65"/>
    <mergeCell ref="AG66:AM66"/>
    <mergeCell ref="AG67:AM67"/>
    <mergeCell ref="AG68:AM68"/>
    <mergeCell ref="AG69:AM69"/>
    <mergeCell ref="AG70:AM70"/>
    <mergeCell ref="J69:AF69"/>
    <mergeCell ref="J68:AF68"/>
    <mergeCell ref="J70:AF70"/>
    <mergeCell ref="AN52:AP52"/>
    <mergeCell ref="AG52:AM52"/>
    <mergeCell ref="AN55:AP55"/>
    <mergeCell ref="AG55:AM55"/>
    <mergeCell ref="AN56:AP56"/>
    <mergeCell ref="AG56:AM56"/>
    <mergeCell ref="AN57:AP57"/>
    <mergeCell ref="AG57:AM57"/>
    <mergeCell ref="AG58:AM58"/>
    <mergeCell ref="AG59:AM59"/>
    <mergeCell ref="AG60:AM60"/>
    <mergeCell ref="AG61:AM61"/>
    <mergeCell ref="AG62:AM62"/>
    <mergeCell ref="AG54:AM54"/>
    <mergeCell ref="AN54:AP54"/>
    <mergeCell ref="C52:G52"/>
    <mergeCell ref="I52:AF52"/>
    <mergeCell ref="J55:AF55"/>
    <mergeCell ref="J56:AF56"/>
    <mergeCell ref="K57:AF57"/>
    <mergeCell ref="K58:AF58"/>
    <mergeCell ref="K59:AF59"/>
    <mergeCell ref="K60:AF60"/>
    <mergeCell ref="K61:AF61"/>
    <mergeCell ref="J62:AF62"/>
    <mergeCell ref="J63:AF63"/>
    <mergeCell ref="K64:AF64"/>
    <mergeCell ref="K65:AF65"/>
    <mergeCell ref="K66:AF66"/>
    <mergeCell ref="J67:AF67"/>
  </mergeCells>
  <hyperlinks>
    <hyperlink ref="A55" location="'2019_01_000 - Soupis vedl...'!C2" display="/"/>
    <hyperlink ref="A57" location="'2019_01_01.1 - SO 1.01 Po...'!C2" display="/"/>
    <hyperlink ref="A58" location="'2019_01_01.2 - SO 1.01  P...'!C2" display="/"/>
    <hyperlink ref="A59" location="'2019_01_01.3 - SO 1.01 Po...'!C2" display="/"/>
    <hyperlink ref="A60" location="'2019_01_01.4 - SO 1.01 Po...'!C2" display="/"/>
    <hyperlink ref="A61" location="'2019_01_01.5 - SO 1.02 Po...'!C2" display="/"/>
    <hyperlink ref="A62" location="'2019_01_03 - SO 1.01 Podt...'!C2" display="/"/>
    <hyperlink ref="A64" location="'2019_01_0.1.1 - IO 01.1. ...'!C2" display="/"/>
    <hyperlink ref="A65" location="'2019_01_01.2. - IO 01.1. ...'!C2" display="/"/>
    <hyperlink ref="A66" location="'2019_01_0.1.3 - IO 01.1. ...'!C2" display="/"/>
    <hyperlink ref="A67" location="'2019_01_0.1.5 - IO 01.5 V...'!C2" display="/"/>
    <hyperlink ref="A68" location="'2019_01_0.1.5.1 - IO 01.5...'!C2" display="/"/>
    <hyperlink ref="A69" location="'2019_01_01_6 - IO 1.06 Po...'!C2" display="/"/>
    <hyperlink ref="A70" location="'2019_01__1.01_P - PS 1.01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14.17" style="135" customWidth="1"/>
    <col min="10" max="10" width="23.5" customWidth="1"/>
    <col min="11" max="11" width="15.5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5" t="s">
        <v>126</v>
      </c>
    </row>
    <row r="3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8"/>
      <c r="AT3" s="15" t="s">
        <v>90</v>
      </c>
    </row>
    <row r="4" ht="24.96" customHeight="1">
      <c r="B4" s="18"/>
      <c r="D4" s="139" t="s">
        <v>143</v>
      </c>
      <c r="L4" s="18"/>
      <c r="M4" s="22" t="s">
        <v>10</v>
      </c>
      <c r="AT4" s="15" t="s">
        <v>4</v>
      </c>
    </row>
    <row r="5" ht="6.96" customHeight="1">
      <c r="B5" s="18"/>
      <c r="L5" s="18"/>
    </row>
    <row r="6" ht="12" customHeight="1">
      <c r="B6" s="18"/>
      <c r="D6" s="140" t="s">
        <v>16</v>
      </c>
      <c r="L6" s="18"/>
    </row>
    <row r="7" ht="16.5" customHeight="1">
      <c r="B7" s="18"/>
      <c r="E7" s="141" t="str">
        <f>'Rekapitulace stavby'!K6</f>
        <v>Kanalizace Stříbrná Skalice - III.etapa</v>
      </c>
      <c r="F7" s="140"/>
      <c r="G7" s="140"/>
      <c r="H7" s="140"/>
      <c r="L7" s="18"/>
    </row>
    <row r="8" ht="12" customHeight="1">
      <c r="B8" s="18"/>
      <c r="D8" s="140" t="s">
        <v>144</v>
      </c>
      <c r="L8" s="18"/>
    </row>
    <row r="9" s="1" customFormat="1" ht="16.5" customHeight="1">
      <c r="B9" s="42"/>
      <c r="E9" s="141" t="s">
        <v>1512</v>
      </c>
      <c r="F9" s="1"/>
      <c r="G9" s="1"/>
      <c r="H9" s="1"/>
      <c r="I9" s="142"/>
      <c r="L9" s="42"/>
    </row>
    <row r="10" s="1" customFormat="1" ht="12" customHeight="1">
      <c r="B10" s="42"/>
      <c r="D10" s="140" t="s">
        <v>242</v>
      </c>
      <c r="I10" s="142"/>
      <c r="L10" s="42"/>
    </row>
    <row r="11" s="1" customFormat="1" ht="36.96" customHeight="1">
      <c r="B11" s="42"/>
      <c r="E11" s="143" t="s">
        <v>2473</v>
      </c>
      <c r="F11" s="1"/>
      <c r="G11" s="1"/>
      <c r="H11" s="1"/>
      <c r="I11" s="142"/>
      <c r="L11" s="42"/>
    </row>
    <row r="12" s="1" customFormat="1">
      <c r="B12" s="42"/>
      <c r="I12" s="142"/>
      <c r="L12" s="42"/>
    </row>
    <row r="13" s="1" customFormat="1" ht="12" customHeight="1">
      <c r="B13" s="42"/>
      <c r="D13" s="140" t="s">
        <v>18</v>
      </c>
      <c r="F13" s="15" t="s">
        <v>89</v>
      </c>
      <c r="I13" s="144" t="s">
        <v>20</v>
      </c>
      <c r="J13" s="15" t="s">
        <v>1</v>
      </c>
      <c r="L13" s="42"/>
    </row>
    <row r="14" s="1" customFormat="1" ht="12" customHeight="1">
      <c r="B14" s="42"/>
      <c r="D14" s="140" t="s">
        <v>22</v>
      </c>
      <c r="F14" s="15" t="s">
        <v>23</v>
      </c>
      <c r="I14" s="144" t="s">
        <v>24</v>
      </c>
      <c r="J14" s="145" t="str">
        <f>'Rekapitulace stavby'!AN8</f>
        <v>30. 1. 2019</v>
      </c>
      <c r="L14" s="42"/>
    </row>
    <row r="15" s="1" customFormat="1" ht="10.8" customHeight="1">
      <c r="B15" s="42"/>
      <c r="I15" s="142"/>
      <c r="L15" s="42"/>
    </row>
    <row r="16" s="1" customFormat="1" ht="12" customHeight="1">
      <c r="B16" s="42"/>
      <c r="D16" s="140" t="s">
        <v>30</v>
      </c>
      <c r="I16" s="144" t="s">
        <v>31</v>
      </c>
      <c r="J16" s="15" t="str">
        <f>IF('Rekapitulace stavby'!AN10="","",'Rekapitulace stavby'!AN10)</f>
        <v>00235750</v>
      </c>
      <c r="L16" s="42"/>
    </row>
    <row r="17" s="1" customFormat="1" ht="18" customHeight="1">
      <c r="B17" s="42"/>
      <c r="E17" s="15" t="str">
        <f>IF('Rekapitulace stavby'!E11="","",'Rekapitulace stavby'!E11)</f>
        <v>Obec Stříbrná Skalice</v>
      </c>
      <c r="I17" s="144" t="s">
        <v>34</v>
      </c>
      <c r="J17" s="15" t="str">
        <f>IF('Rekapitulace stavby'!AN11="","",'Rekapitulace stavby'!AN11)</f>
        <v/>
      </c>
      <c r="L17" s="42"/>
    </row>
    <row r="18" s="1" customFormat="1" ht="6.96" customHeight="1">
      <c r="B18" s="42"/>
      <c r="I18" s="142"/>
      <c r="L18" s="42"/>
    </row>
    <row r="19" s="1" customFormat="1" ht="12" customHeight="1">
      <c r="B19" s="42"/>
      <c r="D19" s="140" t="s">
        <v>35</v>
      </c>
      <c r="I19" s="144" t="s">
        <v>31</v>
      </c>
      <c r="J19" s="31" t="str">
        <f>'Rekapitulace stavby'!AN13</f>
        <v>Vyplň údaj</v>
      </c>
      <c r="L19" s="42"/>
    </row>
    <row r="20" s="1" customFormat="1" ht="18" customHeight="1">
      <c r="B20" s="42"/>
      <c r="E20" s="31" t="str">
        <f>'Rekapitulace stavby'!E14</f>
        <v>Vyplň údaj</v>
      </c>
      <c r="F20" s="15"/>
      <c r="G20" s="15"/>
      <c r="H20" s="15"/>
      <c r="I20" s="144" t="s">
        <v>34</v>
      </c>
      <c r="J20" s="31" t="str">
        <f>'Rekapitulace stavby'!AN14</f>
        <v>Vyplň údaj</v>
      </c>
      <c r="L20" s="42"/>
    </row>
    <row r="21" s="1" customFormat="1" ht="6.96" customHeight="1">
      <c r="B21" s="42"/>
      <c r="I21" s="142"/>
      <c r="L21" s="42"/>
    </row>
    <row r="22" s="1" customFormat="1" ht="12" customHeight="1">
      <c r="B22" s="42"/>
      <c r="D22" s="140" t="s">
        <v>37</v>
      </c>
      <c r="I22" s="144" t="s">
        <v>31</v>
      </c>
      <c r="J22" s="15" t="s">
        <v>1</v>
      </c>
      <c r="L22" s="42"/>
    </row>
    <row r="23" s="1" customFormat="1" ht="18" customHeight="1">
      <c r="B23" s="42"/>
      <c r="E23" s="15" t="s">
        <v>247</v>
      </c>
      <c r="I23" s="144" t="s">
        <v>34</v>
      </c>
      <c r="J23" s="15" t="s">
        <v>1</v>
      </c>
      <c r="L23" s="42"/>
    </row>
    <row r="24" s="1" customFormat="1" ht="6.96" customHeight="1">
      <c r="B24" s="42"/>
      <c r="I24" s="142"/>
      <c r="L24" s="42"/>
    </row>
    <row r="25" s="1" customFormat="1" ht="12" customHeight="1">
      <c r="B25" s="42"/>
      <c r="D25" s="140" t="s">
        <v>41</v>
      </c>
      <c r="I25" s="144" t="s">
        <v>31</v>
      </c>
      <c r="J25" s="15" t="str">
        <f>IF('Rekapitulace stavby'!AN19="","",'Rekapitulace stavby'!AN19)</f>
        <v/>
      </c>
      <c r="L25" s="42"/>
    </row>
    <row r="26" s="1" customFormat="1" ht="18" customHeight="1">
      <c r="B26" s="42"/>
      <c r="E26" s="15" t="str">
        <f>IF('Rekapitulace stavby'!E20="","",'Rekapitulace stavby'!E20)</f>
        <v>Dvořák</v>
      </c>
      <c r="I26" s="144" t="s">
        <v>34</v>
      </c>
      <c r="J26" s="15" t="str">
        <f>IF('Rekapitulace stavby'!AN20="","",'Rekapitulace stavby'!AN20)</f>
        <v/>
      </c>
      <c r="L26" s="42"/>
    </row>
    <row r="27" s="1" customFormat="1" ht="6.96" customHeight="1">
      <c r="B27" s="42"/>
      <c r="I27" s="142"/>
      <c r="L27" s="42"/>
    </row>
    <row r="28" s="1" customFormat="1" ht="12" customHeight="1">
      <c r="B28" s="42"/>
      <c r="D28" s="140" t="s">
        <v>43</v>
      </c>
      <c r="I28" s="142"/>
      <c r="L28" s="42"/>
    </row>
    <row r="29" s="7" customFormat="1" ht="16.5" customHeight="1">
      <c r="B29" s="149"/>
      <c r="E29" s="150" t="s">
        <v>1</v>
      </c>
      <c r="F29" s="150"/>
      <c r="G29" s="150"/>
      <c r="H29" s="150"/>
      <c r="I29" s="151"/>
      <c r="L29" s="149"/>
    </row>
    <row r="30" s="1" customFormat="1" ht="6.96" customHeight="1">
      <c r="B30" s="42"/>
      <c r="I30" s="142"/>
      <c r="L30" s="42"/>
    </row>
    <row r="31" s="1" customFormat="1" ht="6.96" customHeight="1">
      <c r="B31" s="42"/>
      <c r="D31" s="70"/>
      <c r="E31" s="70"/>
      <c r="F31" s="70"/>
      <c r="G31" s="70"/>
      <c r="H31" s="70"/>
      <c r="I31" s="152"/>
      <c r="J31" s="70"/>
      <c r="K31" s="70"/>
      <c r="L31" s="42"/>
    </row>
    <row r="32" s="1" customFormat="1" ht="25.44" customHeight="1">
      <c r="B32" s="42"/>
      <c r="D32" s="153" t="s">
        <v>45</v>
      </c>
      <c r="I32" s="142"/>
      <c r="J32" s="154">
        <f>ROUND(J100, 2)</f>
        <v>0</v>
      </c>
      <c r="L32" s="42"/>
    </row>
    <row r="33" s="1" customFormat="1" ht="6.96" customHeight="1">
      <c r="B33" s="42"/>
      <c r="D33" s="70"/>
      <c r="E33" s="70"/>
      <c r="F33" s="70"/>
      <c r="G33" s="70"/>
      <c r="H33" s="70"/>
      <c r="I33" s="152"/>
      <c r="J33" s="70"/>
      <c r="K33" s="70"/>
      <c r="L33" s="42"/>
    </row>
    <row r="34" s="1" customFormat="1" ht="14.4" customHeight="1">
      <c r="B34" s="42"/>
      <c r="F34" s="155" t="s">
        <v>47</v>
      </c>
      <c r="I34" s="156" t="s">
        <v>46</v>
      </c>
      <c r="J34" s="155" t="s">
        <v>48</v>
      </c>
      <c r="L34" s="42"/>
    </row>
    <row r="35" s="1" customFormat="1" ht="14.4" customHeight="1">
      <c r="B35" s="42"/>
      <c r="D35" s="140" t="s">
        <v>49</v>
      </c>
      <c r="E35" s="140" t="s">
        <v>50</v>
      </c>
      <c r="F35" s="157">
        <f>ROUND((SUM(BE100:BE1249)),  2)</f>
        <v>0</v>
      </c>
      <c r="I35" s="158">
        <v>0.20999999999999999</v>
      </c>
      <c r="J35" s="157">
        <f>ROUND(((SUM(BE100:BE1249))*I35),  2)</f>
        <v>0</v>
      </c>
      <c r="L35" s="42"/>
    </row>
    <row r="36" s="1" customFormat="1" ht="14.4" customHeight="1">
      <c r="B36" s="42"/>
      <c r="E36" s="140" t="s">
        <v>51</v>
      </c>
      <c r="F36" s="157">
        <f>ROUND((SUM(BF100:BF1249)),  2)</f>
        <v>0</v>
      </c>
      <c r="I36" s="158">
        <v>0.14999999999999999</v>
      </c>
      <c r="J36" s="157">
        <f>ROUND(((SUM(BF100:BF1249))*I36),  2)</f>
        <v>0</v>
      </c>
      <c r="L36" s="42"/>
    </row>
    <row r="37" hidden="1" s="1" customFormat="1" ht="14.4" customHeight="1">
      <c r="B37" s="42"/>
      <c r="E37" s="140" t="s">
        <v>52</v>
      </c>
      <c r="F37" s="157">
        <f>ROUND((SUM(BG100:BG1249)),  2)</f>
        <v>0</v>
      </c>
      <c r="I37" s="158">
        <v>0.20999999999999999</v>
      </c>
      <c r="J37" s="157">
        <f>0</f>
        <v>0</v>
      </c>
      <c r="L37" s="42"/>
    </row>
    <row r="38" hidden="1" s="1" customFormat="1" ht="14.4" customHeight="1">
      <c r="B38" s="42"/>
      <c r="E38" s="140" t="s">
        <v>53</v>
      </c>
      <c r="F38" s="157">
        <f>ROUND((SUM(BH100:BH1249)),  2)</f>
        <v>0</v>
      </c>
      <c r="I38" s="158">
        <v>0.14999999999999999</v>
      </c>
      <c r="J38" s="157">
        <f>0</f>
        <v>0</v>
      </c>
      <c r="L38" s="42"/>
    </row>
    <row r="39" hidden="1" s="1" customFormat="1" ht="14.4" customHeight="1">
      <c r="B39" s="42"/>
      <c r="E39" s="140" t="s">
        <v>54</v>
      </c>
      <c r="F39" s="157">
        <f>ROUND((SUM(BI100:BI1249)),  2)</f>
        <v>0</v>
      </c>
      <c r="I39" s="158">
        <v>0</v>
      </c>
      <c r="J39" s="157">
        <f>0</f>
        <v>0</v>
      </c>
      <c r="L39" s="42"/>
    </row>
    <row r="40" s="1" customFormat="1" ht="6.96" customHeight="1">
      <c r="B40" s="42"/>
      <c r="I40" s="142"/>
      <c r="L40" s="42"/>
    </row>
    <row r="41" s="1" customFormat="1" ht="25.44" customHeight="1">
      <c r="B41" s="42"/>
      <c r="C41" s="159"/>
      <c r="D41" s="160" t="s">
        <v>55</v>
      </c>
      <c r="E41" s="161"/>
      <c r="F41" s="161"/>
      <c r="G41" s="162" t="s">
        <v>56</v>
      </c>
      <c r="H41" s="163" t="s">
        <v>57</v>
      </c>
      <c r="I41" s="164"/>
      <c r="J41" s="165">
        <f>SUM(J32:J39)</f>
        <v>0</v>
      </c>
      <c r="K41" s="166"/>
      <c r="L41" s="42"/>
    </row>
    <row r="42" s="1" customFormat="1" ht="14.4" customHeight="1">
      <c r="B42" s="167"/>
      <c r="C42" s="168"/>
      <c r="D42" s="168"/>
      <c r="E42" s="168"/>
      <c r="F42" s="168"/>
      <c r="G42" s="168"/>
      <c r="H42" s="168"/>
      <c r="I42" s="169"/>
      <c r="J42" s="168"/>
      <c r="K42" s="168"/>
      <c r="L42" s="42"/>
    </row>
    <row r="46" s="1" customFormat="1" ht="6.96" customHeight="1">
      <c r="B46" s="170"/>
      <c r="C46" s="171"/>
      <c r="D46" s="171"/>
      <c r="E46" s="171"/>
      <c r="F46" s="171"/>
      <c r="G46" s="171"/>
      <c r="H46" s="171"/>
      <c r="I46" s="172"/>
      <c r="J46" s="171"/>
      <c r="K46" s="171"/>
      <c r="L46" s="42"/>
    </row>
    <row r="47" s="1" customFormat="1" ht="24.96" customHeight="1">
      <c r="B47" s="37"/>
      <c r="C47" s="21" t="s">
        <v>151</v>
      </c>
      <c r="D47" s="38"/>
      <c r="E47" s="38"/>
      <c r="F47" s="38"/>
      <c r="G47" s="38"/>
      <c r="H47" s="38"/>
      <c r="I47" s="142"/>
      <c r="J47" s="38"/>
      <c r="K47" s="38"/>
      <c r="L47" s="42"/>
    </row>
    <row r="48" s="1" customFormat="1" ht="6.96" customHeight="1">
      <c r="B48" s="37"/>
      <c r="C48" s="38"/>
      <c r="D48" s="38"/>
      <c r="E48" s="38"/>
      <c r="F48" s="38"/>
      <c r="G48" s="38"/>
      <c r="H48" s="38"/>
      <c r="I48" s="142"/>
      <c r="J48" s="38"/>
      <c r="K48" s="38"/>
      <c r="L48" s="42"/>
    </row>
    <row r="49" s="1" customFormat="1" ht="12" customHeight="1">
      <c r="B49" s="37"/>
      <c r="C49" s="30" t="s">
        <v>16</v>
      </c>
      <c r="D49" s="38"/>
      <c r="E49" s="38"/>
      <c r="F49" s="38"/>
      <c r="G49" s="38"/>
      <c r="H49" s="38"/>
      <c r="I49" s="142"/>
      <c r="J49" s="38"/>
      <c r="K49" s="38"/>
      <c r="L49" s="42"/>
    </row>
    <row r="50" s="1" customFormat="1" ht="16.5" customHeight="1">
      <c r="B50" s="37"/>
      <c r="C50" s="38"/>
      <c r="D50" s="38"/>
      <c r="E50" s="173" t="str">
        <f>E7</f>
        <v>Kanalizace Stříbrná Skalice - III.etapa</v>
      </c>
      <c r="F50" s="30"/>
      <c r="G50" s="30"/>
      <c r="H50" s="30"/>
      <c r="I50" s="142"/>
      <c r="J50" s="38"/>
      <c r="K50" s="38"/>
      <c r="L50" s="42"/>
    </row>
    <row r="51" ht="12" customHeight="1">
      <c r="B51" s="19"/>
      <c r="C51" s="30" t="s">
        <v>144</v>
      </c>
      <c r="D51" s="20"/>
      <c r="E51" s="20"/>
      <c r="F51" s="20"/>
      <c r="G51" s="20"/>
      <c r="H51" s="20"/>
      <c r="I51" s="135"/>
      <c r="J51" s="20"/>
      <c r="K51" s="20"/>
      <c r="L51" s="18"/>
    </row>
    <row r="52" s="1" customFormat="1" ht="16.5" customHeight="1">
      <c r="B52" s="37"/>
      <c r="C52" s="38"/>
      <c r="D52" s="38"/>
      <c r="E52" s="173" t="s">
        <v>1512</v>
      </c>
      <c r="F52" s="38"/>
      <c r="G52" s="38"/>
      <c r="H52" s="38"/>
      <c r="I52" s="142"/>
      <c r="J52" s="38"/>
      <c r="K52" s="38"/>
      <c r="L52" s="42"/>
    </row>
    <row r="53" s="1" customFormat="1" ht="12" customHeight="1">
      <c r="B53" s="37"/>
      <c r="C53" s="30" t="s">
        <v>242</v>
      </c>
      <c r="D53" s="38"/>
      <c r="E53" s="38"/>
      <c r="F53" s="38"/>
      <c r="G53" s="38"/>
      <c r="H53" s="38"/>
      <c r="I53" s="142"/>
      <c r="J53" s="38"/>
      <c r="K53" s="38"/>
      <c r="L53" s="42"/>
    </row>
    <row r="54" s="1" customFormat="1" ht="16.5" customHeight="1">
      <c r="B54" s="37"/>
      <c r="C54" s="38"/>
      <c r="D54" s="38"/>
      <c r="E54" s="63" t="str">
        <f>E11</f>
        <v>2019_01_01.2. - IO 01.1. Stoková síť podtlakové kanalizace - stoky B</v>
      </c>
      <c r="F54" s="38"/>
      <c r="G54" s="38"/>
      <c r="H54" s="38"/>
      <c r="I54" s="142"/>
      <c r="J54" s="38"/>
      <c r="K54" s="38"/>
      <c r="L54" s="42"/>
    </row>
    <row r="55" s="1" customFormat="1" ht="6.96" customHeight="1">
      <c r="B55" s="37"/>
      <c r="C55" s="38"/>
      <c r="D55" s="38"/>
      <c r="E55" s="38"/>
      <c r="F55" s="38"/>
      <c r="G55" s="38"/>
      <c r="H55" s="38"/>
      <c r="I55" s="142"/>
      <c r="J55" s="38"/>
      <c r="K55" s="38"/>
      <c r="L55" s="42"/>
    </row>
    <row r="56" s="1" customFormat="1" ht="12" customHeight="1">
      <c r="B56" s="37"/>
      <c r="C56" s="30" t="s">
        <v>22</v>
      </c>
      <c r="D56" s="38"/>
      <c r="E56" s="38"/>
      <c r="F56" s="25" t="str">
        <f>F14</f>
        <v>Stříbrná Skalice</v>
      </c>
      <c r="G56" s="38"/>
      <c r="H56" s="38"/>
      <c r="I56" s="144" t="s">
        <v>24</v>
      </c>
      <c r="J56" s="66" t="str">
        <f>IF(J14="","",J14)</f>
        <v>30. 1. 2019</v>
      </c>
      <c r="K56" s="38"/>
      <c r="L56" s="42"/>
    </row>
    <row r="57" s="1" customFormat="1" ht="6.96" customHeight="1">
      <c r="B57" s="37"/>
      <c r="C57" s="38"/>
      <c r="D57" s="38"/>
      <c r="E57" s="38"/>
      <c r="F57" s="38"/>
      <c r="G57" s="38"/>
      <c r="H57" s="38"/>
      <c r="I57" s="142"/>
      <c r="J57" s="38"/>
      <c r="K57" s="38"/>
      <c r="L57" s="42"/>
    </row>
    <row r="58" s="1" customFormat="1" ht="13.65" customHeight="1">
      <c r="B58" s="37"/>
      <c r="C58" s="30" t="s">
        <v>30</v>
      </c>
      <c r="D58" s="38"/>
      <c r="E58" s="38"/>
      <c r="F58" s="25" t="str">
        <f>E17</f>
        <v>Obec Stříbrná Skalice</v>
      </c>
      <c r="G58" s="38"/>
      <c r="H58" s="38"/>
      <c r="I58" s="144" t="s">
        <v>37</v>
      </c>
      <c r="J58" s="35" t="str">
        <f>E23</f>
        <v>VRV a.s.</v>
      </c>
      <c r="K58" s="38"/>
      <c r="L58" s="42"/>
    </row>
    <row r="59" s="1" customFormat="1" ht="13.65" customHeight="1">
      <c r="B59" s="37"/>
      <c r="C59" s="30" t="s">
        <v>35</v>
      </c>
      <c r="D59" s="38"/>
      <c r="E59" s="38"/>
      <c r="F59" s="25" t="str">
        <f>IF(E20="","",E20)</f>
        <v>Vyplň údaj</v>
      </c>
      <c r="G59" s="38"/>
      <c r="H59" s="38"/>
      <c r="I59" s="144" t="s">
        <v>41</v>
      </c>
      <c r="J59" s="35" t="str">
        <f>E26</f>
        <v>Dvořák</v>
      </c>
      <c r="K59" s="38"/>
      <c r="L59" s="42"/>
    </row>
    <row r="60" s="1" customFormat="1" ht="10.32" customHeight="1">
      <c r="B60" s="37"/>
      <c r="C60" s="38"/>
      <c r="D60" s="38"/>
      <c r="E60" s="38"/>
      <c r="F60" s="38"/>
      <c r="G60" s="38"/>
      <c r="H60" s="38"/>
      <c r="I60" s="142"/>
      <c r="J60" s="38"/>
      <c r="K60" s="38"/>
      <c r="L60" s="42"/>
    </row>
    <row r="61" s="1" customFormat="1" ht="29.28" customHeight="1">
      <c r="B61" s="37"/>
      <c r="C61" s="174" t="s">
        <v>152</v>
      </c>
      <c r="D61" s="175"/>
      <c r="E61" s="175"/>
      <c r="F61" s="175"/>
      <c r="G61" s="175"/>
      <c r="H61" s="175"/>
      <c r="I61" s="176"/>
      <c r="J61" s="177" t="s">
        <v>153</v>
      </c>
      <c r="K61" s="175"/>
      <c r="L61" s="42"/>
    </row>
    <row r="62" s="1" customFormat="1" ht="10.32" customHeight="1">
      <c r="B62" s="37"/>
      <c r="C62" s="38"/>
      <c r="D62" s="38"/>
      <c r="E62" s="38"/>
      <c r="F62" s="38"/>
      <c r="G62" s="38"/>
      <c r="H62" s="38"/>
      <c r="I62" s="142"/>
      <c r="J62" s="38"/>
      <c r="K62" s="38"/>
      <c r="L62" s="42"/>
    </row>
    <row r="63" s="1" customFormat="1" ht="22.8" customHeight="1">
      <c r="B63" s="37"/>
      <c r="C63" s="178" t="s">
        <v>154</v>
      </c>
      <c r="D63" s="38"/>
      <c r="E63" s="38"/>
      <c r="F63" s="38"/>
      <c r="G63" s="38"/>
      <c r="H63" s="38"/>
      <c r="I63" s="142"/>
      <c r="J63" s="97">
        <f>J100</f>
        <v>0</v>
      </c>
      <c r="K63" s="38"/>
      <c r="L63" s="42"/>
      <c r="AU63" s="15" t="s">
        <v>155</v>
      </c>
    </row>
    <row r="64" s="8" customFormat="1" ht="24.96" customHeight="1">
      <c r="B64" s="179"/>
      <c r="C64" s="180"/>
      <c r="D64" s="181" t="s">
        <v>248</v>
      </c>
      <c r="E64" s="182"/>
      <c r="F64" s="182"/>
      <c r="G64" s="182"/>
      <c r="H64" s="182"/>
      <c r="I64" s="183"/>
      <c r="J64" s="184">
        <f>J101</f>
        <v>0</v>
      </c>
      <c r="K64" s="180"/>
      <c r="L64" s="185"/>
    </row>
    <row r="65" s="9" customFormat="1" ht="19.92" customHeight="1">
      <c r="B65" s="186"/>
      <c r="C65" s="121"/>
      <c r="D65" s="187" t="s">
        <v>249</v>
      </c>
      <c r="E65" s="188"/>
      <c r="F65" s="188"/>
      <c r="G65" s="188"/>
      <c r="H65" s="188"/>
      <c r="I65" s="189"/>
      <c r="J65" s="190">
        <f>J102</f>
        <v>0</v>
      </c>
      <c r="K65" s="121"/>
      <c r="L65" s="191"/>
    </row>
    <row r="66" s="9" customFormat="1" ht="14.88" customHeight="1">
      <c r="B66" s="186"/>
      <c r="C66" s="121"/>
      <c r="D66" s="187" t="s">
        <v>2474</v>
      </c>
      <c r="E66" s="188"/>
      <c r="F66" s="188"/>
      <c r="G66" s="188"/>
      <c r="H66" s="188"/>
      <c r="I66" s="189"/>
      <c r="J66" s="190">
        <f>J512</f>
        <v>0</v>
      </c>
      <c r="K66" s="121"/>
      <c r="L66" s="191"/>
    </row>
    <row r="67" s="9" customFormat="1" ht="19.92" customHeight="1">
      <c r="B67" s="186"/>
      <c r="C67" s="121"/>
      <c r="D67" s="187" t="s">
        <v>250</v>
      </c>
      <c r="E67" s="188"/>
      <c r="F67" s="188"/>
      <c r="G67" s="188"/>
      <c r="H67" s="188"/>
      <c r="I67" s="189"/>
      <c r="J67" s="190">
        <f>J513</f>
        <v>0</v>
      </c>
      <c r="K67" s="121"/>
      <c r="L67" s="191"/>
    </row>
    <row r="68" s="9" customFormat="1" ht="19.92" customHeight="1">
      <c r="B68" s="186"/>
      <c r="C68" s="121"/>
      <c r="D68" s="187" t="s">
        <v>252</v>
      </c>
      <c r="E68" s="188"/>
      <c r="F68" s="188"/>
      <c r="G68" s="188"/>
      <c r="H68" s="188"/>
      <c r="I68" s="189"/>
      <c r="J68" s="190">
        <f>J517</f>
        <v>0</v>
      </c>
      <c r="K68" s="121"/>
      <c r="L68" s="191"/>
    </row>
    <row r="69" s="9" customFormat="1" ht="19.92" customHeight="1">
      <c r="B69" s="186"/>
      <c r="C69" s="121"/>
      <c r="D69" s="187" t="s">
        <v>253</v>
      </c>
      <c r="E69" s="188"/>
      <c r="F69" s="188"/>
      <c r="G69" s="188"/>
      <c r="H69" s="188"/>
      <c r="I69" s="189"/>
      <c r="J69" s="190">
        <f>J535</f>
        <v>0</v>
      </c>
      <c r="K69" s="121"/>
      <c r="L69" s="191"/>
    </row>
    <row r="70" s="9" customFormat="1" ht="19.92" customHeight="1">
      <c r="B70" s="186"/>
      <c r="C70" s="121"/>
      <c r="D70" s="187" t="s">
        <v>942</v>
      </c>
      <c r="E70" s="188"/>
      <c r="F70" s="188"/>
      <c r="G70" s="188"/>
      <c r="H70" s="188"/>
      <c r="I70" s="189"/>
      <c r="J70" s="190">
        <f>J602</f>
        <v>0</v>
      </c>
      <c r="K70" s="121"/>
      <c r="L70" s="191"/>
    </row>
    <row r="71" s="9" customFormat="1" ht="19.92" customHeight="1">
      <c r="B71" s="186"/>
      <c r="C71" s="121"/>
      <c r="D71" s="187" t="s">
        <v>255</v>
      </c>
      <c r="E71" s="188"/>
      <c r="F71" s="188"/>
      <c r="G71" s="188"/>
      <c r="H71" s="188"/>
      <c r="I71" s="189"/>
      <c r="J71" s="190">
        <f>J1148</f>
        <v>0</v>
      </c>
      <c r="K71" s="121"/>
      <c r="L71" s="191"/>
    </row>
    <row r="72" s="9" customFormat="1" ht="14.88" customHeight="1">
      <c r="B72" s="186"/>
      <c r="C72" s="121"/>
      <c r="D72" s="187" t="s">
        <v>893</v>
      </c>
      <c r="E72" s="188"/>
      <c r="F72" s="188"/>
      <c r="G72" s="188"/>
      <c r="H72" s="188"/>
      <c r="I72" s="189"/>
      <c r="J72" s="190">
        <f>J1189</f>
        <v>0</v>
      </c>
      <c r="K72" s="121"/>
      <c r="L72" s="191"/>
    </row>
    <row r="73" s="9" customFormat="1" ht="19.92" customHeight="1">
      <c r="B73" s="186"/>
      <c r="C73" s="121"/>
      <c r="D73" s="187" t="s">
        <v>943</v>
      </c>
      <c r="E73" s="188"/>
      <c r="F73" s="188"/>
      <c r="G73" s="188"/>
      <c r="H73" s="188"/>
      <c r="I73" s="189"/>
      <c r="J73" s="190">
        <f>J1198</f>
        <v>0</v>
      </c>
      <c r="K73" s="121"/>
      <c r="L73" s="191"/>
    </row>
    <row r="74" s="9" customFormat="1" ht="19.92" customHeight="1">
      <c r="B74" s="186"/>
      <c r="C74" s="121"/>
      <c r="D74" s="187" t="s">
        <v>1144</v>
      </c>
      <c r="E74" s="188"/>
      <c r="F74" s="188"/>
      <c r="G74" s="188"/>
      <c r="H74" s="188"/>
      <c r="I74" s="189"/>
      <c r="J74" s="190">
        <f>J1222</f>
        <v>0</v>
      </c>
      <c r="K74" s="121"/>
      <c r="L74" s="191"/>
    </row>
    <row r="75" s="8" customFormat="1" ht="24.96" customHeight="1">
      <c r="B75" s="179"/>
      <c r="C75" s="180"/>
      <c r="D75" s="181" t="s">
        <v>256</v>
      </c>
      <c r="E75" s="182"/>
      <c r="F75" s="182"/>
      <c r="G75" s="182"/>
      <c r="H75" s="182"/>
      <c r="I75" s="183"/>
      <c r="J75" s="184">
        <f>J1226</f>
        <v>0</v>
      </c>
      <c r="K75" s="180"/>
      <c r="L75" s="185"/>
    </row>
    <row r="76" s="9" customFormat="1" ht="19.92" customHeight="1">
      <c r="B76" s="186"/>
      <c r="C76" s="121"/>
      <c r="D76" s="187" t="s">
        <v>1514</v>
      </c>
      <c r="E76" s="188"/>
      <c r="F76" s="188"/>
      <c r="G76" s="188"/>
      <c r="H76" s="188"/>
      <c r="I76" s="189"/>
      <c r="J76" s="190">
        <f>J1227</f>
        <v>0</v>
      </c>
      <c r="K76" s="121"/>
      <c r="L76" s="191"/>
    </row>
    <row r="77" s="8" customFormat="1" ht="24.96" customHeight="1">
      <c r="B77" s="179"/>
      <c r="C77" s="180"/>
      <c r="D77" s="181" t="s">
        <v>944</v>
      </c>
      <c r="E77" s="182"/>
      <c r="F77" s="182"/>
      <c r="G77" s="182"/>
      <c r="H77" s="182"/>
      <c r="I77" s="183"/>
      <c r="J77" s="184">
        <f>J1231</f>
        <v>0</v>
      </c>
      <c r="K77" s="180"/>
      <c r="L77" s="185"/>
    </row>
    <row r="78" s="9" customFormat="1" ht="19.92" customHeight="1">
      <c r="B78" s="186"/>
      <c r="C78" s="121"/>
      <c r="D78" s="187" t="s">
        <v>1515</v>
      </c>
      <c r="E78" s="188"/>
      <c r="F78" s="188"/>
      <c r="G78" s="188"/>
      <c r="H78" s="188"/>
      <c r="I78" s="189"/>
      <c r="J78" s="190">
        <f>J1232</f>
        <v>0</v>
      </c>
      <c r="K78" s="121"/>
      <c r="L78" s="191"/>
    </row>
    <row r="79" s="1" customFormat="1" ht="21.84" customHeight="1">
      <c r="B79" s="37"/>
      <c r="C79" s="38"/>
      <c r="D79" s="38"/>
      <c r="E79" s="38"/>
      <c r="F79" s="38"/>
      <c r="G79" s="38"/>
      <c r="H79" s="38"/>
      <c r="I79" s="142"/>
      <c r="J79" s="38"/>
      <c r="K79" s="38"/>
      <c r="L79" s="42"/>
    </row>
    <row r="80" s="1" customFormat="1" ht="6.96" customHeight="1">
      <c r="B80" s="56"/>
      <c r="C80" s="57"/>
      <c r="D80" s="57"/>
      <c r="E80" s="57"/>
      <c r="F80" s="57"/>
      <c r="G80" s="57"/>
      <c r="H80" s="57"/>
      <c r="I80" s="169"/>
      <c r="J80" s="57"/>
      <c r="K80" s="57"/>
      <c r="L80" s="42"/>
    </row>
    <row r="84" s="1" customFormat="1" ht="6.96" customHeight="1">
      <c r="B84" s="58"/>
      <c r="C84" s="59"/>
      <c r="D84" s="59"/>
      <c r="E84" s="59"/>
      <c r="F84" s="59"/>
      <c r="G84" s="59"/>
      <c r="H84" s="59"/>
      <c r="I84" s="172"/>
      <c r="J84" s="59"/>
      <c r="K84" s="59"/>
      <c r="L84" s="42"/>
    </row>
    <row r="85" s="1" customFormat="1" ht="24.96" customHeight="1">
      <c r="B85" s="37"/>
      <c r="C85" s="21" t="s">
        <v>158</v>
      </c>
      <c r="D85" s="38"/>
      <c r="E85" s="38"/>
      <c r="F85" s="38"/>
      <c r="G85" s="38"/>
      <c r="H85" s="38"/>
      <c r="I85" s="142"/>
      <c r="J85" s="38"/>
      <c r="K85" s="38"/>
      <c r="L85" s="42"/>
    </row>
    <row r="86" s="1" customFormat="1" ht="6.96" customHeight="1">
      <c r="B86" s="37"/>
      <c r="C86" s="38"/>
      <c r="D86" s="38"/>
      <c r="E86" s="38"/>
      <c r="F86" s="38"/>
      <c r="G86" s="38"/>
      <c r="H86" s="38"/>
      <c r="I86" s="142"/>
      <c r="J86" s="38"/>
      <c r="K86" s="38"/>
      <c r="L86" s="42"/>
    </row>
    <row r="87" s="1" customFormat="1" ht="12" customHeight="1">
      <c r="B87" s="37"/>
      <c r="C87" s="30" t="s">
        <v>16</v>
      </c>
      <c r="D87" s="38"/>
      <c r="E87" s="38"/>
      <c r="F87" s="38"/>
      <c r="G87" s="38"/>
      <c r="H87" s="38"/>
      <c r="I87" s="142"/>
      <c r="J87" s="38"/>
      <c r="K87" s="38"/>
      <c r="L87" s="42"/>
    </row>
    <row r="88" s="1" customFormat="1" ht="16.5" customHeight="1">
      <c r="B88" s="37"/>
      <c r="C88" s="38"/>
      <c r="D88" s="38"/>
      <c r="E88" s="173" t="str">
        <f>E7</f>
        <v>Kanalizace Stříbrná Skalice - III.etapa</v>
      </c>
      <c r="F88" s="30"/>
      <c r="G88" s="30"/>
      <c r="H88" s="30"/>
      <c r="I88" s="142"/>
      <c r="J88" s="38"/>
      <c r="K88" s="38"/>
      <c r="L88" s="42"/>
    </row>
    <row r="89" ht="12" customHeight="1">
      <c r="B89" s="19"/>
      <c r="C89" s="30" t="s">
        <v>144</v>
      </c>
      <c r="D89" s="20"/>
      <c r="E89" s="20"/>
      <c r="F89" s="20"/>
      <c r="G89" s="20"/>
      <c r="H89" s="20"/>
      <c r="I89" s="135"/>
      <c r="J89" s="20"/>
      <c r="K89" s="20"/>
      <c r="L89" s="18"/>
    </row>
    <row r="90" s="1" customFormat="1" ht="16.5" customHeight="1">
      <c r="B90" s="37"/>
      <c r="C90" s="38"/>
      <c r="D90" s="38"/>
      <c r="E90" s="173" t="s">
        <v>1512</v>
      </c>
      <c r="F90" s="38"/>
      <c r="G90" s="38"/>
      <c r="H90" s="38"/>
      <c r="I90" s="142"/>
      <c r="J90" s="38"/>
      <c r="K90" s="38"/>
      <c r="L90" s="42"/>
    </row>
    <row r="91" s="1" customFormat="1" ht="12" customHeight="1">
      <c r="B91" s="37"/>
      <c r="C91" s="30" t="s">
        <v>242</v>
      </c>
      <c r="D91" s="38"/>
      <c r="E91" s="38"/>
      <c r="F91" s="38"/>
      <c r="G91" s="38"/>
      <c r="H91" s="38"/>
      <c r="I91" s="142"/>
      <c r="J91" s="38"/>
      <c r="K91" s="38"/>
      <c r="L91" s="42"/>
    </row>
    <row r="92" s="1" customFormat="1" ht="16.5" customHeight="1">
      <c r="B92" s="37"/>
      <c r="C92" s="38"/>
      <c r="D92" s="38"/>
      <c r="E92" s="63" t="str">
        <f>E11</f>
        <v>2019_01_01.2. - IO 01.1. Stoková síť podtlakové kanalizace - stoky B</v>
      </c>
      <c r="F92" s="38"/>
      <c r="G92" s="38"/>
      <c r="H92" s="38"/>
      <c r="I92" s="142"/>
      <c r="J92" s="38"/>
      <c r="K92" s="38"/>
      <c r="L92" s="42"/>
    </row>
    <row r="93" s="1" customFormat="1" ht="6.96" customHeight="1">
      <c r="B93" s="37"/>
      <c r="C93" s="38"/>
      <c r="D93" s="38"/>
      <c r="E93" s="38"/>
      <c r="F93" s="38"/>
      <c r="G93" s="38"/>
      <c r="H93" s="38"/>
      <c r="I93" s="142"/>
      <c r="J93" s="38"/>
      <c r="K93" s="38"/>
      <c r="L93" s="42"/>
    </row>
    <row r="94" s="1" customFormat="1" ht="12" customHeight="1">
      <c r="B94" s="37"/>
      <c r="C94" s="30" t="s">
        <v>22</v>
      </c>
      <c r="D94" s="38"/>
      <c r="E94" s="38"/>
      <c r="F94" s="25" t="str">
        <f>F14</f>
        <v>Stříbrná Skalice</v>
      </c>
      <c r="G94" s="38"/>
      <c r="H94" s="38"/>
      <c r="I94" s="144" t="s">
        <v>24</v>
      </c>
      <c r="J94" s="66" t="str">
        <f>IF(J14="","",J14)</f>
        <v>30. 1. 2019</v>
      </c>
      <c r="K94" s="38"/>
      <c r="L94" s="42"/>
    </row>
    <row r="95" s="1" customFormat="1" ht="6.96" customHeight="1">
      <c r="B95" s="37"/>
      <c r="C95" s="38"/>
      <c r="D95" s="38"/>
      <c r="E95" s="38"/>
      <c r="F95" s="38"/>
      <c r="G95" s="38"/>
      <c r="H95" s="38"/>
      <c r="I95" s="142"/>
      <c r="J95" s="38"/>
      <c r="K95" s="38"/>
      <c r="L95" s="42"/>
    </row>
    <row r="96" s="1" customFormat="1" ht="13.65" customHeight="1">
      <c r="B96" s="37"/>
      <c r="C96" s="30" t="s">
        <v>30</v>
      </c>
      <c r="D96" s="38"/>
      <c r="E96" s="38"/>
      <c r="F96" s="25" t="str">
        <f>E17</f>
        <v>Obec Stříbrná Skalice</v>
      </c>
      <c r="G96" s="38"/>
      <c r="H96" s="38"/>
      <c r="I96" s="144" t="s">
        <v>37</v>
      </c>
      <c r="J96" s="35" t="str">
        <f>E23</f>
        <v>VRV a.s.</v>
      </c>
      <c r="K96" s="38"/>
      <c r="L96" s="42"/>
    </row>
    <row r="97" s="1" customFormat="1" ht="13.65" customHeight="1">
      <c r="B97" s="37"/>
      <c r="C97" s="30" t="s">
        <v>35</v>
      </c>
      <c r="D97" s="38"/>
      <c r="E97" s="38"/>
      <c r="F97" s="25" t="str">
        <f>IF(E20="","",E20)</f>
        <v>Vyplň údaj</v>
      </c>
      <c r="G97" s="38"/>
      <c r="H97" s="38"/>
      <c r="I97" s="144" t="s">
        <v>41</v>
      </c>
      <c r="J97" s="35" t="str">
        <f>E26</f>
        <v>Dvořák</v>
      </c>
      <c r="K97" s="38"/>
      <c r="L97" s="42"/>
    </row>
    <row r="98" s="1" customFormat="1" ht="10.32" customHeight="1">
      <c r="B98" s="37"/>
      <c r="C98" s="38"/>
      <c r="D98" s="38"/>
      <c r="E98" s="38"/>
      <c r="F98" s="38"/>
      <c r="G98" s="38"/>
      <c r="H98" s="38"/>
      <c r="I98" s="142"/>
      <c r="J98" s="38"/>
      <c r="K98" s="38"/>
      <c r="L98" s="42"/>
    </row>
    <row r="99" s="10" customFormat="1" ht="29.28" customHeight="1">
      <c r="B99" s="192"/>
      <c r="C99" s="193" t="s">
        <v>159</v>
      </c>
      <c r="D99" s="194" t="s">
        <v>64</v>
      </c>
      <c r="E99" s="194" t="s">
        <v>60</v>
      </c>
      <c r="F99" s="194" t="s">
        <v>61</v>
      </c>
      <c r="G99" s="194" t="s">
        <v>160</v>
      </c>
      <c r="H99" s="194" t="s">
        <v>161</v>
      </c>
      <c r="I99" s="195" t="s">
        <v>162</v>
      </c>
      <c r="J99" s="194" t="s">
        <v>153</v>
      </c>
      <c r="K99" s="196" t="s">
        <v>163</v>
      </c>
      <c r="L99" s="197"/>
      <c r="M99" s="87" t="s">
        <v>1</v>
      </c>
      <c r="N99" s="88" t="s">
        <v>49</v>
      </c>
      <c r="O99" s="88" t="s">
        <v>164</v>
      </c>
      <c r="P99" s="88" t="s">
        <v>165</v>
      </c>
      <c r="Q99" s="88" t="s">
        <v>166</v>
      </c>
      <c r="R99" s="88" t="s">
        <v>167</v>
      </c>
      <c r="S99" s="88" t="s">
        <v>168</v>
      </c>
      <c r="T99" s="89" t="s">
        <v>169</v>
      </c>
    </row>
    <row r="100" s="1" customFormat="1" ht="22.8" customHeight="1">
      <c r="B100" s="37"/>
      <c r="C100" s="94" t="s">
        <v>170</v>
      </c>
      <c r="D100" s="38"/>
      <c r="E100" s="38"/>
      <c r="F100" s="38"/>
      <c r="G100" s="38"/>
      <c r="H100" s="38"/>
      <c r="I100" s="142"/>
      <c r="J100" s="198">
        <f>BK100</f>
        <v>0</v>
      </c>
      <c r="K100" s="38"/>
      <c r="L100" s="42"/>
      <c r="M100" s="90"/>
      <c r="N100" s="91"/>
      <c r="O100" s="91"/>
      <c r="P100" s="199">
        <f>P101+P1226+P1231</f>
        <v>0</v>
      </c>
      <c r="Q100" s="91"/>
      <c r="R100" s="199">
        <f>R101+R1226+R1231</f>
        <v>3110.6436915000004</v>
      </c>
      <c r="S100" s="91"/>
      <c r="T100" s="200">
        <f>T101+T1226+T1231</f>
        <v>1090.0155999999997</v>
      </c>
      <c r="AT100" s="15" t="s">
        <v>78</v>
      </c>
      <c r="AU100" s="15" t="s">
        <v>155</v>
      </c>
      <c r="BK100" s="201">
        <f>BK101+BK1226+BK1231</f>
        <v>0</v>
      </c>
    </row>
    <row r="101" s="11" customFormat="1" ht="25.92" customHeight="1">
      <c r="B101" s="202"/>
      <c r="C101" s="203"/>
      <c r="D101" s="204" t="s">
        <v>78</v>
      </c>
      <c r="E101" s="205" t="s">
        <v>268</v>
      </c>
      <c r="F101" s="205" t="s">
        <v>269</v>
      </c>
      <c r="G101" s="203"/>
      <c r="H101" s="203"/>
      <c r="I101" s="206"/>
      <c r="J101" s="207">
        <f>BK101</f>
        <v>0</v>
      </c>
      <c r="K101" s="203"/>
      <c r="L101" s="208"/>
      <c r="M101" s="209"/>
      <c r="N101" s="210"/>
      <c r="O101" s="210"/>
      <c r="P101" s="211">
        <f>P102+P513+P517+P535+P602+P1148+P1198+P1222</f>
        <v>0</v>
      </c>
      <c r="Q101" s="210"/>
      <c r="R101" s="211">
        <f>R102+R513+R517+R535+R602+R1148+R1198+R1222</f>
        <v>3092.6626915000002</v>
      </c>
      <c r="S101" s="210"/>
      <c r="T101" s="212">
        <f>T102+T513+T517+T535+T602+T1148+T1198+T1222</f>
        <v>1090.0155999999997</v>
      </c>
      <c r="AR101" s="213" t="s">
        <v>87</v>
      </c>
      <c r="AT101" s="214" t="s">
        <v>78</v>
      </c>
      <c r="AU101" s="214" t="s">
        <v>79</v>
      </c>
      <c r="AY101" s="213" t="s">
        <v>174</v>
      </c>
      <c r="BK101" s="215">
        <f>BK102+BK513+BK517+BK535+BK602+BK1148+BK1198+BK1222</f>
        <v>0</v>
      </c>
    </row>
    <row r="102" s="11" customFormat="1" ht="22.8" customHeight="1">
      <c r="B102" s="202"/>
      <c r="C102" s="203"/>
      <c r="D102" s="204" t="s">
        <v>78</v>
      </c>
      <c r="E102" s="216" t="s">
        <v>87</v>
      </c>
      <c r="F102" s="216" t="s">
        <v>270</v>
      </c>
      <c r="G102" s="203"/>
      <c r="H102" s="203"/>
      <c r="I102" s="206"/>
      <c r="J102" s="217">
        <f>BK102</f>
        <v>0</v>
      </c>
      <c r="K102" s="203"/>
      <c r="L102" s="208"/>
      <c r="M102" s="209"/>
      <c r="N102" s="210"/>
      <c r="O102" s="210"/>
      <c r="P102" s="211">
        <f>SUM(P103:P512)</f>
        <v>0</v>
      </c>
      <c r="Q102" s="210"/>
      <c r="R102" s="211">
        <f>SUM(R103:R512)</f>
        <v>2005.8037200000001</v>
      </c>
      <c r="S102" s="210"/>
      <c r="T102" s="212">
        <f>SUM(T103:T512)</f>
        <v>1090.0155999999997</v>
      </c>
      <c r="AR102" s="213" t="s">
        <v>87</v>
      </c>
      <c r="AT102" s="214" t="s">
        <v>78</v>
      </c>
      <c r="AU102" s="214" t="s">
        <v>87</v>
      </c>
      <c r="AY102" s="213" t="s">
        <v>174</v>
      </c>
      <c r="BK102" s="215">
        <f>SUM(BK103:BK512)</f>
        <v>0</v>
      </c>
    </row>
    <row r="103" s="1" customFormat="1" ht="16.5" customHeight="1">
      <c r="B103" s="37"/>
      <c r="C103" s="218" t="s">
        <v>2044</v>
      </c>
      <c r="D103" s="218" t="s">
        <v>175</v>
      </c>
      <c r="E103" s="219" t="s">
        <v>2475</v>
      </c>
      <c r="F103" s="220" t="s">
        <v>2476</v>
      </c>
      <c r="G103" s="221" t="s">
        <v>305</v>
      </c>
      <c r="H103" s="222">
        <v>158</v>
      </c>
      <c r="I103" s="223"/>
      <c r="J103" s="224">
        <f>ROUND(I103*H103,2)</f>
        <v>0</v>
      </c>
      <c r="K103" s="220" t="s">
        <v>274</v>
      </c>
      <c r="L103" s="42"/>
      <c r="M103" s="225" t="s">
        <v>1</v>
      </c>
      <c r="N103" s="226" t="s">
        <v>50</v>
      </c>
      <c r="O103" s="78"/>
      <c r="P103" s="227">
        <f>O103*H103</f>
        <v>0</v>
      </c>
      <c r="Q103" s="227">
        <v>0</v>
      </c>
      <c r="R103" s="227">
        <f>Q103*H103</f>
        <v>0</v>
      </c>
      <c r="S103" s="227">
        <v>0.42499999999999999</v>
      </c>
      <c r="T103" s="228">
        <f>S103*H103</f>
        <v>67.149999999999991</v>
      </c>
      <c r="AR103" s="15" t="s">
        <v>192</v>
      </c>
      <c r="AT103" s="15" t="s">
        <v>175</v>
      </c>
      <c r="AU103" s="15" t="s">
        <v>90</v>
      </c>
      <c r="AY103" s="15" t="s">
        <v>174</v>
      </c>
      <c r="BE103" s="229">
        <f>IF(N103="základní",J103,0)</f>
        <v>0</v>
      </c>
      <c r="BF103" s="229">
        <f>IF(N103="snížená",J103,0)</f>
        <v>0</v>
      </c>
      <c r="BG103" s="229">
        <f>IF(N103="zákl. přenesená",J103,0)</f>
        <v>0</v>
      </c>
      <c r="BH103" s="229">
        <f>IF(N103="sníž. přenesená",J103,0)</f>
        <v>0</v>
      </c>
      <c r="BI103" s="229">
        <f>IF(N103="nulová",J103,0)</f>
        <v>0</v>
      </c>
      <c r="BJ103" s="15" t="s">
        <v>87</v>
      </c>
      <c r="BK103" s="229">
        <f>ROUND(I103*H103,2)</f>
        <v>0</v>
      </c>
      <c r="BL103" s="15" t="s">
        <v>192</v>
      </c>
      <c r="BM103" s="15" t="s">
        <v>2477</v>
      </c>
    </row>
    <row r="104" s="1" customFormat="1">
      <c r="B104" s="37"/>
      <c r="C104" s="38"/>
      <c r="D104" s="230" t="s">
        <v>181</v>
      </c>
      <c r="E104" s="38"/>
      <c r="F104" s="231" t="s">
        <v>2478</v>
      </c>
      <c r="G104" s="38"/>
      <c r="H104" s="38"/>
      <c r="I104" s="142"/>
      <c r="J104" s="38"/>
      <c r="K104" s="38"/>
      <c r="L104" s="42"/>
      <c r="M104" s="232"/>
      <c r="N104" s="78"/>
      <c r="O104" s="78"/>
      <c r="P104" s="78"/>
      <c r="Q104" s="78"/>
      <c r="R104" s="78"/>
      <c r="S104" s="78"/>
      <c r="T104" s="79"/>
      <c r="AT104" s="15" t="s">
        <v>181</v>
      </c>
      <c r="AU104" s="15" t="s">
        <v>90</v>
      </c>
    </row>
    <row r="105" s="12" customFormat="1">
      <c r="B105" s="236"/>
      <c r="C105" s="237"/>
      <c r="D105" s="230" t="s">
        <v>287</v>
      </c>
      <c r="E105" s="238" t="s">
        <v>1</v>
      </c>
      <c r="F105" s="239" t="s">
        <v>2479</v>
      </c>
      <c r="G105" s="237"/>
      <c r="H105" s="240">
        <v>158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AT105" s="246" t="s">
        <v>287</v>
      </c>
      <c r="AU105" s="246" t="s">
        <v>90</v>
      </c>
      <c r="AV105" s="12" t="s">
        <v>90</v>
      </c>
      <c r="AW105" s="12" t="s">
        <v>40</v>
      </c>
      <c r="AX105" s="12" t="s">
        <v>87</v>
      </c>
      <c r="AY105" s="246" t="s">
        <v>174</v>
      </c>
    </row>
    <row r="106" s="1" customFormat="1" ht="16.5" customHeight="1">
      <c r="B106" s="37"/>
      <c r="C106" s="218" t="s">
        <v>90</v>
      </c>
      <c r="D106" s="218" t="s">
        <v>175</v>
      </c>
      <c r="E106" s="219" t="s">
        <v>1521</v>
      </c>
      <c r="F106" s="220" t="s">
        <v>1522</v>
      </c>
      <c r="G106" s="221" t="s">
        <v>305</v>
      </c>
      <c r="H106" s="222">
        <v>918</v>
      </c>
      <c r="I106" s="223"/>
      <c r="J106" s="224">
        <f>ROUND(I106*H106,2)</f>
        <v>0</v>
      </c>
      <c r="K106" s="220" t="s">
        <v>274</v>
      </c>
      <c r="L106" s="42"/>
      <c r="M106" s="225" t="s">
        <v>1</v>
      </c>
      <c r="N106" s="226" t="s">
        <v>50</v>
      </c>
      <c r="O106" s="78"/>
      <c r="P106" s="227">
        <f>O106*H106</f>
        <v>0</v>
      </c>
      <c r="Q106" s="227">
        <v>0</v>
      </c>
      <c r="R106" s="227">
        <f>Q106*H106</f>
        <v>0</v>
      </c>
      <c r="S106" s="227">
        <v>0.28999999999999998</v>
      </c>
      <c r="T106" s="228">
        <f>S106*H106</f>
        <v>266.21999999999997</v>
      </c>
      <c r="AR106" s="15" t="s">
        <v>192</v>
      </c>
      <c r="AT106" s="15" t="s">
        <v>175</v>
      </c>
      <c r="AU106" s="15" t="s">
        <v>90</v>
      </c>
      <c r="AY106" s="15" t="s">
        <v>174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15" t="s">
        <v>87</v>
      </c>
      <c r="BK106" s="229">
        <f>ROUND(I106*H106,2)</f>
        <v>0</v>
      </c>
      <c r="BL106" s="15" t="s">
        <v>192</v>
      </c>
      <c r="BM106" s="15" t="s">
        <v>2480</v>
      </c>
    </row>
    <row r="107" s="1" customFormat="1">
      <c r="B107" s="37"/>
      <c r="C107" s="38"/>
      <c r="D107" s="230" t="s">
        <v>181</v>
      </c>
      <c r="E107" s="38"/>
      <c r="F107" s="231" t="s">
        <v>1524</v>
      </c>
      <c r="G107" s="38"/>
      <c r="H107" s="38"/>
      <c r="I107" s="142"/>
      <c r="J107" s="38"/>
      <c r="K107" s="38"/>
      <c r="L107" s="42"/>
      <c r="M107" s="232"/>
      <c r="N107" s="78"/>
      <c r="O107" s="78"/>
      <c r="P107" s="78"/>
      <c r="Q107" s="78"/>
      <c r="R107" s="78"/>
      <c r="S107" s="78"/>
      <c r="T107" s="79"/>
      <c r="AT107" s="15" t="s">
        <v>181</v>
      </c>
      <c r="AU107" s="15" t="s">
        <v>90</v>
      </c>
    </row>
    <row r="108" s="12" customFormat="1">
      <c r="B108" s="236"/>
      <c r="C108" s="237"/>
      <c r="D108" s="230" t="s">
        <v>287</v>
      </c>
      <c r="E108" s="238" t="s">
        <v>1</v>
      </c>
      <c r="F108" s="239" t="s">
        <v>2481</v>
      </c>
      <c r="G108" s="237"/>
      <c r="H108" s="240">
        <v>297.60000000000002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AT108" s="246" t="s">
        <v>287</v>
      </c>
      <c r="AU108" s="246" t="s">
        <v>90</v>
      </c>
      <c r="AV108" s="12" t="s">
        <v>90</v>
      </c>
      <c r="AW108" s="12" t="s">
        <v>40</v>
      </c>
      <c r="AX108" s="12" t="s">
        <v>79</v>
      </c>
      <c r="AY108" s="246" t="s">
        <v>174</v>
      </c>
    </row>
    <row r="109" s="12" customFormat="1">
      <c r="B109" s="236"/>
      <c r="C109" s="237"/>
      <c r="D109" s="230" t="s">
        <v>287</v>
      </c>
      <c r="E109" s="238" t="s">
        <v>1</v>
      </c>
      <c r="F109" s="239" t="s">
        <v>2482</v>
      </c>
      <c r="G109" s="237"/>
      <c r="H109" s="240">
        <v>4.7999999999999998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AT109" s="246" t="s">
        <v>287</v>
      </c>
      <c r="AU109" s="246" t="s">
        <v>90</v>
      </c>
      <c r="AV109" s="12" t="s">
        <v>90</v>
      </c>
      <c r="AW109" s="12" t="s">
        <v>40</v>
      </c>
      <c r="AX109" s="12" t="s">
        <v>79</v>
      </c>
      <c r="AY109" s="246" t="s">
        <v>174</v>
      </c>
    </row>
    <row r="110" s="12" customFormat="1">
      <c r="B110" s="236"/>
      <c r="C110" s="237"/>
      <c r="D110" s="230" t="s">
        <v>287</v>
      </c>
      <c r="E110" s="238" t="s">
        <v>1</v>
      </c>
      <c r="F110" s="239" t="s">
        <v>2483</v>
      </c>
      <c r="G110" s="237"/>
      <c r="H110" s="240">
        <v>296.80000000000001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AT110" s="246" t="s">
        <v>287</v>
      </c>
      <c r="AU110" s="246" t="s">
        <v>90</v>
      </c>
      <c r="AV110" s="12" t="s">
        <v>90</v>
      </c>
      <c r="AW110" s="12" t="s">
        <v>40</v>
      </c>
      <c r="AX110" s="12" t="s">
        <v>79</v>
      </c>
      <c r="AY110" s="246" t="s">
        <v>174</v>
      </c>
    </row>
    <row r="111" s="12" customFormat="1">
      <c r="B111" s="236"/>
      <c r="C111" s="237"/>
      <c r="D111" s="230" t="s">
        <v>287</v>
      </c>
      <c r="E111" s="238" t="s">
        <v>1</v>
      </c>
      <c r="F111" s="239" t="s">
        <v>2484</v>
      </c>
      <c r="G111" s="237"/>
      <c r="H111" s="240">
        <v>28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AT111" s="246" t="s">
        <v>287</v>
      </c>
      <c r="AU111" s="246" t="s">
        <v>90</v>
      </c>
      <c r="AV111" s="12" t="s">
        <v>90</v>
      </c>
      <c r="AW111" s="12" t="s">
        <v>40</v>
      </c>
      <c r="AX111" s="12" t="s">
        <v>79</v>
      </c>
      <c r="AY111" s="246" t="s">
        <v>174</v>
      </c>
    </row>
    <row r="112" s="12" customFormat="1">
      <c r="B112" s="236"/>
      <c r="C112" s="237"/>
      <c r="D112" s="230" t="s">
        <v>287</v>
      </c>
      <c r="E112" s="238" t="s">
        <v>1</v>
      </c>
      <c r="F112" s="239" t="s">
        <v>2485</v>
      </c>
      <c r="G112" s="237"/>
      <c r="H112" s="240">
        <v>51.200000000000003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AT112" s="246" t="s">
        <v>287</v>
      </c>
      <c r="AU112" s="246" t="s">
        <v>90</v>
      </c>
      <c r="AV112" s="12" t="s">
        <v>90</v>
      </c>
      <c r="AW112" s="12" t="s">
        <v>40</v>
      </c>
      <c r="AX112" s="12" t="s">
        <v>79</v>
      </c>
      <c r="AY112" s="246" t="s">
        <v>174</v>
      </c>
    </row>
    <row r="113" s="12" customFormat="1">
      <c r="B113" s="236"/>
      <c r="C113" s="237"/>
      <c r="D113" s="230" t="s">
        <v>287</v>
      </c>
      <c r="E113" s="238" t="s">
        <v>1</v>
      </c>
      <c r="F113" s="239" t="s">
        <v>2486</v>
      </c>
      <c r="G113" s="237"/>
      <c r="H113" s="240">
        <v>45.600000000000001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AT113" s="246" t="s">
        <v>287</v>
      </c>
      <c r="AU113" s="246" t="s">
        <v>90</v>
      </c>
      <c r="AV113" s="12" t="s">
        <v>90</v>
      </c>
      <c r="AW113" s="12" t="s">
        <v>40</v>
      </c>
      <c r="AX113" s="12" t="s">
        <v>79</v>
      </c>
      <c r="AY113" s="246" t="s">
        <v>174</v>
      </c>
    </row>
    <row r="114" s="12" customFormat="1">
      <c r="B114" s="236"/>
      <c r="C114" s="237"/>
      <c r="D114" s="230" t="s">
        <v>287</v>
      </c>
      <c r="E114" s="238" t="s">
        <v>1</v>
      </c>
      <c r="F114" s="239" t="s">
        <v>2487</v>
      </c>
      <c r="G114" s="237"/>
      <c r="H114" s="240">
        <v>62.399999999999999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AT114" s="246" t="s">
        <v>287</v>
      </c>
      <c r="AU114" s="246" t="s">
        <v>90</v>
      </c>
      <c r="AV114" s="12" t="s">
        <v>90</v>
      </c>
      <c r="AW114" s="12" t="s">
        <v>40</v>
      </c>
      <c r="AX114" s="12" t="s">
        <v>79</v>
      </c>
      <c r="AY114" s="246" t="s">
        <v>174</v>
      </c>
    </row>
    <row r="115" s="12" customFormat="1">
      <c r="B115" s="236"/>
      <c r="C115" s="237"/>
      <c r="D115" s="230" t="s">
        <v>287</v>
      </c>
      <c r="E115" s="238" t="s">
        <v>1</v>
      </c>
      <c r="F115" s="239" t="s">
        <v>2488</v>
      </c>
      <c r="G115" s="237"/>
      <c r="H115" s="240">
        <v>131.59999999999999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AT115" s="246" t="s">
        <v>287</v>
      </c>
      <c r="AU115" s="246" t="s">
        <v>90</v>
      </c>
      <c r="AV115" s="12" t="s">
        <v>90</v>
      </c>
      <c r="AW115" s="12" t="s">
        <v>40</v>
      </c>
      <c r="AX115" s="12" t="s">
        <v>79</v>
      </c>
      <c r="AY115" s="246" t="s">
        <v>174</v>
      </c>
    </row>
    <row r="116" s="1" customFormat="1" ht="16.5" customHeight="1">
      <c r="B116" s="37"/>
      <c r="C116" s="218" t="s">
        <v>187</v>
      </c>
      <c r="D116" s="218" t="s">
        <v>175</v>
      </c>
      <c r="E116" s="219" t="s">
        <v>1537</v>
      </c>
      <c r="F116" s="220" t="s">
        <v>1538</v>
      </c>
      <c r="G116" s="221" t="s">
        <v>305</v>
      </c>
      <c r="H116" s="222">
        <v>1320</v>
      </c>
      <c r="I116" s="223"/>
      <c r="J116" s="224">
        <f>ROUND(I116*H116,2)</f>
        <v>0</v>
      </c>
      <c r="K116" s="220" t="s">
        <v>274</v>
      </c>
      <c r="L116" s="42"/>
      <c r="M116" s="225" t="s">
        <v>1</v>
      </c>
      <c r="N116" s="226" t="s">
        <v>50</v>
      </c>
      <c r="O116" s="78"/>
      <c r="P116" s="227">
        <f>O116*H116</f>
        <v>0</v>
      </c>
      <c r="Q116" s="227">
        <v>0</v>
      </c>
      <c r="R116" s="227">
        <f>Q116*H116</f>
        <v>0</v>
      </c>
      <c r="S116" s="227">
        <v>0.44</v>
      </c>
      <c r="T116" s="228">
        <f>S116*H116</f>
        <v>580.79999999999995</v>
      </c>
      <c r="AR116" s="15" t="s">
        <v>192</v>
      </c>
      <c r="AT116" s="15" t="s">
        <v>175</v>
      </c>
      <c r="AU116" s="15" t="s">
        <v>90</v>
      </c>
      <c r="AY116" s="15" t="s">
        <v>174</v>
      </c>
      <c r="BE116" s="229">
        <f>IF(N116="základní",J116,0)</f>
        <v>0</v>
      </c>
      <c r="BF116" s="229">
        <f>IF(N116="snížená",J116,0)</f>
        <v>0</v>
      </c>
      <c r="BG116" s="229">
        <f>IF(N116="zákl. přenesená",J116,0)</f>
        <v>0</v>
      </c>
      <c r="BH116" s="229">
        <f>IF(N116="sníž. přenesená",J116,0)</f>
        <v>0</v>
      </c>
      <c r="BI116" s="229">
        <f>IF(N116="nulová",J116,0)</f>
        <v>0</v>
      </c>
      <c r="BJ116" s="15" t="s">
        <v>87</v>
      </c>
      <c r="BK116" s="229">
        <f>ROUND(I116*H116,2)</f>
        <v>0</v>
      </c>
      <c r="BL116" s="15" t="s">
        <v>192</v>
      </c>
      <c r="BM116" s="15" t="s">
        <v>2489</v>
      </c>
    </row>
    <row r="117" s="1" customFormat="1">
      <c r="B117" s="37"/>
      <c r="C117" s="38"/>
      <c r="D117" s="230" t="s">
        <v>181</v>
      </c>
      <c r="E117" s="38"/>
      <c r="F117" s="231" t="s">
        <v>1538</v>
      </c>
      <c r="G117" s="38"/>
      <c r="H117" s="38"/>
      <c r="I117" s="142"/>
      <c r="J117" s="38"/>
      <c r="K117" s="38"/>
      <c r="L117" s="42"/>
      <c r="M117" s="232"/>
      <c r="N117" s="78"/>
      <c r="O117" s="78"/>
      <c r="P117" s="78"/>
      <c r="Q117" s="78"/>
      <c r="R117" s="78"/>
      <c r="S117" s="78"/>
      <c r="T117" s="79"/>
      <c r="AT117" s="15" t="s">
        <v>181</v>
      </c>
      <c r="AU117" s="15" t="s">
        <v>90</v>
      </c>
    </row>
    <row r="118" s="12" customFormat="1">
      <c r="B118" s="236"/>
      <c r="C118" s="237"/>
      <c r="D118" s="230" t="s">
        <v>287</v>
      </c>
      <c r="E118" s="238" t="s">
        <v>1</v>
      </c>
      <c r="F118" s="239" t="s">
        <v>2490</v>
      </c>
      <c r="G118" s="237"/>
      <c r="H118" s="240">
        <v>65.599999999999994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AT118" s="246" t="s">
        <v>287</v>
      </c>
      <c r="AU118" s="246" t="s">
        <v>90</v>
      </c>
      <c r="AV118" s="12" t="s">
        <v>90</v>
      </c>
      <c r="AW118" s="12" t="s">
        <v>40</v>
      </c>
      <c r="AX118" s="12" t="s">
        <v>79</v>
      </c>
      <c r="AY118" s="246" t="s">
        <v>174</v>
      </c>
    </row>
    <row r="119" s="12" customFormat="1">
      <c r="B119" s="236"/>
      <c r="C119" s="237"/>
      <c r="D119" s="230" t="s">
        <v>287</v>
      </c>
      <c r="E119" s="238" t="s">
        <v>1</v>
      </c>
      <c r="F119" s="239" t="s">
        <v>2491</v>
      </c>
      <c r="G119" s="237"/>
      <c r="H119" s="240">
        <v>84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AT119" s="246" t="s">
        <v>287</v>
      </c>
      <c r="AU119" s="246" t="s">
        <v>90</v>
      </c>
      <c r="AV119" s="12" t="s">
        <v>90</v>
      </c>
      <c r="AW119" s="12" t="s">
        <v>40</v>
      </c>
      <c r="AX119" s="12" t="s">
        <v>79</v>
      </c>
      <c r="AY119" s="246" t="s">
        <v>174</v>
      </c>
    </row>
    <row r="120" s="12" customFormat="1">
      <c r="B120" s="236"/>
      <c r="C120" s="237"/>
      <c r="D120" s="230" t="s">
        <v>287</v>
      </c>
      <c r="E120" s="238" t="s">
        <v>1</v>
      </c>
      <c r="F120" s="239" t="s">
        <v>2492</v>
      </c>
      <c r="G120" s="237"/>
      <c r="H120" s="240">
        <v>254.40000000000001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AT120" s="246" t="s">
        <v>287</v>
      </c>
      <c r="AU120" s="246" t="s">
        <v>90</v>
      </c>
      <c r="AV120" s="12" t="s">
        <v>90</v>
      </c>
      <c r="AW120" s="12" t="s">
        <v>40</v>
      </c>
      <c r="AX120" s="12" t="s">
        <v>79</v>
      </c>
      <c r="AY120" s="246" t="s">
        <v>174</v>
      </c>
    </row>
    <row r="121" s="12" customFormat="1">
      <c r="B121" s="236"/>
      <c r="C121" s="237"/>
      <c r="D121" s="230" t="s">
        <v>287</v>
      </c>
      <c r="E121" s="238" t="s">
        <v>1</v>
      </c>
      <c r="F121" s="239" t="s">
        <v>2493</v>
      </c>
      <c r="G121" s="237"/>
      <c r="H121" s="240">
        <v>40.799999999999997</v>
      </c>
      <c r="I121" s="241"/>
      <c r="J121" s="237"/>
      <c r="K121" s="237"/>
      <c r="L121" s="242"/>
      <c r="M121" s="243"/>
      <c r="N121" s="244"/>
      <c r="O121" s="244"/>
      <c r="P121" s="244"/>
      <c r="Q121" s="244"/>
      <c r="R121" s="244"/>
      <c r="S121" s="244"/>
      <c r="T121" s="245"/>
      <c r="AT121" s="246" t="s">
        <v>287</v>
      </c>
      <c r="AU121" s="246" t="s">
        <v>90</v>
      </c>
      <c r="AV121" s="12" t="s">
        <v>90</v>
      </c>
      <c r="AW121" s="12" t="s">
        <v>40</v>
      </c>
      <c r="AX121" s="12" t="s">
        <v>79</v>
      </c>
      <c r="AY121" s="246" t="s">
        <v>174</v>
      </c>
    </row>
    <row r="122" s="12" customFormat="1">
      <c r="B122" s="236"/>
      <c r="C122" s="237"/>
      <c r="D122" s="230" t="s">
        <v>287</v>
      </c>
      <c r="E122" s="238" t="s">
        <v>1</v>
      </c>
      <c r="F122" s="239" t="s">
        <v>2494</v>
      </c>
      <c r="G122" s="237"/>
      <c r="H122" s="240">
        <v>23.199999999999999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AT122" s="246" t="s">
        <v>287</v>
      </c>
      <c r="AU122" s="246" t="s">
        <v>90</v>
      </c>
      <c r="AV122" s="12" t="s">
        <v>90</v>
      </c>
      <c r="AW122" s="12" t="s">
        <v>40</v>
      </c>
      <c r="AX122" s="12" t="s">
        <v>79</v>
      </c>
      <c r="AY122" s="246" t="s">
        <v>174</v>
      </c>
    </row>
    <row r="123" s="12" customFormat="1">
      <c r="B123" s="236"/>
      <c r="C123" s="237"/>
      <c r="D123" s="230" t="s">
        <v>287</v>
      </c>
      <c r="E123" s="238" t="s">
        <v>1</v>
      </c>
      <c r="F123" s="239" t="s">
        <v>2495</v>
      </c>
      <c r="G123" s="237"/>
      <c r="H123" s="240">
        <v>85.599999999999994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AT123" s="246" t="s">
        <v>287</v>
      </c>
      <c r="AU123" s="246" t="s">
        <v>90</v>
      </c>
      <c r="AV123" s="12" t="s">
        <v>90</v>
      </c>
      <c r="AW123" s="12" t="s">
        <v>40</v>
      </c>
      <c r="AX123" s="12" t="s">
        <v>79</v>
      </c>
      <c r="AY123" s="246" t="s">
        <v>174</v>
      </c>
    </row>
    <row r="124" s="12" customFormat="1">
      <c r="B124" s="236"/>
      <c r="C124" s="237"/>
      <c r="D124" s="230" t="s">
        <v>287</v>
      </c>
      <c r="E124" s="238" t="s">
        <v>1</v>
      </c>
      <c r="F124" s="239" t="s">
        <v>2496</v>
      </c>
      <c r="G124" s="237"/>
      <c r="H124" s="240">
        <v>21.600000000000001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AT124" s="246" t="s">
        <v>287</v>
      </c>
      <c r="AU124" s="246" t="s">
        <v>90</v>
      </c>
      <c r="AV124" s="12" t="s">
        <v>90</v>
      </c>
      <c r="AW124" s="12" t="s">
        <v>40</v>
      </c>
      <c r="AX124" s="12" t="s">
        <v>79</v>
      </c>
      <c r="AY124" s="246" t="s">
        <v>174</v>
      </c>
    </row>
    <row r="125" s="12" customFormat="1">
      <c r="B125" s="236"/>
      <c r="C125" s="237"/>
      <c r="D125" s="230" t="s">
        <v>287</v>
      </c>
      <c r="E125" s="238" t="s">
        <v>1</v>
      </c>
      <c r="F125" s="239" t="s">
        <v>2497</v>
      </c>
      <c r="G125" s="237"/>
      <c r="H125" s="240">
        <v>64.799999999999997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AT125" s="246" t="s">
        <v>287</v>
      </c>
      <c r="AU125" s="246" t="s">
        <v>90</v>
      </c>
      <c r="AV125" s="12" t="s">
        <v>90</v>
      </c>
      <c r="AW125" s="12" t="s">
        <v>40</v>
      </c>
      <c r="AX125" s="12" t="s">
        <v>79</v>
      </c>
      <c r="AY125" s="246" t="s">
        <v>174</v>
      </c>
    </row>
    <row r="126" s="12" customFormat="1">
      <c r="B126" s="236"/>
      <c r="C126" s="237"/>
      <c r="D126" s="230" t="s">
        <v>287</v>
      </c>
      <c r="E126" s="238" t="s">
        <v>1</v>
      </c>
      <c r="F126" s="239" t="s">
        <v>2498</v>
      </c>
      <c r="G126" s="237"/>
      <c r="H126" s="240">
        <v>454.39999999999998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AT126" s="246" t="s">
        <v>287</v>
      </c>
      <c r="AU126" s="246" t="s">
        <v>90</v>
      </c>
      <c r="AV126" s="12" t="s">
        <v>90</v>
      </c>
      <c r="AW126" s="12" t="s">
        <v>40</v>
      </c>
      <c r="AX126" s="12" t="s">
        <v>79</v>
      </c>
      <c r="AY126" s="246" t="s">
        <v>174</v>
      </c>
    </row>
    <row r="127" s="12" customFormat="1">
      <c r="B127" s="236"/>
      <c r="C127" s="237"/>
      <c r="D127" s="230" t="s">
        <v>287</v>
      </c>
      <c r="E127" s="238" t="s">
        <v>1</v>
      </c>
      <c r="F127" s="239" t="s">
        <v>2499</v>
      </c>
      <c r="G127" s="237"/>
      <c r="H127" s="240">
        <v>41.600000000000001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AT127" s="246" t="s">
        <v>287</v>
      </c>
      <c r="AU127" s="246" t="s">
        <v>90</v>
      </c>
      <c r="AV127" s="12" t="s">
        <v>90</v>
      </c>
      <c r="AW127" s="12" t="s">
        <v>40</v>
      </c>
      <c r="AX127" s="12" t="s">
        <v>79</v>
      </c>
      <c r="AY127" s="246" t="s">
        <v>174</v>
      </c>
    </row>
    <row r="128" s="12" customFormat="1">
      <c r="B128" s="236"/>
      <c r="C128" s="237"/>
      <c r="D128" s="230" t="s">
        <v>287</v>
      </c>
      <c r="E128" s="238" t="s">
        <v>1</v>
      </c>
      <c r="F128" s="239" t="s">
        <v>2500</v>
      </c>
      <c r="G128" s="237"/>
      <c r="H128" s="240">
        <v>184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AT128" s="246" t="s">
        <v>287</v>
      </c>
      <c r="AU128" s="246" t="s">
        <v>90</v>
      </c>
      <c r="AV128" s="12" t="s">
        <v>90</v>
      </c>
      <c r="AW128" s="12" t="s">
        <v>40</v>
      </c>
      <c r="AX128" s="12" t="s">
        <v>79</v>
      </c>
      <c r="AY128" s="246" t="s">
        <v>174</v>
      </c>
    </row>
    <row r="129" s="1" customFormat="1" ht="16.5" customHeight="1">
      <c r="B129" s="37"/>
      <c r="C129" s="218" t="s">
        <v>192</v>
      </c>
      <c r="D129" s="218" t="s">
        <v>175</v>
      </c>
      <c r="E129" s="219" t="s">
        <v>1587</v>
      </c>
      <c r="F129" s="220" t="s">
        <v>1588</v>
      </c>
      <c r="G129" s="221" t="s">
        <v>305</v>
      </c>
      <c r="H129" s="222">
        <v>491.39999999999998</v>
      </c>
      <c r="I129" s="223"/>
      <c r="J129" s="224">
        <f>ROUND(I129*H129,2)</f>
        <v>0</v>
      </c>
      <c r="K129" s="220" t="s">
        <v>274</v>
      </c>
      <c r="L129" s="42"/>
      <c r="M129" s="225" t="s">
        <v>1</v>
      </c>
      <c r="N129" s="226" t="s">
        <v>50</v>
      </c>
      <c r="O129" s="78"/>
      <c r="P129" s="227">
        <f>O129*H129</f>
        <v>0</v>
      </c>
      <c r="Q129" s="227">
        <v>0</v>
      </c>
      <c r="R129" s="227">
        <f>Q129*H129</f>
        <v>0</v>
      </c>
      <c r="S129" s="227">
        <v>0.22</v>
      </c>
      <c r="T129" s="228">
        <f>S129*H129</f>
        <v>108.10799999999999</v>
      </c>
      <c r="AR129" s="15" t="s">
        <v>192</v>
      </c>
      <c r="AT129" s="15" t="s">
        <v>175</v>
      </c>
      <c r="AU129" s="15" t="s">
        <v>90</v>
      </c>
      <c r="AY129" s="15" t="s">
        <v>174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5" t="s">
        <v>87</v>
      </c>
      <c r="BK129" s="229">
        <f>ROUND(I129*H129,2)</f>
        <v>0</v>
      </c>
      <c r="BL129" s="15" t="s">
        <v>192</v>
      </c>
      <c r="BM129" s="15" t="s">
        <v>2501</v>
      </c>
    </row>
    <row r="130" s="1" customFormat="1">
      <c r="B130" s="37"/>
      <c r="C130" s="38"/>
      <c r="D130" s="230" t="s">
        <v>181</v>
      </c>
      <c r="E130" s="38"/>
      <c r="F130" s="231" t="s">
        <v>1590</v>
      </c>
      <c r="G130" s="38"/>
      <c r="H130" s="38"/>
      <c r="I130" s="142"/>
      <c r="J130" s="38"/>
      <c r="K130" s="38"/>
      <c r="L130" s="42"/>
      <c r="M130" s="232"/>
      <c r="N130" s="78"/>
      <c r="O130" s="78"/>
      <c r="P130" s="78"/>
      <c r="Q130" s="78"/>
      <c r="R130" s="78"/>
      <c r="S130" s="78"/>
      <c r="T130" s="79"/>
      <c r="AT130" s="15" t="s">
        <v>181</v>
      </c>
      <c r="AU130" s="15" t="s">
        <v>90</v>
      </c>
    </row>
    <row r="131" s="12" customFormat="1">
      <c r="B131" s="236"/>
      <c r="C131" s="237"/>
      <c r="D131" s="230" t="s">
        <v>287</v>
      </c>
      <c r="E131" s="238" t="s">
        <v>1</v>
      </c>
      <c r="F131" s="239" t="s">
        <v>2502</v>
      </c>
      <c r="G131" s="237"/>
      <c r="H131" s="240">
        <v>380.89999999999998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AT131" s="246" t="s">
        <v>287</v>
      </c>
      <c r="AU131" s="246" t="s">
        <v>90</v>
      </c>
      <c r="AV131" s="12" t="s">
        <v>90</v>
      </c>
      <c r="AW131" s="12" t="s">
        <v>40</v>
      </c>
      <c r="AX131" s="12" t="s">
        <v>79</v>
      </c>
      <c r="AY131" s="246" t="s">
        <v>174</v>
      </c>
    </row>
    <row r="132" s="12" customFormat="1">
      <c r="B132" s="236"/>
      <c r="C132" s="237"/>
      <c r="D132" s="230" t="s">
        <v>287</v>
      </c>
      <c r="E132" s="238" t="s">
        <v>1</v>
      </c>
      <c r="F132" s="239" t="s">
        <v>2503</v>
      </c>
      <c r="G132" s="237"/>
      <c r="H132" s="240">
        <v>7.7999999999999998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AT132" s="246" t="s">
        <v>287</v>
      </c>
      <c r="AU132" s="246" t="s">
        <v>90</v>
      </c>
      <c r="AV132" s="12" t="s">
        <v>90</v>
      </c>
      <c r="AW132" s="12" t="s">
        <v>40</v>
      </c>
      <c r="AX132" s="12" t="s">
        <v>79</v>
      </c>
      <c r="AY132" s="246" t="s">
        <v>174</v>
      </c>
    </row>
    <row r="133" s="12" customFormat="1">
      <c r="B133" s="236"/>
      <c r="C133" s="237"/>
      <c r="D133" s="230" t="s">
        <v>287</v>
      </c>
      <c r="E133" s="238" t="s">
        <v>1</v>
      </c>
      <c r="F133" s="239" t="s">
        <v>2504</v>
      </c>
      <c r="G133" s="237"/>
      <c r="H133" s="240">
        <v>11.699999999999999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AT133" s="246" t="s">
        <v>287</v>
      </c>
      <c r="AU133" s="246" t="s">
        <v>90</v>
      </c>
      <c r="AV133" s="12" t="s">
        <v>90</v>
      </c>
      <c r="AW133" s="12" t="s">
        <v>40</v>
      </c>
      <c r="AX133" s="12" t="s">
        <v>79</v>
      </c>
      <c r="AY133" s="246" t="s">
        <v>174</v>
      </c>
    </row>
    <row r="134" s="12" customFormat="1">
      <c r="B134" s="236"/>
      <c r="C134" s="237"/>
      <c r="D134" s="230" t="s">
        <v>287</v>
      </c>
      <c r="E134" s="238" t="s">
        <v>1</v>
      </c>
      <c r="F134" s="239" t="s">
        <v>2505</v>
      </c>
      <c r="G134" s="237"/>
      <c r="H134" s="240">
        <v>91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AT134" s="246" t="s">
        <v>287</v>
      </c>
      <c r="AU134" s="246" t="s">
        <v>90</v>
      </c>
      <c r="AV134" s="12" t="s">
        <v>90</v>
      </c>
      <c r="AW134" s="12" t="s">
        <v>40</v>
      </c>
      <c r="AX134" s="12" t="s">
        <v>79</v>
      </c>
      <c r="AY134" s="246" t="s">
        <v>174</v>
      </c>
    </row>
    <row r="135" s="1" customFormat="1" ht="16.5" customHeight="1">
      <c r="B135" s="37"/>
      <c r="C135" s="218" t="s">
        <v>173</v>
      </c>
      <c r="D135" s="218" t="s">
        <v>175</v>
      </c>
      <c r="E135" s="219" t="s">
        <v>1603</v>
      </c>
      <c r="F135" s="220" t="s">
        <v>1604</v>
      </c>
      <c r="G135" s="221" t="s">
        <v>305</v>
      </c>
      <c r="H135" s="222">
        <v>529.20000000000005</v>
      </c>
      <c r="I135" s="223"/>
      <c r="J135" s="224">
        <f>ROUND(I135*H135,2)</f>
        <v>0</v>
      </c>
      <c r="K135" s="220" t="s">
        <v>274</v>
      </c>
      <c r="L135" s="42"/>
      <c r="M135" s="225" t="s">
        <v>1</v>
      </c>
      <c r="N135" s="226" t="s">
        <v>50</v>
      </c>
      <c r="O135" s="78"/>
      <c r="P135" s="227">
        <f>O135*H135</f>
        <v>0</v>
      </c>
      <c r="Q135" s="227">
        <v>9.0000000000000006E-05</v>
      </c>
      <c r="R135" s="227">
        <f>Q135*H135</f>
        <v>0.047628000000000004</v>
      </c>
      <c r="S135" s="227">
        <v>0.128</v>
      </c>
      <c r="T135" s="228">
        <f>S135*H135</f>
        <v>67.7376</v>
      </c>
      <c r="AR135" s="15" t="s">
        <v>192</v>
      </c>
      <c r="AT135" s="15" t="s">
        <v>175</v>
      </c>
      <c r="AU135" s="15" t="s">
        <v>90</v>
      </c>
      <c r="AY135" s="15" t="s">
        <v>174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5" t="s">
        <v>87</v>
      </c>
      <c r="BK135" s="229">
        <f>ROUND(I135*H135,2)</f>
        <v>0</v>
      </c>
      <c r="BL135" s="15" t="s">
        <v>192</v>
      </c>
      <c r="BM135" s="15" t="s">
        <v>2506</v>
      </c>
    </row>
    <row r="136" s="1" customFormat="1">
      <c r="B136" s="37"/>
      <c r="C136" s="38"/>
      <c r="D136" s="230" t="s">
        <v>181</v>
      </c>
      <c r="E136" s="38"/>
      <c r="F136" s="231" t="s">
        <v>1606</v>
      </c>
      <c r="G136" s="38"/>
      <c r="H136" s="38"/>
      <c r="I136" s="142"/>
      <c r="J136" s="38"/>
      <c r="K136" s="38"/>
      <c r="L136" s="42"/>
      <c r="M136" s="232"/>
      <c r="N136" s="78"/>
      <c r="O136" s="78"/>
      <c r="P136" s="78"/>
      <c r="Q136" s="78"/>
      <c r="R136" s="78"/>
      <c r="S136" s="78"/>
      <c r="T136" s="79"/>
      <c r="AT136" s="15" t="s">
        <v>181</v>
      </c>
      <c r="AU136" s="15" t="s">
        <v>90</v>
      </c>
    </row>
    <row r="137" s="12" customFormat="1">
      <c r="B137" s="236"/>
      <c r="C137" s="237"/>
      <c r="D137" s="230" t="s">
        <v>287</v>
      </c>
      <c r="E137" s="238" t="s">
        <v>1</v>
      </c>
      <c r="F137" s="239" t="s">
        <v>2507</v>
      </c>
      <c r="G137" s="237"/>
      <c r="H137" s="240">
        <v>410.19999999999999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AT137" s="246" t="s">
        <v>287</v>
      </c>
      <c r="AU137" s="246" t="s">
        <v>90</v>
      </c>
      <c r="AV137" s="12" t="s">
        <v>90</v>
      </c>
      <c r="AW137" s="12" t="s">
        <v>40</v>
      </c>
      <c r="AX137" s="12" t="s">
        <v>79</v>
      </c>
      <c r="AY137" s="246" t="s">
        <v>174</v>
      </c>
    </row>
    <row r="138" s="12" customFormat="1">
      <c r="B138" s="236"/>
      <c r="C138" s="237"/>
      <c r="D138" s="230" t="s">
        <v>287</v>
      </c>
      <c r="E138" s="238" t="s">
        <v>1</v>
      </c>
      <c r="F138" s="239" t="s">
        <v>2508</v>
      </c>
      <c r="G138" s="237"/>
      <c r="H138" s="240">
        <v>8.4000000000000004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AT138" s="246" t="s">
        <v>287</v>
      </c>
      <c r="AU138" s="246" t="s">
        <v>90</v>
      </c>
      <c r="AV138" s="12" t="s">
        <v>90</v>
      </c>
      <c r="AW138" s="12" t="s">
        <v>40</v>
      </c>
      <c r="AX138" s="12" t="s">
        <v>79</v>
      </c>
      <c r="AY138" s="246" t="s">
        <v>174</v>
      </c>
    </row>
    <row r="139" s="12" customFormat="1">
      <c r="B139" s="236"/>
      <c r="C139" s="237"/>
      <c r="D139" s="230" t="s">
        <v>287</v>
      </c>
      <c r="E139" s="238" t="s">
        <v>1</v>
      </c>
      <c r="F139" s="239" t="s">
        <v>2509</v>
      </c>
      <c r="G139" s="237"/>
      <c r="H139" s="240">
        <v>12.6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AT139" s="246" t="s">
        <v>287</v>
      </c>
      <c r="AU139" s="246" t="s">
        <v>90</v>
      </c>
      <c r="AV139" s="12" t="s">
        <v>90</v>
      </c>
      <c r="AW139" s="12" t="s">
        <v>40</v>
      </c>
      <c r="AX139" s="12" t="s">
        <v>79</v>
      </c>
      <c r="AY139" s="246" t="s">
        <v>174</v>
      </c>
    </row>
    <row r="140" s="12" customFormat="1">
      <c r="B140" s="236"/>
      <c r="C140" s="237"/>
      <c r="D140" s="230" t="s">
        <v>287</v>
      </c>
      <c r="E140" s="238" t="s">
        <v>1</v>
      </c>
      <c r="F140" s="239" t="s">
        <v>2510</v>
      </c>
      <c r="G140" s="237"/>
      <c r="H140" s="240">
        <v>98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AT140" s="246" t="s">
        <v>287</v>
      </c>
      <c r="AU140" s="246" t="s">
        <v>90</v>
      </c>
      <c r="AV140" s="12" t="s">
        <v>90</v>
      </c>
      <c r="AW140" s="12" t="s">
        <v>40</v>
      </c>
      <c r="AX140" s="12" t="s">
        <v>79</v>
      </c>
      <c r="AY140" s="246" t="s">
        <v>174</v>
      </c>
    </row>
    <row r="141" s="1" customFormat="1" ht="16.5" customHeight="1">
      <c r="B141" s="37"/>
      <c r="C141" s="218" t="s">
        <v>200</v>
      </c>
      <c r="D141" s="218" t="s">
        <v>175</v>
      </c>
      <c r="E141" s="219" t="s">
        <v>271</v>
      </c>
      <c r="F141" s="220" t="s">
        <v>272</v>
      </c>
      <c r="G141" s="221" t="s">
        <v>273</v>
      </c>
      <c r="H141" s="222">
        <v>96</v>
      </c>
      <c r="I141" s="223"/>
      <c r="J141" s="224">
        <f>ROUND(I141*H141,2)</f>
        <v>0</v>
      </c>
      <c r="K141" s="220" t="s">
        <v>274</v>
      </c>
      <c r="L141" s="42"/>
      <c r="M141" s="225" t="s">
        <v>1</v>
      </c>
      <c r="N141" s="226" t="s">
        <v>50</v>
      </c>
      <c r="O141" s="78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AR141" s="15" t="s">
        <v>192</v>
      </c>
      <c r="AT141" s="15" t="s">
        <v>175</v>
      </c>
      <c r="AU141" s="15" t="s">
        <v>90</v>
      </c>
      <c r="AY141" s="15" t="s">
        <v>174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5" t="s">
        <v>87</v>
      </c>
      <c r="BK141" s="229">
        <f>ROUND(I141*H141,2)</f>
        <v>0</v>
      </c>
      <c r="BL141" s="15" t="s">
        <v>192</v>
      </c>
      <c r="BM141" s="15" t="s">
        <v>2511</v>
      </c>
    </row>
    <row r="142" s="1" customFormat="1">
      <c r="B142" s="37"/>
      <c r="C142" s="38"/>
      <c r="D142" s="230" t="s">
        <v>181</v>
      </c>
      <c r="E142" s="38"/>
      <c r="F142" s="231" t="s">
        <v>272</v>
      </c>
      <c r="G142" s="38"/>
      <c r="H142" s="38"/>
      <c r="I142" s="142"/>
      <c r="J142" s="38"/>
      <c r="K142" s="38"/>
      <c r="L142" s="42"/>
      <c r="M142" s="232"/>
      <c r="N142" s="78"/>
      <c r="O142" s="78"/>
      <c r="P142" s="78"/>
      <c r="Q142" s="78"/>
      <c r="R142" s="78"/>
      <c r="S142" s="78"/>
      <c r="T142" s="79"/>
      <c r="AT142" s="15" t="s">
        <v>181</v>
      </c>
      <c r="AU142" s="15" t="s">
        <v>90</v>
      </c>
    </row>
    <row r="143" s="12" customFormat="1">
      <c r="B143" s="236"/>
      <c r="C143" s="237"/>
      <c r="D143" s="230" t="s">
        <v>287</v>
      </c>
      <c r="E143" s="238" t="s">
        <v>1</v>
      </c>
      <c r="F143" s="239" t="s">
        <v>2512</v>
      </c>
      <c r="G143" s="237"/>
      <c r="H143" s="240">
        <v>96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AT143" s="246" t="s">
        <v>287</v>
      </c>
      <c r="AU143" s="246" t="s">
        <v>90</v>
      </c>
      <c r="AV143" s="12" t="s">
        <v>90</v>
      </c>
      <c r="AW143" s="12" t="s">
        <v>40</v>
      </c>
      <c r="AX143" s="12" t="s">
        <v>87</v>
      </c>
      <c r="AY143" s="246" t="s">
        <v>174</v>
      </c>
    </row>
    <row r="144" s="1" customFormat="1" ht="16.5" customHeight="1">
      <c r="B144" s="37"/>
      <c r="C144" s="218" t="s">
        <v>205</v>
      </c>
      <c r="D144" s="218" t="s">
        <v>175</v>
      </c>
      <c r="E144" s="219" t="s">
        <v>277</v>
      </c>
      <c r="F144" s="220" t="s">
        <v>278</v>
      </c>
      <c r="G144" s="221" t="s">
        <v>279</v>
      </c>
      <c r="H144" s="222">
        <v>60</v>
      </c>
      <c r="I144" s="223"/>
      <c r="J144" s="224">
        <f>ROUND(I144*H144,2)</f>
        <v>0</v>
      </c>
      <c r="K144" s="220" t="s">
        <v>274</v>
      </c>
      <c r="L144" s="42"/>
      <c r="M144" s="225" t="s">
        <v>1</v>
      </c>
      <c r="N144" s="226" t="s">
        <v>50</v>
      </c>
      <c r="O144" s="78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AR144" s="15" t="s">
        <v>192</v>
      </c>
      <c r="AT144" s="15" t="s">
        <v>175</v>
      </c>
      <c r="AU144" s="15" t="s">
        <v>90</v>
      </c>
      <c r="AY144" s="15" t="s">
        <v>174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5" t="s">
        <v>87</v>
      </c>
      <c r="BK144" s="229">
        <f>ROUND(I144*H144,2)</f>
        <v>0</v>
      </c>
      <c r="BL144" s="15" t="s">
        <v>192</v>
      </c>
      <c r="BM144" s="15" t="s">
        <v>2513</v>
      </c>
    </row>
    <row r="145" s="1" customFormat="1">
      <c r="B145" s="37"/>
      <c r="C145" s="38"/>
      <c r="D145" s="230" t="s">
        <v>181</v>
      </c>
      <c r="E145" s="38"/>
      <c r="F145" s="231" t="s">
        <v>278</v>
      </c>
      <c r="G145" s="38"/>
      <c r="H145" s="38"/>
      <c r="I145" s="142"/>
      <c r="J145" s="38"/>
      <c r="K145" s="38"/>
      <c r="L145" s="42"/>
      <c r="M145" s="232"/>
      <c r="N145" s="78"/>
      <c r="O145" s="78"/>
      <c r="P145" s="78"/>
      <c r="Q145" s="78"/>
      <c r="R145" s="78"/>
      <c r="S145" s="78"/>
      <c r="T145" s="79"/>
      <c r="AT145" s="15" t="s">
        <v>181</v>
      </c>
      <c r="AU145" s="15" t="s">
        <v>90</v>
      </c>
    </row>
    <row r="146" s="12" customFormat="1">
      <c r="B146" s="236"/>
      <c r="C146" s="237"/>
      <c r="D146" s="230" t="s">
        <v>287</v>
      </c>
      <c r="E146" s="238" t="s">
        <v>1</v>
      </c>
      <c r="F146" s="239" t="s">
        <v>594</v>
      </c>
      <c r="G146" s="237"/>
      <c r="H146" s="240">
        <v>60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AT146" s="246" t="s">
        <v>287</v>
      </c>
      <c r="AU146" s="246" t="s">
        <v>90</v>
      </c>
      <c r="AV146" s="12" t="s">
        <v>90</v>
      </c>
      <c r="AW146" s="12" t="s">
        <v>40</v>
      </c>
      <c r="AX146" s="12" t="s">
        <v>87</v>
      </c>
      <c r="AY146" s="246" t="s">
        <v>174</v>
      </c>
    </row>
    <row r="147" s="1" customFormat="1" ht="16.5" customHeight="1">
      <c r="B147" s="37"/>
      <c r="C147" s="218" t="s">
        <v>209</v>
      </c>
      <c r="D147" s="218" t="s">
        <v>175</v>
      </c>
      <c r="E147" s="219" t="s">
        <v>1622</v>
      </c>
      <c r="F147" s="220" t="s">
        <v>1623</v>
      </c>
      <c r="G147" s="221" t="s">
        <v>463</v>
      </c>
      <c r="H147" s="222">
        <v>793</v>
      </c>
      <c r="I147" s="223"/>
      <c r="J147" s="224">
        <f>ROUND(I147*H147,2)</f>
        <v>0</v>
      </c>
      <c r="K147" s="220" t="s">
        <v>274</v>
      </c>
      <c r="L147" s="42"/>
      <c r="M147" s="225" t="s">
        <v>1</v>
      </c>
      <c r="N147" s="226" t="s">
        <v>50</v>
      </c>
      <c r="O147" s="78"/>
      <c r="P147" s="227">
        <f>O147*H147</f>
        <v>0</v>
      </c>
      <c r="Q147" s="227">
        <v>0.036900000000000002</v>
      </c>
      <c r="R147" s="227">
        <f>Q147*H147</f>
        <v>29.261700000000001</v>
      </c>
      <c r="S147" s="227">
        <v>0</v>
      </c>
      <c r="T147" s="228">
        <f>S147*H147</f>
        <v>0</v>
      </c>
      <c r="AR147" s="15" t="s">
        <v>192</v>
      </c>
      <c r="AT147" s="15" t="s">
        <v>175</v>
      </c>
      <c r="AU147" s="15" t="s">
        <v>90</v>
      </c>
      <c r="AY147" s="15" t="s">
        <v>174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5" t="s">
        <v>87</v>
      </c>
      <c r="BK147" s="229">
        <f>ROUND(I147*H147,2)</f>
        <v>0</v>
      </c>
      <c r="BL147" s="15" t="s">
        <v>192</v>
      </c>
      <c r="BM147" s="15" t="s">
        <v>2514</v>
      </c>
    </row>
    <row r="148" s="1" customFormat="1">
      <c r="B148" s="37"/>
      <c r="C148" s="38"/>
      <c r="D148" s="230" t="s">
        <v>181</v>
      </c>
      <c r="E148" s="38"/>
      <c r="F148" s="231" t="s">
        <v>1623</v>
      </c>
      <c r="G148" s="38"/>
      <c r="H148" s="38"/>
      <c r="I148" s="142"/>
      <c r="J148" s="38"/>
      <c r="K148" s="38"/>
      <c r="L148" s="42"/>
      <c r="M148" s="232"/>
      <c r="N148" s="78"/>
      <c r="O148" s="78"/>
      <c r="P148" s="78"/>
      <c r="Q148" s="78"/>
      <c r="R148" s="78"/>
      <c r="S148" s="78"/>
      <c r="T148" s="79"/>
      <c r="AT148" s="15" t="s">
        <v>181</v>
      </c>
      <c r="AU148" s="15" t="s">
        <v>90</v>
      </c>
    </row>
    <row r="149" s="12" customFormat="1">
      <c r="B149" s="236"/>
      <c r="C149" s="237"/>
      <c r="D149" s="230" t="s">
        <v>287</v>
      </c>
      <c r="E149" s="238" t="s">
        <v>1</v>
      </c>
      <c r="F149" s="239" t="s">
        <v>2515</v>
      </c>
      <c r="G149" s="237"/>
      <c r="H149" s="240">
        <v>190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AT149" s="246" t="s">
        <v>287</v>
      </c>
      <c r="AU149" s="246" t="s">
        <v>90</v>
      </c>
      <c r="AV149" s="12" t="s">
        <v>90</v>
      </c>
      <c r="AW149" s="12" t="s">
        <v>40</v>
      </c>
      <c r="AX149" s="12" t="s">
        <v>79</v>
      </c>
      <c r="AY149" s="246" t="s">
        <v>174</v>
      </c>
    </row>
    <row r="150" s="12" customFormat="1">
      <c r="B150" s="236"/>
      <c r="C150" s="237"/>
      <c r="D150" s="230" t="s">
        <v>287</v>
      </c>
      <c r="E150" s="238" t="s">
        <v>1</v>
      </c>
      <c r="F150" s="239" t="s">
        <v>2516</v>
      </c>
      <c r="G150" s="237"/>
      <c r="H150" s="240">
        <v>240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AT150" s="246" t="s">
        <v>287</v>
      </c>
      <c r="AU150" s="246" t="s">
        <v>90</v>
      </c>
      <c r="AV150" s="12" t="s">
        <v>90</v>
      </c>
      <c r="AW150" s="12" t="s">
        <v>40</v>
      </c>
      <c r="AX150" s="12" t="s">
        <v>79</v>
      </c>
      <c r="AY150" s="246" t="s">
        <v>174</v>
      </c>
    </row>
    <row r="151" s="12" customFormat="1">
      <c r="B151" s="236"/>
      <c r="C151" s="237"/>
      <c r="D151" s="230" t="s">
        <v>287</v>
      </c>
      <c r="E151" s="238" t="s">
        <v>1</v>
      </c>
      <c r="F151" s="239" t="s">
        <v>2517</v>
      </c>
      <c r="G151" s="237"/>
      <c r="H151" s="240">
        <v>3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AT151" s="246" t="s">
        <v>287</v>
      </c>
      <c r="AU151" s="246" t="s">
        <v>90</v>
      </c>
      <c r="AV151" s="12" t="s">
        <v>90</v>
      </c>
      <c r="AW151" s="12" t="s">
        <v>40</v>
      </c>
      <c r="AX151" s="12" t="s">
        <v>79</v>
      </c>
      <c r="AY151" s="246" t="s">
        <v>174</v>
      </c>
    </row>
    <row r="152" s="12" customFormat="1">
      <c r="B152" s="236"/>
      <c r="C152" s="237"/>
      <c r="D152" s="230" t="s">
        <v>287</v>
      </c>
      <c r="E152" s="238" t="s">
        <v>1</v>
      </c>
      <c r="F152" s="239" t="s">
        <v>2518</v>
      </c>
      <c r="G152" s="237"/>
      <c r="H152" s="240">
        <v>5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AT152" s="246" t="s">
        <v>287</v>
      </c>
      <c r="AU152" s="246" t="s">
        <v>90</v>
      </c>
      <c r="AV152" s="12" t="s">
        <v>90</v>
      </c>
      <c r="AW152" s="12" t="s">
        <v>40</v>
      </c>
      <c r="AX152" s="12" t="s">
        <v>79</v>
      </c>
      <c r="AY152" s="246" t="s">
        <v>174</v>
      </c>
    </row>
    <row r="153" s="12" customFormat="1">
      <c r="B153" s="236"/>
      <c r="C153" s="237"/>
      <c r="D153" s="230" t="s">
        <v>287</v>
      </c>
      <c r="E153" s="238" t="s">
        <v>1</v>
      </c>
      <c r="F153" s="239" t="s">
        <v>2519</v>
      </c>
      <c r="G153" s="237"/>
      <c r="H153" s="240">
        <v>2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AT153" s="246" t="s">
        <v>287</v>
      </c>
      <c r="AU153" s="246" t="s">
        <v>90</v>
      </c>
      <c r="AV153" s="12" t="s">
        <v>90</v>
      </c>
      <c r="AW153" s="12" t="s">
        <v>40</v>
      </c>
      <c r="AX153" s="12" t="s">
        <v>79</v>
      </c>
      <c r="AY153" s="246" t="s">
        <v>174</v>
      </c>
    </row>
    <row r="154" s="12" customFormat="1">
      <c r="B154" s="236"/>
      <c r="C154" s="237"/>
      <c r="D154" s="230" t="s">
        <v>287</v>
      </c>
      <c r="E154" s="238" t="s">
        <v>1</v>
      </c>
      <c r="F154" s="239" t="s">
        <v>2520</v>
      </c>
      <c r="G154" s="237"/>
      <c r="H154" s="240">
        <v>80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AT154" s="246" t="s">
        <v>287</v>
      </c>
      <c r="AU154" s="246" t="s">
        <v>90</v>
      </c>
      <c r="AV154" s="12" t="s">
        <v>90</v>
      </c>
      <c r="AW154" s="12" t="s">
        <v>40</v>
      </c>
      <c r="AX154" s="12" t="s">
        <v>79</v>
      </c>
      <c r="AY154" s="246" t="s">
        <v>174</v>
      </c>
    </row>
    <row r="155" s="12" customFormat="1">
      <c r="B155" s="236"/>
      <c r="C155" s="237"/>
      <c r="D155" s="230" t="s">
        <v>287</v>
      </c>
      <c r="E155" s="238" t="s">
        <v>1</v>
      </c>
      <c r="F155" s="239" t="s">
        <v>2521</v>
      </c>
      <c r="G155" s="237"/>
      <c r="H155" s="240">
        <v>50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AT155" s="246" t="s">
        <v>287</v>
      </c>
      <c r="AU155" s="246" t="s">
        <v>90</v>
      </c>
      <c r="AV155" s="12" t="s">
        <v>90</v>
      </c>
      <c r="AW155" s="12" t="s">
        <v>40</v>
      </c>
      <c r="AX155" s="12" t="s">
        <v>79</v>
      </c>
      <c r="AY155" s="246" t="s">
        <v>174</v>
      </c>
    </row>
    <row r="156" s="12" customFormat="1">
      <c r="B156" s="236"/>
      <c r="C156" s="237"/>
      <c r="D156" s="230" t="s">
        <v>287</v>
      </c>
      <c r="E156" s="238" t="s">
        <v>1</v>
      </c>
      <c r="F156" s="239" t="s">
        <v>2522</v>
      </c>
      <c r="G156" s="237"/>
      <c r="H156" s="240">
        <v>20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AT156" s="246" t="s">
        <v>287</v>
      </c>
      <c r="AU156" s="246" t="s">
        <v>90</v>
      </c>
      <c r="AV156" s="12" t="s">
        <v>90</v>
      </c>
      <c r="AW156" s="12" t="s">
        <v>40</v>
      </c>
      <c r="AX156" s="12" t="s">
        <v>79</v>
      </c>
      <c r="AY156" s="246" t="s">
        <v>174</v>
      </c>
    </row>
    <row r="157" s="12" customFormat="1">
      <c r="B157" s="236"/>
      <c r="C157" s="237"/>
      <c r="D157" s="230" t="s">
        <v>287</v>
      </c>
      <c r="E157" s="238" t="s">
        <v>1</v>
      </c>
      <c r="F157" s="239" t="s">
        <v>2523</v>
      </c>
      <c r="G157" s="237"/>
      <c r="H157" s="240">
        <v>20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AT157" s="246" t="s">
        <v>287</v>
      </c>
      <c r="AU157" s="246" t="s">
        <v>90</v>
      </c>
      <c r="AV157" s="12" t="s">
        <v>90</v>
      </c>
      <c r="AW157" s="12" t="s">
        <v>40</v>
      </c>
      <c r="AX157" s="12" t="s">
        <v>79</v>
      </c>
      <c r="AY157" s="246" t="s">
        <v>174</v>
      </c>
    </row>
    <row r="158" s="12" customFormat="1">
      <c r="B158" s="236"/>
      <c r="C158" s="237"/>
      <c r="D158" s="230" t="s">
        <v>287</v>
      </c>
      <c r="E158" s="238" t="s">
        <v>1</v>
      </c>
      <c r="F158" s="239" t="s">
        <v>2524</v>
      </c>
      <c r="G158" s="237"/>
      <c r="H158" s="240">
        <v>20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AT158" s="246" t="s">
        <v>287</v>
      </c>
      <c r="AU158" s="246" t="s">
        <v>90</v>
      </c>
      <c r="AV158" s="12" t="s">
        <v>90</v>
      </c>
      <c r="AW158" s="12" t="s">
        <v>40</v>
      </c>
      <c r="AX158" s="12" t="s">
        <v>79</v>
      </c>
      <c r="AY158" s="246" t="s">
        <v>174</v>
      </c>
    </row>
    <row r="159" s="12" customFormat="1">
      <c r="B159" s="236"/>
      <c r="C159" s="237"/>
      <c r="D159" s="230" t="s">
        <v>287</v>
      </c>
      <c r="E159" s="238" t="s">
        <v>1</v>
      </c>
      <c r="F159" s="239" t="s">
        <v>2525</v>
      </c>
      <c r="G159" s="237"/>
      <c r="H159" s="240">
        <v>10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AT159" s="246" t="s">
        <v>287</v>
      </c>
      <c r="AU159" s="246" t="s">
        <v>90</v>
      </c>
      <c r="AV159" s="12" t="s">
        <v>90</v>
      </c>
      <c r="AW159" s="12" t="s">
        <v>40</v>
      </c>
      <c r="AX159" s="12" t="s">
        <v>79</v>
      </c>
      <c r="AY159" s="246" t="s">
        <v>174</v>
      </c>
    </row>
    <row r="160" s="12" customFormat="1">
      <c r="B160" s="236"/>
      <c r="C160" s="237"/>
      <c r="D160" s="230" t="s">
        <v>287</v>
      </c>
      <c r="E160" s="238" t="s">
        <v>1</v>
      </c>
      <c r="F160" s="239" t="s">
        <v>2526</v>
      </c>
      <c r="G160" s="237"/>
      <c r="H160" s="240">
        <v>3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AT160" s="246" t="s">
        <v>287</v>
      </c>
      <c r="AU160" s="246" t="s">
        <v>90</v>
      </c>
      <c r="AV160" s="12" t="s">
        <v>90</v>
      </c>
      <c r="AW160" s="12" t="s">
        <v>40</v>
      </c>
      <c r="AX160" s="12" t="s">
        <v>79</v>
      </c>
      <c r="AY160" s="246" t="s">
        <v>174</v>
      </c>
    </row>
    <row r="161" s="12" customFormat="1">
      <c r="B161" s="236"/>
      <c r="C161" s="237"/>
      <c r="D161" s="230" t="s">
        <v>287</v>
      </c>
      <c r="E161" s="238" t="s">
        <v>1</v>
      </c>
      <c r="F161" s="239" t="s">
        <v>2527</v>
      </c>
      <c r="G161" s="237"/>
      <c r="H161" s="240">
        <v>150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AT161" s="246" t="s">
        <v>287</v>
      </c>
      <c r="AU161" s="246" t="s">
        <v>90</v>
      </c>
      <c r="AV161" s="12" t="s">
        <v>90</v>
      </c>
      <c r="AW161" s="12" t="s">
        <v>40</v>
      </c>
      <c r="AX161" s="12" t="s">
        <v>79</v>
      </c>
      <c r="AY161" s="246" t="s">
        <v>174</v>
      </c>
    </row>
    <row r="162" s="1" customFormat="1" ht="16.5" customHeight="1">
      <c r="B162" s="37"/>
      <c r="C162" s="218" t="s">
        <v>213</v>
      </c>
      <c r="D162" s="218" t="s">
        <v>175</v>
      </c>
      <c r="E162" s="219" t="s">
        <v>1552</v>
      </c>
      <c r="F162" s="220" t="s">
        <v>1553</v>
      </c>
      <c r="G162" s="221" t="s">
        <v>320</v>
      </c>
      <c r="H162" s="222">
        <v>10</v>
      </c>
      <c r="I162" s="223"/>
      <c r="J162" s="224">
        <f>ROUND(I162*H162,2)</f>
        <v>0</v>
      </c>
      <c r="K162" s="220" t="s">
        <v>274</v>
      </c>
      <c r="L162" s="42"/>
      <c r="M162" s="225" t="s">
        <v>1</v>
      </c>
      <c r="N162" s="226" t="s">
        <v>50</v>
      </c>
      <c r="O162" s="78"/>
      <c r="P162" s="227">
        <f>O162*H162</f>
        <v>0</v>
      </c>
      <c r="Q162" s="227">
        <v>0.00064999999999999997</v>
      </c>
      <c r="R162" s="227">
        <f>Q162*H162</f>
        <v>0.0064999999999999997</v>
      </c>
      <c r="S162" s="227">
        <v>0</v>
      </c>
      <c r="T162" s="228">
        <f>S162*H162</f>
        <v>0</v>
      </c>
      <c r="AR162" s="15" t="s">
        <v>192</v>
      </c>
      <c r="AT162" s="15" t="s">
        <v>175</v>
      </c>
      <c r="AU162" s="15" t="s">
        <v>90</v>
      </c>
      <c r="AY162" s="15" t="s">
        <v>174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5" t="s">
        <v>87</v>
      </c>
      <c r="BK162" s="229">
        <f>ROUND(I162*H162,2)</f>
        <v>0</v>
      </c>
      <c r="BL162" s="15" t="s">
        <v>192</v>
      </c>
      <c r="BM162" s="15" t="s">
        <v>2528</v>
      </c>
    </row>
    <row r="163" s="1" customFormat="1">
      <c r="B163" s="37"/>
      <c r="C163" s="38"/>
      <c r="D163" s="230" t="s">
        <v>181</v>
      </c>
      <c r="E163" s="38"/>
      <c r="F163" s="231" t="s">
        <v>1555</v>
      </c>
      <c r="G163" s="38"/>
      <c r="H163" s="38"/>
      <c r="I163" s="142"/>
      <c r="J163" s="38"/>
      <c r="K163" s="38"/>
      <c r="L163" s="42"/>
      <c r="M163" s="232"/>
      <c r="N163" s="78"/>
      <c r="O163" s="78"/>
      <c r="P163" s="78"/>
      <c r="Q163" s="78"/>
      <c r="R163" s="78"/>
      <c r="S163" s="78"/>
      <c r="T163" s="79"/>
      <c r="AT163" s="15" t="s">
        <v>181</v>
      </c>
      <c r="AU163" s="15" t="s">
        <v>90</v>
      </c>
    </row>
    <row r="164" s="1" customFormat="1" ht="16.5" customHeight="1">
      <c r="B164" s="37"/>
      <c r="C164" s="218" t="s">
        <v>217</v>
      </c>
      <c r="D164" s="218" t="s">
        <v>175</v>
      </c>
      <c r="E164" s="219" t="s">
        <v>1556</v>
      </c>
      <c r="F164" s="220" t="s">
        <v>1557</v>
      </c>
      <c r="G164" s="221" t="s">
        <v>320</v>
      </c>
      <c r="H164" s="222">
        <v>10</v>
      </c>
      <c r="I164" s="223"/>
      <c r="J164" s="224">
        <f>ROUND(I164*H164,2)</f>
        <v>0</v>
      </c>
      <c r="K164" s="220" t="s">
        <v>274</v>
      </c>
      <c r="L164" s="42"/>
      <c r="M164" s="225" t="s">
        <v>1</v>
      </c>
      <c r="N164" s="226" t="s">
        <v>50</v>
      </c>
      <c r="O164" s="78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AR164" s="15" t="s">
        <v>192</v>
      </c>
      <c r="AT164" s="15" t="s">
        <v>175</v>
      </c>
      <c r="AU164" s="15" t="s">
        <v>90</v>
      </c>
      <c r="AY164" s="15" t="s">
        <v>174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5" t="s">
        <v>87</v>
      </c>
      <c r="BK164" s="229">
        <f>ROUND(I164*H164,2)</f>
        <v>0</v>
      </c>
      <c r="BL164" s="15" t="s">
        <v>192</v>
      </c>
      <c r="BM164" s="15" t="s">
        <v>2529</v>
      </c>
    </row>
    <row r="165" s="1" customFormat="1">
      <c r="B165" s="37"/>
      <c r="C165" s="38"/>
      <c r="D165" s="230" t="s">
        <v>181</v>
      </c>
      <c r="E165" s="38"/>
      <c r="F165" s="231" t="s">
        <v>1559</v>
      </c>
      <c r="G165" s="38"/>
      <c r="H165" s="38"/>
      <c r="I165" s="142"/>
      <c r="J165" s="38"/>
      <c r="K165" s="38"/>
      <c r="L165" s="42"/>
      <c r="M165" s="232"/>
      <c r="N165" s="78"/>
      <c r="O165" s="78"/>
      <c r="P165" s="78"/>
      <c r="Q165" s="78"/>
      <c r="R165" s="78"/>
      <c r="S165" s="78"/>
      <c r="T165" s="79"/>
      <c r="AT165" s="15" t="s">
        <v>181</v>
      </c>
      <c r="AU165" s="15" t="s">
        <v>90</v>
      </c>
    </row>
    <row r="166" s="1" customFormat="1" ht="16.5" customHeight="1">
      <c r="B166" s="37"/>
      <c r="C166" s="218" t="s">
        <v>221</v>
      </c>
      <c r="D166" s="218" t="s">
        <v>175</v>
      </c>
      <c r="E166" s="219" t="s">
        <v>1560</v>
      </c>
      <c r="F166" s="220" t="s">
        <v>1561</v>
      </c>
      <c r="G166" s="221" t="s">
        <v>305</v>
      </c>
      <c r="H166" s="222">
        <v>45</v>
      </c>
      <c r="I166" s="223"/>
      <c r="J166" s="224">
        <f>ROUND(I166*H166,2)</f>
        <v>0</v>
      </c>
      <c r="K166" s="220" t="s">
        <v>274</v>
      </c>
      <c r="L166" s="42"/>
      <c r="M166" s="225" t="s">
        <v>1</v>
      </c>
      <c r="N166" s="226" t="s">
        <v>50</v>
      </c>
      <c r="O166" s="78"/>
      <c r="P166" s="227">
        <f>O166*H166</f>
        <v>0</v>
      </c>
      <c r="Q166" s="227">
        <v>0.00064000000000000005</v>
      </c>
      <c r="R166" s="227">
        <f>Q166*H166</f>
        <v>0.028800000000000003</v>
      </c>
      <c r="S166" s="227">
        <v>0</v>
      </c>
      <c r="T166" s="228">
        <f>S166*H166</f>
        <v>0</v>
      </c>
      <c r="AR166" s="15" t="s">
        <v>192</v>
      </c>
      <c r="AT166" s="15" t="s">
        <v>175</v>
      </c>
      <c r="AU166" s="15" t="s">
        <v>90</v>
      </c>
      <c r="AY166" s="15" t="s">
        <v>174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5" t="s">
        <v>87</v>
      </c>
      <c r="BK166" s="229">
        <f>ROUND(I166*H166,2)</f>
        <v>0</v>
      </c>
      <c r="BL166" s="15" t="s">
        <v>192</v>
      </c>
      <c r="BM166" s="15" t="s">
        <v>2530</v>
      </c>
    </row>
    <row r="167" s="1" customFormat="1">
      <c r="B167" s="37"/>
      <c r="C167" s="38"/>
      <c r="D167" s="230" t="s">
        <v>181</v>
      </c>
      <c r="E167" s="38"/>
      <c r="F167" s="231" t="s">
        <v>1563</v>
      </c>
      <c r="G167" s="38"/>
      <c r="H167" s="38"/>
      <c r="I167" s="142"/>
      <c r="J167" s="38"/>
      <c r="K167" s="38"/>
      <c r="L167" s="42"/>
      <c r="M167" s="232"/>
      <c r="N167" s="78"/>
      <c r="O167" s="78"/>
      <c r="P167" s="78"/>
      <c r="Q167" s="78"/>
      <c r="R167" s="78"/>
      <c r="S167" s="78"/>
      <c r="T167" s="79"/>
      <c r="AT167" s="15" t="s">
        <v>181</v>
      </c>
      <c r="AU167" s="15" t="s">
        <v>90</v>
      </c>
    </row>
    <row r="168" s="12" customFormat="1">
      <c r="B168" s="236"/>
      <c r="C168" s="237"/>
      <c r="D168" s="230" t="s">
        <v>287</v>
      </c>
      <c r="E168" s="238" t="s">
        <v>1</v>
      </c>
      <c r="F168" s="239" t="s">
        <v>1564</v>
      </c>
      <c r="G168" s="237"/>
      <c r="H168" s="240">
        <v>45</v>
      </c>
      <c r="I168" s="241"/>
      <c r="J168" s="237"/>
      <c r="K168" s="237"/>
      <c r="L168" s="242"/>
      <c r="M168" s="243"/>
      <c r="N168" s="244"/>
      <c r="O168" s="244"/>
      <c r="P168" s="244"/>
      <c r="Q168" s="244"/>
      <c r="R168" s="244"/>
      <c r="S168" s="244"/>
      <c r="T168" s="245"/>
      <c r="AT168" s="246" t="s">
        <v>287</v>
      </c>
      <c r="AU168" s="246" t="s">
        <v>90</v>
      </c>
      <c r="AV168" s="12" t="s">
        <v>90</v>
      </c>
      <c r="AW168" s="12" t="s">
        <v>40</v>
      </c>
      <c r="AX168" s="12" t="s">
        <v>87</v>
      </c>
      <c r="AY168" s="246" t="s">
        <v>174</v>
      </c>
    </row>
    <row r="169" s="1" customFormat="1" ht="16.5" customHeight="1">
      <c r="B169" s="37"/>
      <c r="C169" s="218" t="s">
        <v>225</v>
      </c>
      <c r="D169" s="218" t="s">
        <v>175</v>
      </c>
      <c r="E169" s="219" t="s">
        <v>1565</v>
      </c>
      <c r="F169" s="220" t="s">
        <v>1566</v>
      </c>
      <c r="G169" s="221" t="s">
        <v>305</v>
      </c>
      <c r="H169" s="222">
        <v>45</v>
      </c>
      <c r="I169" s="223"/>
      <c r="J169" s="224">
        <f>ROUND(I169*H169,2)</f>
        <v>0</v>
      </c>
      <c r="K169" s="220" t="s">
        <v>274</v>
      </c>
      <c r="L169" s="42"/>
      <c r="M169" s="225" t="s">
        <v>1</v>
      </c>
      <c r="N169" s="226" t="s">
        <v>50</v>
      </c>
      <c r="O169" s="78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AR169" s="15" t="s">
        <v>192</v>
      </c>
      <c r="AT169" s="15" t="s">
        <v>175</v>
      </c>
      <c r="AU169" s="15" t="s">
        <v>90</v>
      </c>
      <c r="AY169" s="15" t="s">
        <v>174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5" t="s">
        <v>87</v>
      </c>
      <c r="BK169" s="229">
        <f>ROUND(I169*H169,2)</f>
        <v>0</v>
      </c>
      <c r="BL169" s="15" t="s">
        <v>192</v>
      </c>
      <c r="BM169" s="15" t="s">
        <v>2531</v>
      </c>
    </row>
    <row r="170" s="1" customFormat="1">
      <c r="B170" s="37"/>
      <c r="C170" s="38"/>
      <c r="D170" s="230" t="s">
        <v>181</v>
      </c>
      <c r="E170" s="38"/>
      <c r="F170" s="231" t="s">
        <v>1568</v>
      </c>
      <c r="G170" s="38"/>
      <c r="H170" s="38"/>
      <c r="I170" s="142"/>
      <c r="J170" s="38"/>
      <c r="K170" s="38"/>
      <c r="L170" s="42"/>
      <c r="M170" s="232"/>
      <c r="N170" s="78"/>
      <c r="O170" s="78"/>
      <c r="P170" s="78"/>
      <c r="Q170" s="78"/>
      <c r="R170" s="78"/>
      <c r="S170" s="78"/>
      <c r="T170" s="79"/>
      <c r="AT170" s="15" t="s">
        <v>181</v>
      </c>
      <c r="AU170" s="15" t="s">
        <v>90</v>
      </c>
    </row>
    <row r="171" s="12" customFormat="1">
      <c r="B171" s="236"/>
      <c r="C171" s="237"/>
      <c r="D171" s="230" t="s">
        <v>287</v>
      </c>
      <c r="E171" s="238" t="s">
        <v>1</v>
      </c>
      <c r="F171" s="239" t="s">
        <v>1564</v>
      </c>
      <c r="G171" s="237"/>
      <c r="H171" s="240">
        <v>45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AT171" s="246" t="s">
        <v>287</v>
      </c>
      <c r="AU171" s="246" t="s">
        <v>90</v>
      </c>
      <c r="AV171" s="12" t="s">
        <v>90</v>
      </c>
      <c r="AW171" s="12" t="s">
        <v>40</v>
      </c>
      <c r="AX171" s="12" t="s">
        <v>87</v>
      </c>
      <c r="AY171" s="246" t="s">
        <v>174</v>
      </c>
    </row>
    <row r="172" s="1" customFormat="1" ht="16.5" customHeight="1">
      <c r="B172" s="37"/>
      <c r="C172" s="218" t="s">
        <v>229</v>
      </c>
      <c r="D172" s="218" t="s">
        <v>175</v>
      </c>
      <c r="E172" s="219" t="s">
        <v>1569</v>
      </c>
      <c r="F172" s="220" t="s">
        <v>1570</v>
      </c>
      <c r="G172" s="221" t="s">
        <v>284</v>
      </c>
      <c r="H172" s="222">
        <v>634.39999999999998</v>
      </c>
      <c r="I172" s="223"/>
      <c r="J172" s="224">
        <f>ROUND(I172*H172,2)</f>
        <v>0</v>
      </c>
      <c r="K172" s="220" t="s">
        <v>274</v>
      </c>
      <c r="L172" s="42"/>
      <c r="M172" s="225" t="s">
        <v>1</v>
      </c>
      <c r="N172" s="226" t="s">
        <v>50</v>
      </c>
      <c r="O172" s="78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AR172" s="15" t="s">
        <v>192</v>
      </c>
      <c r="AT172" s="15" t="s">
        <v>175</v>
      </c>
      <c r="AU172" s="15" t="s">
        <v>90</v>
      </c>
      <c r="AY172" s="15" t="s">
        <v>174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5" t="s">
        <v>87</v>
      </c>
      <c r="BK172" s="229">
        <f>ROUND(I172*H172,2)</f>
        <v>0</v>
      </c>
      <c r="BL172" s="15" t="s">
        <v>192</v>
      </c>
      <c r="BM172" s="15" t="s">
        <v>2532</v>
      </c>
    </row>
    <row r="173" s="1" customFormat="1">
      <c r="B173" s="37"/>
      <c r="C173" s="38"/>
      <c r="D173" s="230" t="s">
        <v>181</v>
      </c>
      <c r="E173" s="38"/>
      <c r="F173" s="231" t="s">
        <v>1572</v>
      </c>
      <c r="G173" s="38"/>
      <c r="H173" s="38"/>
      <c r="I173" s="142"/>
      <c r="J173" s="38"/>
      <c r="K173" s="38"/>
      <c r="L173" s="42"/>
      <c r="M173" s="232"/>
      <c r="N173" s="78"/>
      <c r="O173" s="78"/>
      <c r="P173" s="78"/>
      <c r="Q173" s="78"/>
      <c r="R173" s="78"/>
      <c r="S173" s="78"/>
      <c r="T173" s="79"/>
      <c r="AT173" s="15" t="s">
        <v>181</v>
      </c>
      <c r="AU173" s="15" t="s">
        <v>90</v>
      </c>
    </row>
    <row r="174" s="12" customFormat="1">
      <c r="B174" s="236"/>
      <c r="C174" s="237"/>
      <c r="D174" s="230" t="s">
        <v>287</v>
      </c>
      <c r="E174" s="238" t="s">
        <v>1</v>
      </c>
      <c r="F174" s="239" t="s">
        <v>2533</v>
      </c>
      <c r="G174" s="237"/>
      <c r="H174" s="240">
        <v>634.39999999999998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AT174" s="246" t="s">
        <v>287</v>
      </c>
      <c r="AU174" s="246" t="s">
        <v>90</v>
      </c>
      <c r="AV174" s="12" t="s">
        <v>90</v>
      </c>
      <c r="AW174" s="12" t="s">
        <v>40</v>
      </c>
      <c r="AX174" s="12" t="s">
        <v>87</v>
      </c>
      <c r="AY174" s="246" t="s">
        <v>174</v>
      </c>
    </row>
    <row r="175" s="1" customFormat="1" ht="16.5" customHeight="1">
      <c r="B175" s="37"/>
      <c r="C175" s="218" t="s">
        <v>233</v>
      </c>
      <c r="D175" s="218" t="s">
        <v>175</v>
      </c>
      <c r="E175" s="219" t="s">
        <v>1574</v>
      </c>
      <c r="F175" s="220" t="s">
        <v>1575</v>
      </c>
      <c r="G175" s="221" t="s">
        <v>284</v>
      </c>
      <c r="H175" s="222">
        <v>52.399999999999999</v>
      </c>
      <c r="I175" s="223"/>
      <c r="J175" s="224">
        <f>ROUND(I175*H175,2)</f>
        <v>0</v>
      </c>
      <c r="K175" s="220" t="s">
        <v>274</v>
      </c>
      <c r="L175" s="42"/>
      <c r="M175" s="225" t="s">
        <v>1</v>
      </c>
      <c r="N175" s="226" t="s">
        <v>50</v>
      </c>
      <c r="O175" s="78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AR175" s="15" t="s">
        <v>192</v>
      </c>
      <c r="AT175" s="15" t="s">
        <v>175</v>
      </c>
      <c r="AU175" s="15" t="s">
        <v>90</v>
      </c>
      <c r="AY175" s="15" t="s">
        <v>174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5" t="s">
        <v>87</v>
      </c>
      <c r="BK175" s="229">
        <f>ROUND(I175*H175,2)</f>
        <v>0</v>
      </c>
      <c r="BL175" s="15" t="s">
        <v>192</v>
      </c>
      <c r="BM175" s="15" t="s">
        <v>2534</v>
      </c>
    </row>
    <row r="176" s="1" customFormat="1">
      <c r="B176" s="37"/>
      <c r="C176" s="38"/>
      <c r="D176" s="230" t="s">
        <v>181</v>
      </c>
      <c r="E176" s="38"/>
      <c r="F176" s="231" t="s">
        <v>1575</v>
      </c>
      <c r="G176" s="38"/>
      <c r="H176" s="38"/>
      <c r="I176" s="142"/>
      <c r="J176" s="38"/>
      <c r="K176" s="38"/>
      <c r="L176" s="42"/>
      <c r="M176" s="232"/>
      <c r="N176" s="78"/>
      <c r="O176" s="78"/>
      <c r="P176" s="78"/>
      <c r="Q176" s="78"/>
      <c r="R176" s="78"/>
      <c r="S176" s="78"/>
      <c r="T176" s="79"/>
      <c r="AT176" s="15" t="s">
        <v>181</v>
      </c>
      <c r="AU176" s="15" t="s">
        <v>90</v>
      </c>
    </row>
    <row r="177" s="12" customFormat="1">
      <c r="B177" s="236"/>
      <c r="C177" s="237"/>
      <c r="D177" s="230" t="s">
        <v>287</v>
      </c>
      <c r="E177" s="238" t="s">
        <v>1</v>
      </c>
      <c r="F177" s="239" t="s">
        <v>2535</v>
      </c>
      <c r="G177" s="237"/>
      <c r="H177" s="240">
        <v>52.399999999999999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AT177" s="246" t="s">
        <v>287</v>
      </c>
      <c r="AU177" s="246" t="s">
        <v>90</v>
      </c>
      <c r="AV177" s="12" t="s">
        <v>90</v>
      </c>
      <c r="AW177" s="12" t="s">
        <v>40</v>
      </c>
      <c r="AX177" s="12" t="s">
        <v>79</v>
      </c>
      <c r="AY177" s="246" t="s">
        <v>174</v>
      </c>
    </row>
    <row r="178" s="1" customFormat="1" ht="16.5" customHeight="1">
      <c r="B178" s="37"/>
      <c r="C178" s="218" t="s">
        <v>8</v>
      </c>
      <c r="D178" s="218" t="s">
        <v>175</v>
      </c>
      <c r="E178" s="219" t="s">
        <v>1633</v>
      </c>
      <c r="F178" s="220" t="s">
        <v>1634</v>
      </c>
      <c r="G178" s="221" t="s">
        <v>284</v>
      </c>
      <c r="H178" s="222">
        <v>259.70800000000003</v>
      </c>
      <c r="I178" s="223"/>
      <c r="J178" s="224">
        <f>ROUND(I178*H178,2)</f>
        <v>0</v>
      </c>
      <c r="K178" s="220" t="s">
        <v>274</v>
      </c>
      <c r="L178" s="42"/>
      <c r="M178" s="225" t="s">
        <v>1</v>
      </c>
      <c r="N178" s="226" t="s">
        <v>50</v>
      </c>
      <c r="O178" s="78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AR178" s="15" t="s">
        <v>192</v>
      </c>
      <c r="AT178" s="15" t="s">
        <v>175</v>
      </c>
      <c r="AU178" s="15" t="s">
        <v>90</v>
      </c>
      <c r="AY178" s="15" t="s">
        <v>174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5" t="s">
        <v>87</v>
      </c>
      <c r="BK178" s="229">
        <f>ROUND(I178*H178,2)</f>
        <v>0</v>
      </c>
      <c r="BL178" s="15" t="s">
        <v>192</v>
      </c>
      <c r="BM178" s="15" t="s">
        <v>2536</v>
      </c>
    </row>
    <row r="179" s="1" customFormat="1">
      <c r="B179" s="37"/>
      <c r="C179" s="38"/>
      <c r="D179" s="230" t="s">
        <v>181</v>
      </c>
      <c r="E179" s="38"/>
      <c r="F179" s="231" t="s">
        <v>1636</v>
      </c>
      <c r="G179" s="38"/>
      <c r="H179" s="38"/>
      <c r="I179" s="142"/>
      <c r="J179" s="38"/>
      <c r="K179" s="38"/>
      <c r="L179" s="42"/>
      <c r="M179" s="232"/>
      <c r="N179" s="78"/>
      <c r="O179" s="78"/>
      <c r="P179" s="78"/>
      <c r="Q179" s="78"/>
      <c r="R179" s="78"/>
      <c r="S179" s="78"/>
      <c r="T179" s="79"/>
      <c r="AT179" s="15" t="s">
        <v>181</v>
      </c>
      <c r="AU179" s="15" t="s">
        <v>90</v>
      </c>
    </row>
    <row r="180" s="12" customFormat="1">
      <c r="B180" s="236"/>
      <c r="C180" s="237"/>
      <c r="D180" s="230" t="s">
        <v>287</v>
      </c>
      <c r="E180" s="238" t="s">
        <v>1</v>
      </c>
      <c r="F180" s="239" t="s">
        <v>2537</v>
      </c>
      <c r="G180" s="237"/>
      <c r="H180" s="240">
        <v>32.271999999999998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AT180" s="246" t="s">
        <v>287</v>
      </c>
      <c r="AU180" s="246" t="s">
        <v>90</v>
      </c>
      <c r="AV180" s="12" t="s">
        <v>90</v>
      </c>
      <c r="AW180" s="12" t="s">
        <v>40</v>
      </c>
      <c r="AX180" s="12" t="s">
        <v>79</v>
      </c>
      <c r="AY180" s="246" t="s">
        <v>174</v>
      </c>
    </row>
    <row r="181" s="12" customFormat="1">
      <c r="B181" s="236"/>
      <c r="C181" s="237"/>
      <c r="D181" s="230" t="s">
        <v>287</v>
      </c>
      <c r="E181" s="238" t="s">
        <v>1</v>
      </c>
      <c r="F181" s="239" t="s">
        <v>2538</v>
      </c>
      <c r="G181" s="237"/>
      <c r="H181" s="240">
        <v>62.240000000000002</v>
      </c>
      <c r="I181" s="241"/>
      <c r="J181" s="237"/>
      <c r="K181" s="237"/>
      <c r="L181" s="242"/>
      <c r="M181" s="243"/>
      <c r="N181" s="244"/>
      <c r="O181" s="244"/>
      <c r="P181" s="244"/>
      <c r="Q181" s="244"/>
      <c r="R181" s="244"/>
      <c r="S181" s="244"/>
      <c r="T181" s="245"/>
      <c r="AT181" s="246" t="s">
        <v>287</v>
      </c>
      <c r="AU181" s="246" t="s">
        <v>90</v>
      </c>
      <c r="AV181" s="12" t="s">
        <v>90</v>
      </c>
      <c r="AW181" s="12" t="s">
        <v>40</v>
      </c>
      <c r="AX181" s="12" t="s">
        <v>79</v>
      </c>
      <c r="AY181" s="246" t="s">
        <v>174</v>
      </c>
    </row>
    <row r="182" s="12" customFormat="1">
      <c r="B182" s="236"/>
      <c r="C182" s="237"/>
      <c r="D182" s="230" t="s">
        <v>287</v>
      </c>
      <c r="E182" s="238" t="s">
        <v>1</v>
      </c>
      <c r="F182" s="239" t="s">
        <v>2539</v>
      </c>
      <c r="G182" s="237"/>
      <c r="H182" s="240">
        <v>9.7680000000000007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AT182" s="246" t="s">
        <v>287</v>
      </c>
      <c r="AU182" s="246" t="s">
        <v>90</v>
      </c>
      <c r="AV182" s="12" t="s">
        <v>90</v>
      </c>
      <c r="AW182" s="12" t="s">
        <v>40</v>
      </c>
      <c r="AX182" s="12" t="s">
        <v>79</v>
      </c>
      <c r="AY182" s="246" t="s">
        <v>174</v>
      </c>
    </row>
    <row r="183" s="12" customFormat="1">
      <c r="B183" s="236"/>
      <c r="C183" s="237"/>
      <c r="D183" s="230" t="s">
        <v>287</v>
      </c>
      <c r="E183" s="238" t="s">
        <v>1</v>
      </c>
      <c r="F183" s="239" t="s">
        <v>2540</v>
      </c>
      <c r="G183" s="237"/>
      <c r="H183" s="240">
        <v>58.015999999999998</v>
      </c>
      <c r="I183" s="241"/>
      <c r="J183" s="237"/>
      <c r="K183" s="237"/>
      <c r="L183" s="242"/>
      <c r="M183" s="243"/>
      <c r="N183" s="244"/>
      <c r="O183" s="244"/>
      <c r="P183" s="244"/>
      <c r="Q183" s="244"/>
      <c r="R183" s="244"/>
      <c r="S183" s="244"/>
      <c r="T183" s="245"/>
      <c r="AT183" s="246" t="s">
        <v>287</v>
      </c>
      <c r="AU183" s="246" t="s">
        <v>90</v>
      </c>
      <c r="AV183" s="12" t="s">
        <v>90</v>
      </c>
      <c r="AW183" s="12" t="s">
        <v>40</v>
      </c>
      <c r="AX183" s="12" t="s">
        <v>79</v>
      </c>
      <c r="AY183" s="246" t="s">
        <v>174</v>
      </c>
    </row>
    <row r="184" s="12" customFormat="1">
      <c r="B184" s="236"/>
      <c r="C184" s="237"/>
      <c r="D184" s="230" t="s">
        <v>287</v>
      </c>
      <c r="E184" s="238" t="s">
        <v>1</v>
      </c>
      <c r="F184" s="239" t="s">
        <v>2541</v>
      </c>
      <c r="G184" s="237"/>
      <c r="H184" s="240">
        <v>4.8959999999999999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AT184" s="246" t="s">
        <v>287</v>
      </c>
      <c r="AU184" s="246" t="s">
        <v>90</v>
      </c>
      <c r="AV184" s="12" t="s">
        <v>90</v>
      </c>
      <c r="AW184" s="12" t="s">
        <v>40</v>
      </c>
      <c r="AX184" s="12" t="s">
        <v>79</v>
      </c>
      <c r="AY184" s="246" t="s">
        <v>174</v>
      </c>
    </row>
    <row r="185" s="12" customFormat="1">
      <c r="B185" s="236"/>
      <c r="C185" s="237"/>
      <c r="D185" s="230" t="s">
        <v>287</v>
      </c>
      <c r="E185" s="238" t="s">
        <v>1</v>
      </c>
      <c r="F185" s="239" t="s">
        <v>2542</v>
      </c>
      <c r="G185" s="237"/>
      <c r="H185" s="240">
        <v>3.0800000000000001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AT185" s="246" t="s">
        <v>287</v>
      </c>
      <c r="AU185" s="246" t="s">
        <v>90</v>
      </c>
      <c r="AV185" s="12" t="s">
        <v>90</v>
      </c>
      <c r="AW185" s="12" t="s">
        <v>40</v>
      </c>
      <c r="AX185" s="12" t="s">
        <v>79</v>
      </c>
      <c r="AY185" s="246" t="s">
        <v>174</v>
      </c>
    </row>
    <row r="186" s="12" customFormat="1">
      <c r="B186" s="236"/>
      <c r="C186" s="237"/>
      <c r="D186" s="230" t="s">
        <v>287</v>
      </c>
      <c r="E186" s="238" t="s">
        <v>1</v>
      </c>
      <c r="F186" s="239" t="s">
        <v>2543</v>
      </c>
      <c r="G186" s="237"/>
      <c r="H186" s="240">
        <v>5.6319999999999997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AT186" s="246" t="s">
        <v>287</v>
      </c>
      <c r="AU186" s="246" t="s">
        <v>90</v>
      </c>
      <c r="AV186" s="12" t="s">
        <v>90</v>
      </c>
      <c r="AW186" s="12" t="s">
        <v>40</v>
      </c>
      <c r="AX186" s="12" t="s">
        <v>79</v>
      </c>
      <c r="AY186" s="246" t="s">
        <v>174</v>
      </c>
    </row>
    <row r="187" s="12" customFormat="1">
      <c r="B187" s="236"/>
      <c r="C187" s="237"/>
      <c r="D187" s="230" t="s">
        <v>287</v>
      </c>
      <c r="E187" s="238" t="s">
        <v>1</v>
      </c>
      <c r="F187" s="239" t="s">
        <v>2544</v>
      </c>
      <c r="G187" s="237"/>
      <c r="H187" s="240">
        <v>2.3199999999999998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AT187" s="246" t="s">
        <v>287</v>
      </c>
      <c r="AU187" s="246" t="s">
        <v>90</v>
      </c>
      <c r="AV187" s="12" t="s">
        <v>90</v>
      </c>
      <c r="AW187" s="12" t="s">
        <v>40</v>
      </c>
      <c r="AX187" s="12" t="s">
        <v>79</v>
      </c>
      <c r="AY187" s="246" t="s">
        <v>174</v>
      </c>
    </row>
    <row r="188" s="12" customFormat="1">
      <c r="B188" s="236"/>
      <c r="C188" s="237"/>
      <c r="D188" s="230" t="s">
        <v>287</v>
      </c>
      <c r="E188" s="238" t="s">
        <v>1</v>
      </c>
      <c r="F188" s="239" t="s">
        <v>2545</v>
      </c>
      <c r="G188" s="237"/>
      <c r="H188" s="240">
        <v>8.5600000000000005</v>
      </c>
      <c r="I188" s="241"/>
      <c r="J188" s="237"/>
      <c r="K188" s="237"/>
      <c r="L188" s="242"/>
      <c r="M188" s="243"/>
      <c r="N188" s="244"/>
      <c r="O188" s="244"/>
      <c r="P188" s="244"/>
      <c r="Q188" s="244"/>
      <c r="R188" s="244"/>
      <c r="S188" s="244"/>
      <c r="T188" s="245"/>
      <c r="AT188" s="246" t="s">
        <v>287</v>
      </c>
      <c r="AU188" s="246" t="s">
        <v>90</v>
      </c>
      <c r="AV188" s="12" t="s">
        <v>90</v>
      </c>
      <c r="AW188" s="12" t="s">
        <v>40</v>
      </c>
      <c r="AX188" s="12" t="s">
        <v>79</v>
      </c>
      <c r="AY188" s="246" t="s">
        <v>174</v>
      </c>
    </row>
    <row r="189" s="12" customFormat="1">
      <c r="B189" s="236"/>
      <c r="C189" s="237"/>
      <c r="D189" s="230" t="s">
        <v>287</v>
      </c>
      <c r="E189" s="238" t="s">
        <v>1</v>
      </c>
      <c r="F189" s="239" t="s">
        <v>2546</v>
      </c>
      <c r="G189" s="237"/>
      <c r="H189" s="240">
        <v>5.016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AT189" s="246" t="s">
        <v>287</v>
      </c>
      <c r="AU189" s="246" t="s">
        <v>90</v>
      </c>
      <c r="AV189" s="12" t="s">
        <v>90</v>
      </c>
      <c r="AW189" s="12" t="s">
        <v>40</v>
      </c>
      <c r="AX189" s="12" t="s">
        <v>79</v>
      </c>
      <c r="AY189" s="246" t="s">
        <v>174</v>
      </c>
    </row>
    <row r="190" s="12" customFormat="1">
      <c r="B190" s="236"/>
      <c r="C190" s="237"/>
      <c r="D190" s="230" t="s">
        <v>287</v>
      </c>
      <c r="E190" s="238" t="s">
        <v>1</v>
      </c>
      <c r="F190" s="239" t="s">
        <v>2547</v>
      </c>
      <c r="G190" s="237"/>
      <c r="H190" s="240">
        <v>6.8639999999999999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AT190" s="246" t="s">
        <v>287</v>
      </c>
      <c r="AU190" s="246" t="s">
        <v>90</v>
      </c>
      <c r="AV190" s="12" t="s">
        <v>90</v>
      </c>
      <c r="AW190" s="12" t="s">
        <v>40</v>
      </c>
      <c r="AX190" s="12" t="s">
        <v>79</v>
      </c>
      <c r="AY190" s="246" t="s">
        <v>174</v>
      </c>
    </row>
    <row r="191" s="12" customFormat="1">
      <c r="B191" s="236"/>
      <c r="C191" s="237"/>
      <c r="D191" s="230" t="s">
        <v>287</v>
      </c>
      <c r="E191" s="238" t="s">
        <v>1</v>
      </c>
      <c r="F191" s="239" t="s">
        <v>2548</v>
      </c>
      <c r="G191" s="237"/>
      <c r="H191" s="240">
        <v>2.484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AT191" s="246" t="s">
        <v>287</v>
      </c>
      <c r="AU191" s="246" t="s">
        <v>90</v>
      </c>
      <c r="AV191" s="12" t="s">
        <v>90</v>
      </c>
      <c r="AW191" s="12" t="s">
        <v>40</v>
      </c>
      <c r="AX191" s="12" t="s">
        <v>79</v>
      </c>
      <c r="AY191" s="246" t="s">
        <v>174</v>
      </c>
    </row>
    <row r="192" s="12" customFormat="1">
      <c r="B192" s="236"/>
      <c r="C192" s="237"/>
      <c r="D192" s="230" t="s">
        <v>287</v>
      </c>
      <c r="E192" s="238" t="s">
        <v>1</v>
      </c>
      <c r="F192" s="239" t="s">
        <v>2549</v>
      </c>
      <c r="G192" s="237"/>
      <c r="H192" s="240">
        <v>6.4800000000000004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AT192" s="246" t="s">
        <v>287</v>
      </c>
      <c r="AU192" s="246" t="s">
        <v>90</v>
      </c>
      <c r="AV192" s="12" t="s">
        <v>90</v>
      </c>
      <c r="AW192" s="12" t="s">
        <v>40</v>
      </c>
      <c r="AX192" s="12" t="s">
        <v>79</v>
      </c>
      <c r="AY192" s="246" t="s">
        <v>174</v>
      </c>
    </row>
    <row r="193" s="12" customFormat="1">
      <c r="B193" s="236"/>
      <c r="C193" s="237"/>
      <c r="D193" s="230" t="s">
        <v>287</v>
      </c>
      <c r="E193" s="238" t="s">
        <v>1</v>
      </c>
      <c r="F193" s="239" t="s">
        <v>2550</v>
      </c>
      <c r="G193" s="237"/>
      <c r="H193" s="240">
        <v>47.712000000000003</v>
      </c>
      <c r="I193" s="241"/>
      <c r="J193" s="237"/>
      <c r="K193" s="237"/>
      <c r="L193" s="242"/>
      <c r="M193" s="243"/>
      <c r="N193" s="244"/>
      <c r="O193" s="244"/>
      <c r="P193" s="244"/>
      <c r="Q193" s="244"/>
      <c r="R193" s="244"/>
      <c r="S193" s="244"/>
      <c r="T193" s="245"/>
      <c r="AT193" s="246" t="s">
        <v>287</v>
      </c>
      <c r="AU193" s="246" t="s">
        <v>90</v>
      </c>
      <c r="AV193" s="12" t="s">
        <v>90</v>
      </c>
      <c r="AW193" s="12" t="s">
        <v>40</v>
      </c>
      <c r="AX193" s="12" t="s">
        <v>79</v>
      </c>
      <c r="AY193" s="246" t="s">
        <v>174</v>
      </c>
    </row>
    <row r="194" s="12" customFormat="1">
      <c r="B194" s="236"/>
      <c r="C194" s="237"/>
      <c r="D194" s="230" t="s">
        <v>287</v>
      </c>
      <c r="E194" s="238" t="s">
        <v>1</v>
      </c>
      <c r="F194" s="239" t="s">
        <v>2551</v>
      </c>
      <c r="G194" s="237"/>
      <c r="H194" s="240">
        <v>4.3680000000000003</v>
      </c>
      <c r="I194" s="241"/>
      <c r="J194" s="237"/>
      <c r="K194" s="237"/>
      <c r="L194" s="242"/>
      <c r="M194" s="243"/>
      <c r="N194" s="244"/>
      <c r="O194" s="244"/>
      <c r="P194" s="244"/>
      <c r="Q194" s="244"/>
      <c r="R194" s="244"/>
      <c r="S194" s="244"/>
      <c r="T194" s="245"/>
      <c r="AT194" s="246" t="s">
        <v>287</v>
      </c>
      <c r="AU194" s="246" t="s">
        <v>90</v>
      </c>
      <c r="AV194" s="12" t="s">
        <v>90</v>
      </c>
      <c r="AW194" s="12" t="s">
        <v>40</v>
      </c>
      <c r="AX194" s="12" t="s">
        <v>79</v>
      </c>
      <c r="AY194" s="246" t="s">
        <v>174</v>
      </c>
    </row>
    <row r="195" s="1" customFormat="1" ht="16.5" customHeight="1">
      <c r="B195" s="37"/>
      <c r="C195" s="218" t="s">
        <v>347</v>
      </c>
      <c r="D195" s="218" t="s">
        <v>175</v>
      </c>
      <c r="E195" s="219" t="s">
        <v>962</v>
      </c>
      <c r="F195" s="220" t="s">
        <v>963</v>
      </c>
      <c r="G195" s="221" t="s">
        <v>284</v>
      </c>
      <c r="H195" s="222">
        <v>141.85400000000001</v>
      </c>
      <c r="I195" s="223"/>
      <c r="J195" s="224">
        <f>ROUND(I195*H195,2)</f>
        <v>0</v>
      </c>
      <c r="K195" s="220" t="s">
        <v>274</v>
      </c>
      <c r="L195" s="42"/>
      <c r="M195" s="225" t="s">
        <v>1</v>
      </c>
      <c r="N195" s="226" t="s">
        <v>50</v>
      </c>
      <c r="O195" s="78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AR195" s="15" t="s">
        <v>192</v>
      </c>
      <c r="AT195" s="15" t="s">
        <v>175</v>
      </c>
      <c r="AU195" s="15" t="s">
        <v>90</v>
      </c>
      <c r="AY195" s="15" t="s">
        <v>174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5" t="s">
        <v>87</v>
      </c>
      <c r="BK195" s="229">
        <f>ROUND(I195*H195,2)</f>
        <v>0</v>
      </c>
      <c r="BL195" s="15" t="s">
        <v>192</v>
      </c>
      <c r="BM195" s="15" t="s">
        <v>2552</v>
      </c>
    </row>
    <row r="196" s="1" customFormat="1">
      <c r="B196" s="37"/>
      <c r="C196" s="38"/>
      <c r="D196" s="230" t="s">
        <v>181</v>
      </c>
      <c r="E196" s="38"/>
      <c r="F196" s="231" t="s">
        <v>963</v>
      </c>
      <c r="G196" s="38"/>
      <c r="H196" s="38"/>
      <c r="I196" s="142"/>
      <c r="J196" s="38"/>
      <c r="K196" s="38"/>
      <c r="L196" s="42"/>
      <c r="M196" s="232"/>
      <c r="N196" s="78"/>
      <c r="O196" s="78"/>
      <c r="P196" s="78"/>
      <c r="Q196" s="78"/>
      <c r="R196" s="78"/>
      <c r="S196" s="78"/>
      <c r="T196" s="79"/>
      <c r="AT196" s="15" t="s">
        <v>181</v>
      </c>
      <c r="AU196" s="15" t="s">
        <v>90</v>
      </c>
    </row>
    <row r="197" s="12" customFormat="1">
      <c r="B197" s="236"/>
      <c r="C197" s="237"/>
      <c r="D197" s="230" t="s">
        <v>287</v>
      </c>
      <c r="E197" s="238" t="s">
        <v>1</v>
      </c>
      <c r="F197" s="239" t="s">
        <v>2553</v>
      </c>
      <c r="G197" s="237"/>
      <c r="H197" s="240">
        <v>28.135999999999999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AT197" s="246" t="s">
        <v>287</v>
      </c>
      <c r="AU197" s="246" t="s">
        <v>90</v>
      </c>
      <c r="AV197" s="12" t="s">
        <v>90</v>
      </c>
      <c r="AW197" s="12" t="s">
        <v>40</v>
      </c>
      <c r="AX197" s="12" t="s">
        <v>79</v>
      </c>
      <c r="AY197" s="246" t="s">
        <v>174</v>
      </c>
    </row>
    <row r="198" s="12" customFormat="1">
      <c r="B198" s="236"/>
      <c r="C198" s="237"/>
      <c r="D198" s="230" t="s">
        <v>287</v>
      </c>
      <c r="E198" s="238" t="s">
        <v>1</v>
      </c>
      <c r="F198" s="239" t="s">
        <v>2554</v>
      </c>
      <c r="G198" s="237"/>
      <c r="H198" s="240">
        <v>31.120000000000001</v>
      </c>
      <c r="I198" s="241"/>
      <c r="J198" s="237"/>
      <c r="K198" s="237"/>
      <c r="L198" s="242"/>
      <c r="M198" s="243"/>
      <c r="N198" s="244"/>
      <c r="O198" s="244"/>
      <c r="P198" s="244"/>
      <c r="Q198" s="244"/>
      <c r="R198" s="244"/>
      <c r="S198" s="244"/>
      <c r="T198" s="245"/>
      <c r="AT198" s="246" t="s">
        <v>287</v>
      </c>
      <c r="AU198" s="246" t="s">
        <v>90</v>
      </c>
      <c r="AV198" s="12" t="s">
        <v>90</v>
      </c>
      <c r="AW198" s="12" t="s">
        <v>40</v>
      </c>
      <c r="AX198" s="12" t="s">
        <v>79</v>
      </c>
      <c r="AY198" s="246" t="s">
        <v>174</v>
      </c>
    </row>
    <row r="199" s="12" customFormat="1">
      <c r="B199" s="236"/>
      <c r="C199" s="237"/>
      <c r="D199" s="230" t="s">
        <v>287</v>
      </c>
      <c r="E199" s="238" t="s">
        <v>1</v>
      </c>
      <c r="F199" s="239" t="s">
        <v>2555</v>
      </c>
      <c r="G199" s="237"/>
      <c r="H199" s="240">
        <v>4.8840000000000003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AT199" s="246" t="s">
        <v>287</v>
      </c>
      <c r="AU199" s="246" t="s">
        <v>90</v>
      </c>
      <c r="AV199" s="12" t="s">
        <v>90</v>
      </c>
      <c r="AW199" s="12" t="s">
        <v>40</v>
      </c>
      <c r="AX199" s="12" t="s">
        <v>79</v>
      </c>
      <c r="AY199" s="246" t="s">
        <v>174</v>
      </c>
    </row>
    <row r="200" s="12" customFormat="1">
      <c r="B200" s="236"/>
      <c r="C200" s="237"/>
      <c r="D200" s="230" t="s">
        <v>287</v>
      </c>
      <c r="E200" s="238" t="s">
        <v>1</v>
      </c>
      <c r="F200" s="239" t="s">
        <v>2556</v>
      </c>
      <c r="G200" s="237"/>
      <c r="H200" s="240">
        <v>29.007999999999999</v>
      </c>
      <c r="I200" s="241"/>
      <c r="J200" s="237"/>
      <c r="K200" s="237"/>
      <c r="L200" s="242"/>
      <c r="M200" s="243"/>
      <c r="N200" s="244"/>
      <c r="O200" s="244"/>
      <c r="P200" s="244"/>
      <c r="Q200" s="244"/>
      <c r="R200" s="244"/>
      <c r="S200" s="244"/>
      <c r="T200" s="245"/>
      <c r="AT200" s="246" t="s">
        <v>287</v>
      </c>
      <c r="AU200" s="246" t="s">
        <v>90</v>
      </c>
      <c r="AV200" s="12" t="s">
        <v>90</v>
      </c>
      <c r="AW200" s="12" t="s">
        <v>40</v>
      </c>
      <c r="AX200" s="12" t="s">
        <v>79</v>
      </c>
      <c r="AY200" s="246" t="s">
        <v>174</v>
      </c>
    </row>
    <row r="201" s="12" customFormat="1">
      <c r="B201" s="236"/>
      <c r="C201" s="237"/>
      <c r="D201" s="230" t="s">
        <v>287</v>
      </c>
      <c r="E201" s="238" t="s">
        <v>1</v>
      </c>
      <c r="F201" s="239" t="s">
        <v>2557</v>
      </c>
      <c r="G201" s="237"/>
      <c r="H201" s="240">
        <v>2.448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AT201" s="246" t="s">
        <v>287</v>
      </c>
      <c r="AU201" s="246" t="s">
        <v>90</v>
      </c>
      <c r="AV201" s="12" t="s">
        <v>90</v>
      </c>
      <c r="AW201" s="12" t="s">
        <v>40</v>
      </c>
      <c r="AX201" s="12" t="s">
        <v>79</v>
      </c>
      <c r="AY201" s="246" t="s">
        <v>174</v>
      </c>
    </row>
    <row r="202" s="12" customFormat="1">
      <c r="B202" s="236"/>
      <c r="C202" s="237"/>
      <c r="D202" s="230" t="s">
        <v>287</v>
      </c>
      <c r="E202" s="238" t="s">
        <v>1</v>
      </c>
      <c r="F202" s="239" t="s">
        <v>2558</v>
      </c>
      <c r="G202" s="237"/>
      <c r="H202" s="240">
        <v>1.54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AT202" s="246" t="s">
        <v>287</v>
      </c>
      <c r="AU202" s="246" t="s">
        <v>90</v>
      </c>
      <c r="AV202" s="12" t="s">
        <v>90</v>
      </c>
      <c r="AW202" s="12" t="s">
        <v>40</v>
      </c>
      <c r="AX202" s="12" t="s">
        <v>79</v>
      </c>
      <c r="AY202" s="246" t="s">
        <v>174</v>
      </c>
    </row>
    <row r="203" s="12" customFormat="1">
      <c r="B203" s="236"/>
      <c r="C203" s="237"/>
      <c r="D203" s="230" t="s">
        <v>287</v>
      </c>
      <c r="E203" s="238" t="s">
        <v>1</v>
      </c>
      <c r="F203" s="239" t="s">
        <v>2559</v>
      </c>
      <c r="G203" s="237"/>
      <c r="H203" s="240">
        <v>2.8159999999999998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AT203" s="246" t="s">
        <v>287</v>
      </c>
      <c r="AU203" s="246" t="s">
        <v>90</v>
      </c>
      <c r="AV203" s="12" t="s">
        <v>90</v>
      </c>
      <c r="AW203" s="12" t="s">
        <v>40</v>
      </c>
      <c r="AX203" s="12" t="s">
        <v>79</v>
      </c>
      <c r="AY203" s="246" t="s">
        <v>174</v>
      </c>
    </row>
    <row r="204" s="12" customFormat="1">
      <c r="B204" s="236"/>
      <c r="C204" s="237"/>
      <c r="D204" s="230" t="s">
        <v>287</v>
      </c>
      <c r="E204" s="238" t="s">
        <v>1</v>
      </c>
      <c r="F204" s="239" t="s">
        <v>2560</v>
      </c>
      <c r="G204" s="237"/>
      <c r="H204" s="240">
        <v>1.1599999999999999</v>
      </c>
      <c r="I204" s="241"/>
      <c r="J204" s="237"/>
      <c r="K204" s="237"/>
      <c r="L204" s="242"/>
      <c r="M204" s="243"/>
      <c r="N204" s="244"/>
      <c r="O204" s="244"/>
      <c r="P204" s="244"/>
      <c r="Q204" s="244"/>
      <c r="R204" s="244"/>
      <c r="S204" s="244"/>
      <c r="T204" s="245"/>
      <c r="AT204" s="246" t="s">
        <v>287</v>
      </c>
      <c r="AU204" s="246" t="s">
        <v>90</v>
      </c>
      <c r="AV204" s="12" t="s">
        <v>90</v>
      </c>
      <c r="AW204" s="12" t="s">
        <v>40</v>
      </c>
      <c r="AX204" s="12" t="s">
        <v>79</v>
      </c>
      <c r="AY204" s="246" t="s">
        <v>174</v>
      </c>
    </row>
    <row r="205" s="12" customFormat="1">
      <c r="B205" s="236"/>
      <c r="C205" s="237"/>
      <c r="D205" s="230" t="s">
        <v>287</v>
      </c>
      <c r="E205" s="238" t="s">
        <v>1</v>
      </c>
      <c r="F205" s="239" t="s">
        <v>2561</v>
      </c>
      <c r="G205" s="237"/>
      <c r="H205" s="240">
        <v>4.2800000000000002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AT205" s="246" t="s">
        <v>287</v>
      </c>
      <c r="AU205" s="246" t="s">
        <v>90</v>
      </c>
      <c r="AV205" s="12" t="s">
        <v>90</v>
      </c>
      <c r="AW205" s="12" t="s">
        <v>40</v>
      </c>
      <c r="AX205" s="12" t="s">
        <v>79</v>
      </c>
      <c r="AY205" s="246" t="s">
        <v>174</v>
      </c>
    </row>
    <row r="206" s="12" customFormat="1">
      <c r="B206" s="236"/>
      <c r="C206" s="237"/>
      <c r="D206" s="230" t="s">
        <v>287</v>
      </c>
      <c r="E206" s="238" t="s">
        <v>1</v>
      </c>
      <c r="F206" s="239" t="s">
        <v>2562</v>
      </c>
      <c r="G206" s="237"/>
      <c r="H206" s="240">
        <v>2.508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AT206" s="246" t="s">
        <v>287</v>
      </c>
      <c r="AU206" s="246" t="s">
        <v>90</v>
      </c>
      <c r="AV206" s="12" t="s">
        <v>90</v>
      </c>
      <c r="AW206" s="12" t="s">
        <v>40</v>
      </c>
      <c r="AX206" s="12" t="s">
        <v>79</v>
      </c>
      <c r="AY206" s="246" t="s">
        <v>174</v>
      </c>
    </row>
    <row r="207" s="12" customFormat="1">
      <c r="B207" s="236"/>
      <c r="C207" s="237"/>
      <c r="D207" s="230" t="s">
        <v>287</v>
      </c>
      <c r="E207" s="238" t="s">
        <v>1</v>
      </c>
      <c r="F207" s="239" t="s">
        <v>2563</v>
      </c>
      <c r="G207" s="237"/>
      <c r="H207" s="240">
        <v>3.4319999999999999</v>
      </c>
      <c r="I207" s="241"/>
      <c r="J207" s="237"/>
      <c r="K207" s="237"/>
      <c r="L207" s="242"/>
      <c r="M207" s="243"/>
      <c r="N207" s="244"/>
      <c r="O207" s="244"/>
      <c r="P207" s="244"/>
      <c r="Q207" s="244"/>
      <c r="R207" s="244"/>
      <c r="S207" s="244"/>
      <c r="T207" s="245"/>
      <c r="AT207" s="246" t="s">
        <v>287</v>
      </c>
      <c r="AU207" s="246" t="s">
        <v>90</v>
      </c>
      <c r="AV207" s="12" t="s">
        <v>90</v>
      </c>
      <c r="AW207" s="12" t="s">
        <v>40</v>
      </c>
      <c r="AX207" s="12" t="s">
        <v>79</v>
      </c>
      <c r="AY207" s="246" t="s">
        <v>174</v>
      </c>
    </row>
    <row r="208" s="12" customFormat="1">
      <c r="B208" s="236"/>
      <c r="C208" s="237"/>
      <c r="D208" s="230" t="s">
        <v>287</v>
      </c>
      <c r="E208" s="238" t="s">
        <v>1</v>
      </c>
      <c r="F208" s="239" t="s">
        <v>2564</v>
      </c>
      <c r="G208" s="237"/>
      <c r="H208" s="240">
        <v>1.242</v>
      </c>
      <c r="I208" s="241"/>
      <c r="J208" s="237"/>
      <c r="K208" s="237"/>
      <c r="L208" s="242"/>
      <c r="M208" s="243"/>
      <c r="N208" s="244"/>
      <c r="O208" s="244"/>
      <c r="P208" s="244"/>
      <c r="Q208" s="244"/>
      <c r="R208" s="244"/>
      <c r="S208" s="244"/>
      <c r="T208" s="245"/>
      <c r="AT208" s="246" t="s">
        <v>287</v>
      </c>
      <c r="AU208" s="246" t="s">
        <v>90</v>
      </c>
      <c r="AV208" s="12" t="s">
        <v>90</v>
      </c>
      <c r="AW208" s="12" t="s">
        <v>40</v>
      </c>
      <c r="AX208" s="12" t="s">
        <v>79</v>
      </c>
      <c r="AY208" s="246" t="s">
        <v>174</v>
      </c>
    </row>
    <row r="209" s="12" customFormat="1">
      <c r="B209" s="236"/>
      <c r="C209" s="237"/>
      <c r="D209" s="230" t="s">
        <v>287</v>
      </c>
      <c r="E209" s="238" t="s">
        <v>1</v>
      </c>
      <c r="F209" s="239" t="s">
        <v>2565</v>
      </c>
      <c r="G209" s="237"/>
      <c r="H209" s="240">
        <v>3.2400000000000002</v>
      </c>
      <c r="I209" s="241"/>
      <c r="J209" s="237"/>
      <c r="K209" s="237"/>
      <c r="L209" s="242"/>
      <c r="M209" s="243"/>
      <c r="N209" s="244"/>
      <c r="O209" s="244"/>
      <c r="P209" s="244"/>
      <c r="Q209" s="244"/>
      <c r="R209" s="244"/>
      <c r="S209" s="244"/>
      <c r="T209" s="245"/>
      <c r="AT209" s="246" t="s">
        <v>287</v>
      </c>
      <c r="AU209" s="246" t="s">
        <v>90</v>
      </c>
      <c r="AV209" s="12" t="s">
        <v>90</v>
      </c>
      <c r="AW209" s="12" t="s">
        <v>40</v>
      </c>
      <c r="AX209" s="12" t="s">
        <v>79</v>
      </c>
      <c r="AY209" s="246" t="s">
        <v>174</v>
      </c>
    </row>
    <row r="210" s="12" customFormat="1">
      <c r="B210" s="236"/>
      <c r="C210" s="237"/>
      <c r="D210" s="230" t="s">
        <v>287</v>
      </c>
      <c r="E210" s="238" t="s">
        <v>1</v>
      </c>
      <c r="F210" s="239" t="s">
        <v>2566</v>
      </c>
      <c r="G210" s="237"/>
      <c r="H210" s="240">
        <v>23.856000000000002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AT210" s="246" t="s">
        <v>287</v>
      </c>
      <c r="AU210" s="246" t="s">
        <v>90</v>
      </c>
      <c r="AV210" s="12" t="s">
        <v>90</v>
      </c>
      <c r="AW210" s="12" t="s">
        <v>40</v>
      </c>
      <c r="AX210" s="12" t="s">
        <v>79</v>
      </c>
      <c r="AY210" s="246" t="s">
        <v>174</v>
      </c>
    </row>
    <row r="211" s="12" customFormat="1">
      <c r="B211" s="236"/>
      <c r="C211" s="237"/>
      <c r="D211" s="230" t="s">
        <v>287</v>
      </c>
      <c r="E211" s="238" t="s">
        <v>1</v>
      </c>
      <c r="F211" s="239" t="s">
        <v>2567</v>
      </c>
      <c r="G211" s="237"/>
      <c r="H211" s="240">
        <v>2.1840000000000002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AT211" s="246" t="s">
        <v>287</v>
      </c>
      <c r="AU211" s="246" t="s">
        <v>90</v>
      </c>
      <c r="AV211" s="12" t="s">
        <v>90</v>
      </c>
      <c r="AW211" s="12" t="s">
        <v>40</v>
      </c>
      <c r="AX211" s="12" t="s">
        <v>79</v>
      </c>
      <c r="AY211" s="246" t="s">
        <v>174</v>
      </c>
    </row>
    <row r="212" s="1" customFormat="1" ht="16.5" customHeight="1">
      <c r="B212" s="37"/>
      <c r="C212" s="218" t="s">
        <v>353</v>
      </c>
      <c r="D212" s="218" t="s">
        <v>175</v>
      </c>
      <c r="E212" s="219" t="s">
        <v>1662</v>
      </c>
      <c r="F212" s="220" t="s">
        <v>1663</v>
      </c>
      <c r="G212" s="221" t="s">
        <v>284</v>
      </c>
      <c r="H212" s="222">
        <v>916.83199999999999</v>
      </c>
      <c r="I212" s="223"/>
      <c r="J212" s="224">
        <f>ROUND(I212*H212,2)</f>
        <v>0</v>
      </c>
      <c r="K212" s="220" t="s">
        <v>274</v>
      </c>
      <c r="L212" s="42"/>
      <c r="M212" s="225" t="s">
        <v>1</v>
      </c>
      <c r="N212" s="226" t="s">
        <v>50</v>
      </c>
      <c r="O212" s="78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AR212" s="15" t="s">
        <v>192</v>
      </c>
      <c r="AT212" s="15" t="s">
        <v>175</v>
      </c>
      <c r="AU212" s="15" t="s">
        <v>90</v>
      </c>
      <c r="AY212" s="15" t="s">
        <v>174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5" t="s">
        <v>87</v>
      </c>
      <c r="BK212" s="229">
        <f>ROUND(I212*H212,2)</f>
        <v>0</v>
      </c>
      <c r="BL212" s="15" t="s">
        <v>192</v>
      </c>
      <c r="BM212" s="15" t="s">
        <v>2568</v>
      </c>
    </row>
    <row r="213" s="1" customFormat="1">
      <c r="B213" s="37"/>
      <c r="C213" s="38"/>
      <c r="D213" s="230" t="s">
        <v>181</v>
      </c>
      <c r="E213" s="38"/>
      <c r="F213" s="231" t="s">
        <v>1665</v>
      </c>
      <c r="G213" s="38"/>
      <c r="H213" s="38"/>
      <c r="I213" s="142"/>
      <c r="J213" s="38"/>
      <c r="K213" s="38"/>
      <c r="L213" s="42"/>
      <c r="M213" s="232"/>
      <c r="N213" s="78"/>
      <c r="O213" s="78"/>
      <c r="P213" s="78"/>
      <c r="Q213" s="78"/>
      <c r="R213" s="78"/>
      <c r="S213" s="78"/>
      <c r="T213" s="79"/>
      <c r="AT213" s="15" t="s">
        <v>181</v>
      </c>
      <c r="AU213" s="15" t="s">
        <v>90</v>
      </c>
    </row>
    <row r="214" s="12" customFormat="1">
      <c r="B214" s="236"/>
      <c r="C214" s="237"/>
      <c r="D214" s="230" t="s">
        <v>287</v>
      </c>
      <c r="E214" s="238" t="s">
        <v>1</v>
      </c>
      <c r="F214" s="239" t="s">
        <v>2569</v>
      </c>
      <c r="G214" s="237"/>
      <c r="H214" s="240">
        <v>-50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AT214" s="246" t="s">
        <v>287</v>
      </c>
      <c r="AU214" s="246" t="s">
        <v>90</v>
      </c>
      <c r="AV214" s="12" t="s">
        <v>90</v>
      </c>
      <c r="AW214" s="12" t="s">
        <v>40</v>
      </c>
      <c r="AX214" s="12" t="s">
        <v>79</v>
      </c>
      <c r="AY214" s="246" t="s">
        <v>174</v>
      </c>
    </row>
    <row r="215" s="12" customFormat="1">
      <c r="B215" s="236"/>
      <c r="C215" s="237"/>
      <c r="D215" s="230" t="s">
        <v>287</v>
      </c>
      <c r="E215" s="238" t="s">
        <v>1</v>
      </c>
      <c r="F215" s="239" t="s">
        <v>2570</v>
      </c>
      <c r="G215" s="237"/>
      <c r="H215" s="240">
        <v>57.088000000000001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AT215" s="246" t="s">
        <v>287</v>
      </c>
      <c r="AU215" s="246" t="s">
        <v>90</v>
      </c>
      <c r="AV215" s="12" t="s">
        <v>90</v>
      </c>
      <c r="AW215" s="12" t="s">
        <v>40</v>
      </c>
      <c r="AX215" s="12" t="s">
        <v>79</v>
      </c>
      <c r="AY215" s="246" t="s">
        <v>174</v>
      </c>
    </row>
    <row r="216" s="12" customFormat="1">
      <c r="B216" s="236"/>
      <c r="C216" s="237"/>
      <c r="D216" s="230" t="s">
        <v>287</v>
      </c>
      <c r="E216" s="238" t="s">
        <v>1</v>
      </c>
      <c r="F216" s="239" t="s">
        <v>2571</v>
      </c>
      <c r="G216" s="237"/>
      <c r="H216" s="240">
        <v>248.96000000000001</v>
      </c>
      <c r="I216" s="241"/>
      <c r="J216" s="237"/>
      <c r="K216" s="237"/>
      <c r="L216" s="242"/>
      <c r="M216" s="243"/>
      <c r="N216" s="244"/>
      <c r="O216" s="244"/>
      <c r="P216" s="244"/>
      <c r="Q216" s="244"/>
      <c r="R216" s="244"/>
      <c r="S216" s="244"/>
      <c r="T216" s="245"/>
      <c r="AT216" s="246" t="s">
        <v>287</v>
      </c>
      <c r="AU216" s="246" t="s">
        <v>90</v>
      </c>
      <c r="AV216" s="12" t="s">
        <v>90</v>
      </c>
      <c r="AW216" s="12" t="s">
        <v>40</v>
      </c>
      <c r="AX216" s="12" t="s">
        <v>79</v>
      </c>
      <c r="AY216" s="246" t="s">
        <v>174</v>
      </c>
    </row>
    <row r="217" s="12" customFormat="1">
      <c r="B217" s="236"/>
      <c r="C217" s="237"/>
      <c r="D217" s="230" t="s">
        <v>287</v>
      </c>
      <c r="E217" s="238" t="s">
        <v>1</v>
      </c>
      <c r="F217" s="239" t="s">
        <v>2572</v>
      </c>
      <c r="G217" s="237"/>
      <c r="H217" s="240">
        <v>39.072000000000003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AT217" s="246" t="s">
        <v>287</v>
      </c>
      <c r="AU217" s="246" t="s">
        <v>90</v>
      </c>
      <c r="AV217" s="12" t="s">
        <v>90</v>
      </c>
      <c r="AW217" s="12" t="s">
        <v>40</v>
      </c>
      <c r="AX217" s="12" t="s">
        <v>79</v>
      </c>
      <c r="AY217" s="246" t="s">
        <v>174</v>
      </c>
    </row>
    <row r="218" s="12" customFormat="1">
      <c r="B218" s="236"/>
      <c r="C218" s="237"/>
      <c r="D218" s="230" t="s">
        <v>287</v>
      </c>
      <c r="E218" s="238" t="s">
        <v>1</v>
      </c>
      <c r="F218" s="239" t="s">
        <v>2573</v>
      </c>
      <c r="G218" s="237"/>
      <c r="H218" s="240">
        <v>232.06399999999999</v>
      </c>
      <c r="I218" s="241"/>
      <c r="J218" s="237"/>
      <c r="K218" s="237"/>
      <c r="L218" s="242"/>
      <c r="M218" s="243"/>
      <c r="N218" s="244"/>
      <c r="O218" s="244"/>
      <c r="P218" s="244"/>
      <c r="Q218" s="244"/>
      <c r="R218" s="244"/>
      <c r="S218" s="244"/>
      <c r="T218" s="245"/>
      <c r="AT218" s="246" t="s">
        <v>287</v>
      </c>
      <c r="AU218" s="246" t="s">
        <v>90</v>
      </c>
      <c r="AV218" s="12" t="s">
        <v>90</v>
      </c>
      <c r="AW218" s="12" t="s">
        <v>40</v>
      </c>
      <c r="AX218" s="12" t="s">
        <v>79</v>
      </c>
      <c r="AY218" s="246" t="s">
        <v>174</v>
      </c>
    </row>
    <row r="219" s="12" customFormat="1">
      <c r="B219" s="236"/>
      <c r="C219" s="237"/>
      <c r="D219" s="230" t="s">
        <v>287</v>
      </c>
      <c r="E219" s="238" t="s">
        <v>1</v>
      </c>
      <c r="F219" s="239" t="s">
        <v>2574</v>
      </c>
      <c r="G219" s="237"/>
      <c r="H219" s="240">
        <v>19.584</v>
      </c>
      <c r="I219" s="241"/>
      <c r="J219" s="237"/>
      <c r="K219" s="237"/>
      <c r="L219" s="242"/>
      <c r="M219" s="243"/>
      <c r="N219" s="244"/>
      <c r="O219" s="244"/>
      <c r="P219" s="244"/>
      <c r="Q219" s="244"/>
      <c r="R219" s="244"/>
      <c r="S219" s="244"/>
      <c r="T219" s="245"/>
      <c r="AT219" s="246" t="s">
        <v>287</v>
      </c>
      <c r="AU219" s="246" t="s">
        <v>90</v>
      </c>
      <c r="AV219" s="12" t="s">
        <v>90</v>
      </c>
      <c r="AW219" s="12" t="s">
        <v>40</v>
      </c>
      <c r="AX219" s="12" t="s">
        <v>79</v>
      </c>
      <c r="AY219" s="246" t="s">
        <v>174</v>
      </c>
    </row>
    <row r="220" s="12" customFormat="1">
      <c r="B220" s="236"/>
      <c r="C220" s="237"/>
      <c r="D220" s="230" t="s">
        <v>287</v>
      </c>
      <c r="E220" s="238" t="s">
        <v>1</v>
      </c>
      <c r="F220" s="239" t="s">
        <v>2575</v>
      </c>
      <c r="G220" s="237"/>
      <c r="H220" s="240">
        <v>12.32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AT220" s="246" t="s">
        <v>287</v>
      </c>
      <c r="AU220" s="246" t="s">
        <v>90</v>
      </c>
      <c r="AV220" s="12" t="s">
        <v>90</v>
      </c>
      <c r="AW220" s="12" t="s">
        <v>40</v>
      </c>
      <c r="AX220" s="12" t="s">
        <v>79</v>
      </c>
      <c r="AY220" s="246" t="s">
        <v>174</v>
      </c>
    </row>
    <row r="221" s="12" customFormat="1">
      <c r="B221" s="236"/>
      <c r="C221" s="237"/>
      <c r="D221" s="230" t="s">
        <v>287</v>
      </c>
      <c r="E221" s="238" t="s">
        <v>1</v>
      </c>
      <c r="F221" s="239" t="s">
        <v>2576</v>
      </c>
      <c r="G221" s="237"/>
      <c r="H221" s="240">
        <v>22.527999999999999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AT221" s="246" t="s">
        <v>287</v>
      </c>
      <c r="AU221" s="246" t="s">
        <v>90</v>
      </c>
      <c r="AV221" s="12" t="s">
        <v>90</v>
      </c>
      <c r="AW221" s="12" t="s">
        <v>40</v>
      </c>
      <c r="AX221" s="12" t="s">
        <v>79</v>
      </c>
      <c r="AY221" s="246" t="s">
        <v>174</v>
      </c>
    </row>
    <row r="222" s="12" customFormat="1">
      <c r="B222" s="236"/>
      <c r="C222" s="237"/>
      <c r="D222" s="230" t="s">
        <v>287</v>
      </c>
      <c r="E222" s="238" t="s">
        <v>1</v>
      </c>
      <c r="F222" s="239" t="s">
        <v>2577</v>
      </c>
      <c r="G222" s="237"/>
      <c r="H222" s="240">
        <v>9.2799999999999994</v>
      </c>
      <c r="I222" s="241"/>
      <c r="J222" s="237"/>
      <c r="K222" s="237"/>
      <c r="L222" s="242"/>
      <c r="M222" s="243"/>
      <c r="N222" s="244"/>
      <c r="O222" s="244"/>
      <c r="P222" s="244"/>
      <c r="Q222" s="244"/>
      <c r="R222" s="244"/>
      <c r="S222" s="244"/>
      <c r="T222" s="245"/>
      <c r="AT222" s="246" t="s">
        <v>287</v>
      </c>
      <c r="AU222" s="246" t="s">
        <v>90</v>
      </c>
      <c r="AV222" s="12" t="s">
        <v>90</v>
      </c>
      <c r="AW222" s="12" t="s">
        <v>40</v>
      </c>
      <c r="AX222" s="12" t="s">
        <v>79</v>
      </c>
      <c r="AY222" s="246" t="s">
        <v>174</v>
      </c>
    </row>
    <row r="223" s="12" customFormat="1">
      <c r="B223" s="236"/>
      <c r="C223" s="237"/>
      <c r="D223" s="230" t="s">
        <v>287</v>
      </c>
      <c r="E223" s="238" t="s">
        <v>1</v>
      </c>
      <c r="F223" s="239" t="s">
        <v>2578</v>
      </c>
      <c r="G223" s="237"/>
      <c r="H223" s="240">
        <v>34.240000000000002</v>
      </c>
      <c r="I223" s="241"/>
      <c r="J223" s="237"/>
      <c r="K223" s="237"/>
      <c r="L223" s="242"/>
      <c r="M223" s="243"/>
      <c r="N223" s="244"/>
      <c r="O223" s="244"/>
      <c r="P223" s="244"/>
      <c r="Q223" s="244"/>
      <c r="R223" s="244"/>
      <c r="S223" s="244"/>
      <c r="T223" s="245"/>
      <c r="AT223" s="246" t="s">
        <v>287</v>
      </c>
      <c r="AU223" s="246" t="s">
        <v>90</v>
      </c>
      <c r="AV223" s="12" t="s">
        <v>90</v>
      </c>
      <c r="AW223" s="12" t="s">
        <v>40</v>
      </c>
      <c r="AX223" s="12" t="s">
        <v>79</v>
      </c>
      <c r="AY223" s="246" t="s">
        <v>174</v>
      </c>
    </row>
    <row r="224" s="12" customFormat="1">
      <c r="B224" s="236"/>
      <c r="C224" s="237"/>
      <c r="D224" s="230" t="s">
        <v>287</v>
      </c>
      <c r="E224" s="238" t="s">
        <v>1</v>
      </c>
      <c r="F224" s="239" t="s">
        <v>2579</v>
      </c>
      <c r="G224" s="237"/>
      <c r="H224" s="240">
        <v>20.064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AT224" s="246" t="s">
        <v>287</v>
      </c>
      <c r="AU224" s="246" t="s">
        <v>90</v>
      </c>
      <c r="AV224" s="12" t="s">
        <v>90</v>
      </c>
      <c r="AW224" s="12" t="s">
        <v>40</v>
      </c>
      <c r="AX224" s="12" t="s">
        <v>79</v>
      </c>
      <c r="AY224" s="246" t="s">
        <v>174</v>
      </c>
    </row>
    <row r="225" s="12" customFormat="1">
      <c r="B225" s="236"/>
      <c r="C225" s="237"/>
      <c r="D225" s="230" t="s">
        <v>287</v>
      </c>
      <c r="E225" s="238" t="s">
        <v>1</v>
      </c>
      <c r="F225" s="239" t="s">
        <v>2580</v>
      </c>
      <c r="G225" s="237"/>
      <c r="H225" s="240">
        <v>27.456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AT225" s="246" t="s">
        <v>287</v>
      </c>
      <c r="AU225" s="246" t="s">
        <v>90</v>
      </c>
      <c r="AV225" s="12" t="s">
        <v>90</v>
      </c>
      <c r="AW225" s="12" t="s">
        <v>40</v>
      </c>
      <c r="AX225" s="12" t="s">
        <v>79</v>
      </c>
      <c r="AY225" s="246" t="s">
        <v>174</v>
      </c>
    </row>
    <row r="226" s="12" customFormat="1">
      <c r="B226" s="236"/>
      <c r="C226" s="237"/>
      <c r="D226" s="230" t="s">
        <v>287</v>
      </c>
      <c r="E226" s="238" t="s">
        <v>1</v>
      </c>
      <c r="F226" s="239" t="s">
        <v>2581</v>
      </c>
      <c r="G226" s="237"/>
      <c r="H226" s="240">
        <v>9.9359999999999999</v>
      </c>
      <c r="I226" s="241"/>
      <c r="J226" s="237"/>
      <c r="K226" s="237"/>
      <c r="L226" s="242"/>
      <c r="M226" s="243"/>
      <c r="N226" s="244"/>
      <c r="O226" s="244"/>
      <c r="P226" s="244"/>
      <c r="Q226" s="244"/>
      <c r="R226" s="244"/>
      <c r="S226" s="244"/>
      <c r="T226" s="245"/>
      <c r="AT226" s="246" t="s">
        <v>287</v>
      </c>
      <c r="AU226" s="246" t="s">
        <v>90</v>
      </c>
      <c r="AV226" s="12" t="s">
        <v>90</v>
      </c>
      <c r="AW226" s="12" t="s">
        <v>40</v>
      </c>
      <c r="AX226" s="12" t="s">
        <v>79</v>
      </c>
      <c r="AY226" s="246" t="s">
        <v>174</v>
      </c>
    </row>
    <row r="227" s="12" customFormat="1">
      <c r="B227" s="236"/>
      <c r="C227" s="237"/>
      <c r="D227" s="230" t="s">
        <v>287</v>
      </c>
      <c r="E227" s="238" t="s">
        <v>1</v>
      </c>
      <c r="F227" s="239" t="s">
        <v>2582</v>
      </c>
      <c r="G227" s="237"/>
      <c r="H227" s="240">
        <v>25.920000000000002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AT227" s="246" t="s">
        <v>287</v>
      </c>
      <c r="AU227" s="246" t="s">
        <v>90</v>
      </c>
      <c r="AV227" s="12" t="s">
        <v>90</v>
      </c>
      <c r="AW227" s="12" t="s">
        <v>40</v>
      </c>
      <c r="AX227" s="12" t="s">
        <v>79</v>
      </c>
      <c r="AY227" s="246" t="s">
        <v>174</v>
      </c>
    </row>
    <row r="228" s="12" customFormat="1">
      <c r="B228" s="236"/>
      <c r="C228" s="237"/>
      <c r="D228" s="230" t="s">
        <v>287</v>
      </c>
      <c r="E228" s="238" t="s">
        <v>1</v>
      </c>
      <c r="F228" s="239" t="s">
        <v>2583</v>
      </c>
      <c r="G228" s="237"/>
      <c r="H228" s="240">
        <v>190.84800000000001</v>
      </c>
      <c r="I228" s="241"/>
      <c r="J228" s="237"/>
      <c r="K228" s="237"/>
      <c r="L228" s="242"/>
      <c r="M228" s="243"/>
      <c r="N228" s="244"/>
      <c r="O228" s="244"/>
      <c r="P228" s="244"/>
      <c r="Q228" s="244"/>
      <c r="R228" s="244"/>
      <c r="S228" s="244"/>
      <c r="T228" s="245"/>
      <c r="AT228" s="246" t="s">
        <v>287</v>
      </c>
      <c r="AU228" s="246" t="s">
        <v>90</v>
      </c>
      <c r="AV228" s="12" t="s">
        <v>90</v>
      </c>
      <c r="AW228" s="12" t="s">
        <v>40</v>
      </c>
      <c r="AX228" s="12" t="s">
        <v>79</v>
      </c>
      <c r="AY228" s="246" t="s">
        <v>174</v>
      </c>
    </row>
    <row r="229" s="12" customFormat="1">
      <c r="B229" s="236"/>
      <c r="C229" s="237"/>
      <c r="D229" s="230" t="s">
        <v>287</v>
      </c>
      <c r="E229" s="238" t="s">
        <v>1</v>
      </c>
      <c r="F229" s="239" t="s">
        <v>2584</v>
      </c>
      <c r="G229" s="237"/>
      <c r="H229" s="240">
        <v>17.472000000000001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AT229" s="246" t="s">
        <v>287</v>
      </c>
      <c r="AU229" s="246" t="s">
        <v>90</v>
      </c>
      <c r="AV229" s="12" t="s">
        <v>90</v>
      </c>
      <c r="AW229" s="12" t="s">
        <v>40</v>
      </c>
      <c r="AX229" s="12" t="s">
        <v>79</v>
      </c>
      <c r="AY229" s="246" t="s">
        <v>174</v>
      </c>
    </row>
    <row r="230" s="1" customFormat="1" ht="16.5" customHeight="1">
      <c r="B230" s="37"/>
      <c r="C230" s="218" t="s">
        <v>359</v>
      </c>
      <c r="D230" s="218" t="s">
        <v>175</v>
      </c>
      <c r="E230" s="219" t="s">
        <v>1679</v>
      </c>
      <c r="F230" s="220" t="s">
        <v>1680</v>
      </c>
      <c r="G230" s="221" t="s">
        <v>284</v>
      </c>
      <c r="H230" s="222">
        <v>495.416</v>
      </c>
      <c r="I230" s="223"/>
      <c r="J230" s="224">
        <f>ROUND(I230*H230,2)</f>
        <v>0</v>
      </c>
      <c r="K230" s="220" t="s">
        <v>274</v>
      </c>
      <c r="L230" s="42"/>
      <c r="M230" s="225" t="s">
        <v>1</v>
      </c>
      <c r="N230" s="226" t="s">
        <v>50</v>
      </c>
      <c r="O230" s="78"/>
      <c r="P230" s="227">
        <f>O230*H230</f>
        <v>0</v>
      </c>
      <c r="Q230" s="227">
        <v>0</v>
      </c>
      <c r="R230" s="227">
        <f>Q230*H230</f>
        <v>0</v>
      </c>
      <c r="S230" s="227">
        <v>0</v>
      </c>
      <c r="T230" s="228">
        <f>S230*H230</f>
        <v>0</v>
      </c>
      <c r="AR230" s="15" t="s">
        <v>192</v>
      </c>
      <c r="AT230" s="15" t="s">
        <v>175</v>
      </c>
      <c r="AU230" s="15" t="s">
        <v>90</v>
      </c>
      <c r="AY230" s="15" t="s">
        <v>174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5" t="s">
        <v>87</v>
      </c>
      <c r="BK230" s="229">
        <f>ROUND(I230*H230,2)</f>
        <v>0</v>
      </c>
      <c r="BL230" s="15" t="s">
        <v>192</v>
      </c>
      <c r="BM230" s="15" t="s">
        <v>2585</v>
      </c>
    </row>
    <row r="231" s="1" customFormat="1">
      <c r="B231" s="37"/>
      <c r="C231" s="38"/>
      <c r="D231" s="230" t="s">
        <v>181</v>
      </c>
      <c r="E231" s="38"/>
      <c r="F231" s="231" t="s">
        <v>1680</v>
      </c>
      <c r="G231" s="38"/>
      <c r="H231" s="38"/>
      <c r="I231" s="142"/>
      <c r="J231" s="38"/>
      <c r="K231" s="38"/>
      <c r="L231" s="42"/>
      <c r="M231" s="232"/>
      <c r="N231" s="78"/>
      <c r="O231" s="78"/>
      <c r="P231" s="78"/>
      <c r="Q231" s="78"/>
      <c r="R231" s="78"/>
      <c r="S231" s="78"/>
      <c r="T231" s="79"/>
      <c r="AT231" s="15" t="s">
        <v>181</v>
      </c>
      <c r="AU231" s="15" t="s">
        <v>90</v>
      </c>
    </row>
    <row r="232" s="12" customFormat="1">
      <c r="B232" s="236"/>
      <c r="C232" s="237"/>
      <c r="D232" s="230" t="s">
        <v>287</v>
      </c>
      <c r="E232" s="238" t="s">
        <v>1</v>
      </c>
      <c r="F232" s="239" t="s">
        <v>2586</v>
      </c>
      <c r="G232" s="237"/>
      <c r="H232" s="240">
        <v>40.543999999999997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AT232" s="246" t="s">
        <v>287</v>
      </c>
      <c r="AU232" s="246" t="s">
        <v>90</v>
      </c>
      <c r="AV232" s="12" t="s">
        <v>90</v>
      </c>
      <c r="AW232" s="12" t="s">
        <v>40</v>
      </c>
      <c r="AX232" s="12" t="s">
        <v>79</v>
      </c>
      <c r="AY232" s="246" t="s">
        <v>174</v>
      </c>
    </row>
    <row r="233" s="12" customFormat="1">
      <c r="B233" s="236"/>
      <c r="C233" s="237"/>
      <c r="D233" s="230" t="s">
        <v>287</v>
      </c>
      <c r="E233" s="238" t="s">
        <v>1</v>
      </c>
      <c r="F233" s="239" t="s">
        <v>2587</v>
      </c>
      <c r="G233" s="237"/>
      <c r="H233" s="240">
        <v>124.48</v>
      </c>
      <c r="I233" s="241"/>
      <c r="J233" s="237"/>
      <c r="K233" s="237"/>
      <c r="L233" s="242"/>
      <c r="M233" s="243"/>
      <c r="N233" s="244"/>
      <c r="O233" s="244"/>
      <c r="P233" s="244"/>
      <c r="Q233" s="244"/>
      <c r="R233" s="244"/>
      <c r="S233" s="244"/>
      <c r="T233" s="245"/>
      <c r="AT233" s="246" t="s">
        <v>287</v>
      </c>
      <c r="AU233" s="246" t="s">
        <v>90</v>
      </c>
      <c r="AV233" s="12" t="s">
        <v>90</v>
      </c>
      <c r="AW233" s="12" t="s">
        <v>40</v>
      </c>
      <c r="AX233" s="12" t="s">
        <v>79</v>
      </c>
      <c r="AY233" s="246" t="s">
        <v>174</v>
      </c>
    </row>
    <row r="234" s="12" customFormat="1">
      <c r="B234" s="236"/>
      <c r="C234" s="237"/>
      <c r="D234" s="230" t="s">
        <v>287</v>
      </c>
      <c r="E234" s="238" t="s">
        <v>1</v>
      </c>
      <c r="F234" s="239" t="s">
        <v>2588</v>
      </c>
      <c r="G234" s="237"/>
      <c r="H234" s="240">
        <v>19.536000000000001</v>
      </c>
      <c r="I234" s="241"/>
      <c r="J234" s="237"/>
      <c r="K234" s="237"/>
      <c r="L234" s="242"/>
      <c r="M234" s="243"/>
      <c r="N234" s="244"/>
      <c r="O234" s="244"/>
      <c r="P234" s="244"/>
      <c r="Q234" s="244"/>
      <c r="R234" s="244"/>
      <c r="S234" s="244"/>
      <c r="T234" s="245"/>
      <c r="AT234" s="246" t="s">
        <v>287</v>
      </c>
      <c r="AU234" s="246" t="s">
        <v>90</v>
      </c>
      <c r="AV234" s="12" t="s">
        <v>90</v>
      </c>
      <c r="AW234" s="12" t="s">
        <v>40</v>
      </c>
      <c r="AX234" s="12" t="s">
        <v>79</v>
      </c>
      <c r="AY234" s="246" t="s">
        <v>174</v>
      </c>
    </row>
    <row r="235" s="12" customFormat="1">
      <c r="B235" s="236"/>
      <c r="C235" s="237"/>
      <c r="D235" s="230" t="s">
        <v>287</v>
      </c>
      <c r="E235" s="238" t="s">
        <v>1</v>
      </c>
      <c r="F235" s="239" t="s">
        <v>2589</v>
      </c>
      <c r="G235" s="237"/>
      <c r="H235" s="240">
        <v>116.032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AT235" s="246" t="s">
        <v>287</v>
      </c>
      <c r="AU235" s="246" t="s">
        <v>90</v>
      </c>
      <c r="AV235" s="12" t="s">
        <v>90</v>
      </c>
      <c r="AW235" s="12" t="s">
        <v>40</v>
      </c>
      <c r="AX235" s="12" t="s">
        <v>79</v>
      </c>
      <c r="AY235" s="246" t="s">
        <v>174</v>
      </c>
    </row>
    <row r="236" s="12" customFormat="1">
      <c r="B236" s="236"/>
      <c r="C236" s="237"/>
      <c r="D236" s="230" t="s">
        <v>287</v>
      </c>
      <c r="E236" s="238" t="s">
        <v>1</v>
      </c>
      <c r="F236" s="239" t="s">
        <v>2590</v>
      </c>
      <c r="G236" s="237"/>
      <c r="H236" s="240">
        <v>9.7919999999999998</v>
      </c>
      <c r="I236" s="241"/>
      <c r="J236" s="237"/>
      <c r="K236" s="237"/>
      <c r="L236" s="242"/>
      <c r="M236" s="243"/>
      <c r="N236" s="244"/>
      <c r="O236" s="244"/>
      <c r="P236" s="244"/>
      <c r="Q236" s="244"/>
      <c r="R236" s="244"/>
      <c r="S236" s="244"/>
      <c r="T236" s="245"/>
      <c r="AT236" s="246" t="s">
        <v>287</v>
      </c>
      <c r="AU236" s="246" t="s">
        <v>90</v>
      </c>
      <c r="AV236" s="12" t="s">
        <v>90</v>
      </c>
      <c r="AW236" s="12" t="s">
        <v>40</v>
      </c>
      <c r="AX236" s="12" t="s">
        <v>79</v>
      </c>
      <c r="AY236" s="246" t="s">
        <v>174</v>
      </c>
    </row>
    <row r="237" s="12" customFormat="1">
      <c r="B237" s="236"/>
      <c r="C237" s="237"/>
      <c r="D237" s="230" t="s">
        <v>287</v>
      </c>
      <c r="E237" s="238" t="s">
        <v>1</v>
      </c>
      <c r="F237" s="239" t="s">
        <v>2591</v>
      </c>
      <c r="G237" s="237"/>
      <c r="H237" s="240">
        <v>6.1600000000000001</v>
      </c>
      <c r="I237" s="241"/>
      <c r="J237" s="237"/>
      <c r="K237" s="237"/>
      <c r="L237" s="242"/>
      <c r="M237" s="243"/>
      <c r="N237" s="244"/>
      <c r="O237" s="244"/>
      <c r="P237" s="244"/>
      <c r="Q237" s="244"/>
      <c r="R237" s="244"/>
      <c r="S237" s="244"/>
      <c r="T237" s="245"/>
      <c r="AT237" s="246" t="s">
        <v>287</v>
      </c>
      <c r="AU237" s="246" t="s">
        <v>90</v>
      </c>
      <c r="AV237" s="12" t="s">
        <v>90</v>
      </c>
      <c r="AW237" s="12" t="s">
        <v>40</v>
      </c>
      <c r="AX237" s="12" t="s">
        <v>79</v>
      </c>
      <c r="AY237" s="246" t="s">
        <v>174</v>
      </c>
    </row>
    <row r="238" s="12" customFormat="1">
      <c r="B238" s="236"/>
      <c r="C238" s="237"/>
      <c r="D238" s="230" t="s">
        <v>287</v>
      </c>
      <c r="E238" s="238" t="s">
        <v>1</v>
      </c>
      <c r="F238" s="239" t="s">
        <v>2592</v>
      </c>
      <c r="G238" s="237"/>
      <c r="H238" s="240">
        <v>11.263999999999999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AT238" s="246" t="s">
        <v>287</v>
      </c>
      <c r="AU238" s="246" t="s">
        <v>90</v>
      </c>
      <c r="AV238" s="12" t="s">
        <v>90</v>
      </c>
      <c r="AW238" s="12" t="s">
        <v>40</v>
      </c>
      <c r="AX238" s="12" t="s">
        <v>79</v>
      </c>
      <c r="AY238" s="246" t="s">
        <v>174</v>
      </c>
    </row>
    <row r="239" s="12" customFormat="1">
      <c r="B239" s="236"/>
      <c r="C239" s="237"/>
      <c r="D239" s="230" t="s">
        <v>287</v>
      </c>
      <c r="E239" s="238" t="s">
        <v>1</v>
      </c>
      <c r="F239" s="239" t="s">
        <v>2593</v>
      </c>
      <c r="G239" s="237"/>
      <c r="H239" s="240">
        <v>4.6399999999999997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AT239" s="246" t="s">
        <v>287</v>
      </c>
      <c r="AU239" s="246" t="s">
        <v>90</v>
      </c>
      <c r="AV239" s="12" t="s">
        <v>90</v>
      </c>
      <c r="AW239" s="12" t="s">
        <v>40</v>
      </c>
      <c r="AX239" s="12" t="s">
        <v>79</v>
      </c>
      <c r="AY239" s="246" t="s">
        <v>174</v>
      </c>
    </row>
    <row r="240" s="12" customFormat="1">
      <c r="B240" s="236"/>
      <c r="C240" s="237"/>
      <c r="D240" s="230" t="s">
        <v>287</v>
      </c>
      <c r="E240" s="238" t="s">
        <v>1</v>
      </c>
      <c r="F240" s="239" t="s">
        <v>2594</v>
      </c>
      <c r="G240" s="237"/>
      <c r="H240" s="240">
        <v>17.120000000000001</v>
      </c>
      <c r="I240" s="241"/>
      <c r="J240" s="237"/>
      <c r="K240" s="237"/>
      <c r="L240" s="242"/>
      <c r="M240" s="243"/>
      <c r="N240" s="244"/>
      <c r="O240" s="244"/>
      <c r="P240" s="244"/>
      <c r="Q240" s="244"/>
      <c r="R240" s="244"/>
      <c r="S240" s="244"/>
      <c r="T240" s="245"/>
      <c r="AT240" s="246" t="s">
        <v>287</v>
      </c>
      <c r="AU240" s="246" t="s">
        <v>90</v>
      </c>
      <c r="AV240" s="12" t="s">
        <v>90</v>
      </c>
      <c r="AW240" s="12" t="s">
        <v>40</v>
      </c>
      <c r="AX240" s="12" t="s">
        <v>79</v>
      </c>
      <c r="AY240" s="246" t="s">
        <v>174</v>
      </c>
    </row>
    <row r="241" s="12" customFormat="1">
      <c r="B241" s="236"/>
      <c r="C241" s="237"/>
      <c r="D241" s="230" t="s">
        <v>287</v>
      </c>
      <c r="E241" s="238" t="s">
        <v>1</v>
      </c>
      <c r="F241" s="239" t="s">
        <v>2595</v>
      </c>
      <c r="G241" s="237"/>
      <c r="H241" s="240">
        <v>10.032</v>
      </c>
      <c r="I241" s="241"/>
      <c r="J241" s="237"/>
      <c r="K241" s="237"/>
      <c r="L241" s="242"/>
      <c r="M241" s="243"/>
      <c r="N241" s="244"/>
      <c r="O241" s="244"/>
      <c r="P241" s="244"/>
      <c r="Q241" s="244"/>
      <c r="R241" s="244"/>
      <c r="S241" s="244"/>
      <c r="T241" s="245"/>
      <c r="AT241" s="246" t="s">
        <v>287</v>
      </c>
      <c r="AU241" s="246" t="s">
        <v>90</v>
      </c>
      <c r="AV241" s="12" t="s">
        <v>90</v>
      </c>
      <c r="AW241" s="12" t="s">
        <v>40</v>
      </c>
      <c r="AX241" s="12" t="s">
        <v>79</v>
      </c>
      <c r="AY241" s="246" t="s">
        <v>174</v>
      </c>
    </row>
    <row r="242" s="12" customFormat="1">
      <c r="B242" s="236"/>
      <c r="C242" s="237"/>
      <c r="D242" s="230" t="s">
        <v>287</v>
      </c>
      <c r="E242" s="238" t="s">
        <v>1</v>
      </c>
      <c r="F242" s="239" t="s">
        <v>2596</v>
      </c>
      <c r="G242" s="237"/>
      <c r="H242" s="240">
        <v>13.728</v>
      </c>
      <c r="I242" s="241"/>
      <c r="J242" s="237"/>
      <c r="K242" s="237"/>
      <c r="L242" s="242"/>
      <c r="M242" s="243"/>
      <c r="N242" s="244"/>
      <c r="O242" s="244"/>
      <c r="P242" s="244"/>
      <c r="Q242" s="244"/>
      <c r="R242" s="244"/>
      <c r="S242" s="244"/>
      <c r="T242" s="245"/>
      <c r="AT242" s="246" t="s">
        <v>287</v>
      </c>
      <c r="AU242" s="246" t="s">
        <v>90</v>
      </c>
      <c r="AV242" s="12" t="s">
        <v>90</v>
      </c>
      <c r="AW242" s="12" t="s">
        <v>40</v>
      </c>
      <c r="AX242" s="12" t="s">
        <v>79</v>
      </c>
      <c r="AY242" s="246" t="s">
        <v>174</v>
      </c>
    </row>
    <row r="243" s="12" customFormat="1">
      <c r="B243" s="236"/>
      <c r="C243" s="237"/>
      <c r="D243" s="230" t="s">
        <v>287</v>
      </c>
      <c r="E243" s="238" t="s">
        <v>1</v>
      </c>
      <c r="F243" s="239" t="s">
        <v>2597</v>
      </c>
      <c r="G243" s="237"/>
      <c r="H243" s="240">
        <v>4.968</v>
      </c>
      <c r="I243" s="241"/>
      <c r="J243" s="237"/>
      <c r="K243" s="237"/>
      <c r="L243" s="242"/>
      <c r="M243" s="243"/>
      <c r="N243" s="244"/>
      <c r="O243" s="244"/>
      <c r="P243" s="244"/>
      <c r="Q243" s="244"/>
      <c r="R243" s="244"/>
      <c r="S243" s="244"/>
      <c r="T243" s="245"/>
      <c r="AT243" s="246" t="s">
        <v>287</v>
      </c>
      <c r="AU243" s="246" t="s">
        <v>90</v>
      </c>
      <c r="AV243" s="12" t="s">
        <v>90</v>
      </c>
      <c r="AW243" s="12" t="s">
        <v>40</v>
      </c>
      <c r="AX243" s="12" t="s">
        <v>79</v>
      </c>
      <c r="AY243" s="246" t="s">
        <v>174</v>
      </c>
    </row>
    <row r="244" s="12" customFormat="1">
      <c r="B244" s="236"/>
      <c r="C244" s="237"/>
      <c r="D244" s="230" t="s">
        <v>287</v>
      </c>
      <c r="E244" s="238" t="s">
        <v>1</v>
      </c>
      <c r="F244" s="239" t="s">
        <v>2598</v>
      </c>
      <c r="G244" s="237"/>
      <c r="H244" s="240">
        <v>12.960000000000001</v>
      </c>
      <c r="I244" s="241"/>
      <c r="J244" s="237"/>
      <c r="K244" s="237"/>
      <c r="L244" s="242"/>
      <c r="M244" s="243"/>
      <c r="N244" s="244"/>
      <c r="O244" s="244"/>
      <c r="P244" s="244"/>
      <c r="Q244" s="244"/>
      <c r="R244" s="244"/>
      <c r="S244" s="244"/>
      <c r="T244" s="245"/>
      <c r="AT244" s="246" t="s">
        <v>287</v>
      </c>
      <c r="AU244" s="246" t="s">
        <v>90</v>
      </c>
      <c r="AV244" s="12" t="s">
        <v>90</v>
      </c>
      <c r="AW244" s="12" t="s">
        <v>40</v>
      </c>
      <c r="AX244" s="12" t="s">
        <v>79</v>
      </c>
      <c r="AY244" s="246" t="s">
        <v>174</v>
      </c>
    </row>
    <row r="245" s="12" customFormat="1">
      <c r="B245" s="236"/>
      <c r="C245" s="237"/>
      <c r="D245" s="230" t="s">
        <v>287</v>
      </c>
      <c r="E245" s="238" t="s">
        <v>1</v>
      </c>
      <c r="F245" s="239" t="s">
        <v>2599</v>
      </c>
      <c r="G245" s="237"/>
      <c r="H245" s="240">
        <v>95.424000000000007</v>
      </c>
      <c r="I245" s="241"/>
      <c r="J245" s="237"/>
      <c r="K245" s="237"/>
      <c r="L245" s="242"/>
      <c r="M245" s="243"/>
      <c r="N245" s="244"/>
      <c r="O245" s="244"/>
      <c r="P245" s="244"/>
      <c r="Q245" s="244"/>
      <c r="R245" s="244"/>
      <c r="S245" s="244"/>
      <c r="T245" s="245"/>
      <c r="AT245" s="246" t="s">
        <v>287</v>
      </c>
      <c r="AU245" s="246" t="s">
        <v>90</v>
      </c>
      <c r="AV245" s="12" t="s">
        <v>90</v>
      </c>
      <c r="AW245" s="12" t="s">
        <v>40</v>
      </c>
      <c r="AX245" s="12" t="s">
        <v>79</v>
      </c>
      <c r="AY245" s="246" t="s">
        <v>174</v>
      </c>
    </row>
    <row r="246" s="12" customFormat="1">
      <c r="B246" s="236"/>
      <c r="C246" s="237"/>
      <c r="D246" s="230" t="s">
        <v>287</v>
      </c>
      <c r="E246" s="238" t="s">
        <v>1</v>
      </c>
      <c r="F246" s="239" t="s">
        <v>2600</v>
      </c>
      <c r="G246" s="237"/>
      <c r="H246" s="240">
        <v>8.7360000000000007</v>
      </c>
      <c r="I246" s="241"/>
      <c r="J246" s="237"/>
      <c r="K246" s="237"/>
      <c r="L246" s="242"/>
      <c r="M246" s="243"/>
      <c r="N246" s="244"/>
      <c r="O246" s="244"/>
      <c r="P246" s="244"/>
      <c r="Q246" s="244"/>
      <c r="R246" s="244"/>
      <c r="S246" s="244"/>
      <c r="T246" s="245"/>
      <c r="AT246" s="246" t="s">
        <v>287</v>
      </c>
      <c r="AU246" s="246" t="s">
        <v>90</v>
      </c>
      <c r="AV246" s="12" t="s">
        <v>90</v>
      </c>
      <c r="AW246" s="12" t="s">
        <v>40</v>
      </c>
      <c r="AX246" s="12" t="s">
        <v>79</v>
      </c>
      <c r="AY246" s="246" t="s">
        <v>174</v>
      </c>
    </row>
    <row r="247" s="1" customFormat="1" ht="16.5" customHeight="1">
      <c r="B247" s="37"/>
      <c r="C247" s="218" t="s">
        <v>364</v>
      </c>
      <c r="D247" s="218" t="s">
        <v>175</v>
      </c>
      <c r="E247" s="219" t="s">
        <v>1683</v>
      </c>
      <c r="F247" s="220" t="s">
        <v>1684</v>
      </c>
      <c r="G247" s="221" t="s">
        <v>284</v>
      </c>
      <c r="H247" s="222">
        <v>50</v>
      </c>
      <c r="I247" s="223"/>
      <c r="J247" s="224">
        <f>ROUND(I247*H247,2)</f>
        <v>0</v>
      </c>
      <c r="K247" s="220" t="s">
        <v>274</v>
      </c>
      <c r="L247" s="42"/>
      <c r="M247" s="225" t="s">
        <v>1</v>
      </c>
      <c r="N247" s="226" t="s">
        <v>50</v>
      </c>
      <c r="O247" s="78"/>
      <c r="P247" s="227">
        <f>O247*H247</f>
        <v>0</v>
      </c>
      <c r="Q247" s="227">
        <v>0</v>
      </c>
      <c r="R247" s="227">
        <f>Q247*H247</f>
        <v>0</v>
      </c>
      <c r="S247" s="227">
        <v>0</v>
      </c>
      <c r="T247" s="228">
        <f>S247*H247</f>
        <v>0</v>
      </c>
      <c r="AR247" s="15" t="s">
        <v>192</v>
      </c>
      <c r="AT247" s="15" t="s">
        <v>175</v>
      </c>
      <c r="AU247" s="15" t="s">
        <v>90</v>
      </c>
      <c r="AY247" s="15" t="s">
        <v>174</v>
      </c>
      <c r="BE247" s="229">
        <f>IF(N247="základní",J247,0)</f>
        <v>0</v>
      </c>
      <c r="BF247" s="229">
        <f>IF(N247="snížená",J247,0)</f>
        <v>0</v>
      </c>
      <c r="BG247" s="229">
        <f>IF(N247="zákl. přenesená",J247,0)</f>
        <v>0</v>
      </c>
      <c r="BH247" s="229">
        <f>IF(N247="sníž. přenesená",J247,0)</f>
        <v>0</v>
      </c>
      <c r="BI247" s="229">
        <f>IF(N247="nulová",J247,0)</f>
        <v>0</v>
      </c>
      <c r="BJ247" s="15" t="s">
        <v>87</v>
      </c>
      <c r="BK247" s="229">
        <f>ROUND(I247*H247,2)</f>
        <v>0</v>
      </c>
      <c r="BL247" s="15" t="s">
        <v>192</v>
      </c>
      <c r="BM247" s="15" t="s">
        <v>2601</v>
      </c>
    </row>
    <row r="248" s="1" customFormat="1">
      <c r="B248" s="37"/>
      <c r="C248" s="38"/>
      <c r="D248" s="230" t="s">
        <v>181</v>
      </c>
      <c r="E248" s="38"/>
      <c r="F248" s="231" t="s">
        <v>1686</v>
      </c>
      <c r="G248" s="38"/>
      <c r="H248" s="38"/>
      <c r="I248" s="142"/>
      <c r="J248" s="38"/>
      <c r="K248" s="38"/>
      <c r="L248" s="42"/>
      <c r="M248" s="232"/>
      <c r="N248" s="78"/>
      <c r="O248" s="78"/>
      <c r="P248" s="78"/>
      <c r="Q248" s="78"/>
      <c r="R248" s="78"/>
      <c r="S248" s="78"/>
      <c r="T248" s="79"/>
      <c r="AT248" s="15" t="s">
        <v>181</v>
      </c>
      <c r="AU248" s="15" t="s">
        <v>90</v>
      </c>
    </row>
    <row r="249" s="12" customFormat="1">
      <c r="B249" s="236"/>
      <c r="C249" s="237"/>
      <c r="D249" s="230" t="s">
        <v>287</v>
      </c>
      <c r="E249" s="238" t="s">
        <v>1</v>
      </c>
      <c r="F249" s="239" t="s">
        <v>535</v>
      </c>
      <c r="G249" s="237"/>
      <c r="H249" s="240">
        <v>50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AT249" s="246" t="s">
        <v>287</v>
      </c>
      <c r="AU249" s="246" t="s">
        <v>90</v>
      </c>
      <c r="AV249" s="12" t="s">
        <v>90</v>
      </c>
      <c r="AW249" s="12" t="s">
        <v>40</v>
      </c>
      <c r="AX249" s="12" t="s">
        <v>87</v>
      </c>
      <c r="AY249" s="246" t="s">
        <v>174</v>
      </c>
    </row>
    <row r="250" s="1" customFormat="1" ht="16.5" customHeight="1">
      <c r="B250" s="37"/>
      <c r="C250" s="218" t="s">
        <v>370</v>
      </c>
      <c r="D250" s="218" t="s">
        <v>175</v>
      </c>
      <c r="E250" s="219" t="s">
        <v>1687</v>
      </c>
      <c r="F250" s="220" t="s">
        <v>1688</v>
      </c>
      <c r="G250" s="221" t="s">
        <v>284</v>
      </c>
      <c r="H250" s="222">
        <v>1182.54</v>
      </c>
      <c r="I250" s="223"/>
      <c r="J250" s="224">
        <f>ROUND(I250*H250,2)</f>
        <v>0</v>
      </c>
      <c r="K250" s="220" t="s">
        <v>274</v>
      </c>
      <c r="L250" s="42"/>
      <c r="M250" s="225" t="s">
        <v>1</v>
      </c>
      <c r="N250" s="226" t="s">
        <v>50</v>
      </c>
      <c r="O250" s="78"/>
      <c r="P250" s="227">
        <f>O250*H250</f>
        <v>0</v>
      </c>
      <c r="Q250" s="227">
        <v>0.0103</v>
      </c>
      <c r="R250" s="227">
        <f>Q250*H250</f>
        <v>12.180161999999999</v>
      </c>
      <c r="S250" s="227">
        <v>0</v>
      </c>
      <c r="T250" s="228">
        <f>S250*H250</f>
        <v>0</v>
      </c>
      <c r="AR250" s="15" t="s">
        <v>192</v>
      </c>
      <c r="AT250" s="15" t="s">
        <v>175</v>
      </c>
      <c r="AU250" s="15" t="s">
        <v>90</v>
      </c>
      <c r="AY250" s="15" t="s">
        <v>174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15" t="s">
        <v>87</v>
      </c>
      <c r="BK250" s="229">
        <f>ROUND(I250*H250,2)</f>
        <v>0</v>
      </c>
      <c r="BL250" s="15" t="s">
        <v>192</v>
      </c>
      <c r="BM250" s="15" t="s">
        <v>2602</v>
      </c>
    </row>
    <row r="251" s="1" customFormat="1">
      <c r="B251" s="37"/>
      <c r="C251" s="38"/>
      <c r="D251" s="230" t="s">
        <v>181</v>
      </c>
      <c r="E251" s="38"/>
      <c r="F251" s="231" t="s">
        <v>1690</v>
      </c>
      <c r="G251" s="38"/>
      <c r="H251" s="38"/>
      <c r="I251" s="142"/>
      <c r="J251" s="38"/>
      <c r="K251" s="38"/>
      <c r="L251" s="42"/>
      <c r="M251" s="232"/>
      <c r="N251" s="78"/>
      <c r="O251" s="78"/>
      <c r="P251" s="78"/>
      <c r="Q251" s="78"/>
      <c r="R251" s="78"/>
      <c r="S251" s="78"/>
      <c r="T251" s="79"/>
      <c r="AT251" s="15" t="s">
        <v>181</v>
      </c>
      <c r="AU251" s="15" t="s">
        <v>90</v>
      </c>
    </row>
    <row r="252" s="12" customFormat="1">
      <c r="B252" s="236"/>
      <c r="C252" s="237"/>
      <c r="D252" s="230" t="s">
        <v>287</v>
      </c>
      <c r="E252" s="238" t="s">
        <v>1</v>
      </c>
      <c r="F252" s="239" t="s">
        <v>2603</v>
      </c>
      <c r="G252" s="237"/>
      <c r="H252" s="240">
        <v>-20</v>
      </c>
      <c r="I252" s="241"/>
      <c r="J252" s="237"/>
      <c r="K252" s="237"/>
      <c r="L252" s="242"/>
      <c r="M252" s="243"/>
      <c r="N252" s="244"/>
      <c r="O252" s="244"/>
      <c r="P252" s="244"/>
      <c r="Q252" s="244"/>
      <c r="R252" s="244"/>
      <c r="S252" s="244"/>
      <c r="T252" s="245"/>
      <c r="AT252" s="246" t="s">
        <v>287</v>
      </c>
      <c r="AU252" s="246" t="s">
        <v>90</v>
      </c>
      <c r="AV252" s="12" t="s">
        <v>90</v>
      </c>
      <c r="AW252" s="12" t="s">
        <v>40</v>
      </c>
      <c r="AX252" s="12" t="s">
        <v>79</v>
      </c>
      <c r="AY252" s="246" t="s">
        <v>174</v>
      </c>
    </row>
    <row r="253" s="12" customFormat="1">
      <c r="B253" s="236"/>
      <c r="C253" s="237"/>
      <c r="D253" s="230" t="s">
        <v>287</v>
      </c>
      <c r="E253" s="238" t="s">
        <v>1</v>
      </c>
      <c r="F253" s="239" t="s">
        <v>2604</v>
      </c>
      <c r="G253" s="237"/>
      <c r="H253" s="240">
        <v>65.359999999999999</v>
      </c>
      <c r="I253" s="241"/>
      <c r="J253" s="237"/>
      <c r="K253" s="237"/>
      <c r="L253" s="242"/>
      <c r="M253" s="243"/>
      <c r="N253" s="244"/>
      <c r="O253" s="244"/>
      <c r="P253" s="244"/>
      <c r="Q253" s="244"/>
      <c r="R253" s="244"/>
      <c r="S253" s="244"/>
      <c r="T253" s="245"/>
      <c r="AT253" s="246" t="s">
        <v>287</v>
      </c>
      <c r="AU253" s="246" t="s">
        <v>90</v>
      </c>
      <c r="AV253" s="12" t="s">
        <v>90</v>
      </c>
      <c r="AW253" s="12" t="s">
        <v>40</v>
      </c>
      <c r="AX253" s="12" t="s">
        <v>79</v>
      </c>
      <c r="AY253" s="246" t="s">
        <v>174</v>
      </c>
    </row>
    <row r="254" s="12" customFormat="1">
      <c r="B254" s="236"/>
      <c r="C254" s="237"/>
      <c r="D254" s="230" t="s">
        <v>287</v>
      </c>
      <c r="E254" s="238" t="s">
        <v>1</v>
      </c>
      <c r="F254" s="239" t="s">
        <v>2605</v>
      </c>
      <c r="G254" s="237"/>
      <c r="H254" s="240">
        <v>311.19999999999999</v>
      </c>
      <c r="I254" s="241"/>
      <c r="J254" s="237"/>
      <c r="K254" s="237"/>
      <c r="L254" s="242"/>
      <c r="M254" s="243"/>
      <c r="N254" s="244"/>
      <c r="O254" s="244"/>
      <c r="P254" s="244"/>
      <c r="Q254" s="244"/>
      <c r="R254" s="244"/>
      <c r="S254" s="244"/>
      <c r="T254" s="245"/>
      <c r="AT254" s="246" t="s">
        <v>287</v>
      </c>
      <c r="AU254" s="246" t="s">
        <v>90</v>
      </c>
      <c r="AV254" s="12" t="s">
        <v>90</v>
      </c>
      <c r="AW254" s="12" t="s">
        <v>40</v>
      </c>
      <c r="AX254" s="12" t="s">
        <v>79</v>
      </c>
      <c r="AY254" s="246" t="s">
        <v>174</v>
      </c>
    </row>
    <row r="255" s="12" customFormat="1">
      <c r="B255" s="236"/>
      <c r="C255" s="237"/>
      <c r="D255" s="230" t="s">
        <v>287</v>
      </c>
      <c r="E255" s="238" t="s">
        <v>1</v>
      </c>
      <c r="F255" s="239" t="s">
        <v>2606</v>
      </c>
      <c r="G255" s="237"/>
      <c r="H255" s="240">
        <v>48.840000000000003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AT255" s="246" t="s">
        <v>287</v>
      </c>
      <c r="AU255" s="246" t="s">
        <v>90</v>
      </c>
      <c r="AV255" s="12" t="s">
        <v>90</v>
      </c>
      <c r="AW255" s="12" t="s">
        <v>40</v>
      </c>
      <c r="AX255" s="12" t="s">
        <v>79</v>
      </c>
      <c r="AY255" s="246" t="s">
        <v>174</v>
      </c>
    </row>
    <row r="256" s="12" customFormat="1">
      <c r="B256" s="236"/>
      <c r="C256" s="237"/>
      <c r="D256" s="230" t="s">
        <v>287</v>
      </c>
      <c r="E256" s="238" t="s">
        <v>1</v>
      </c>
      <c r="F256" s="239" t="s">
        <v>2607</v>
      </c>
      <c r="G256" s="237"/>
      <c r="H256" s="240">
        <v>290.07999999999998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AT256" s="246" t="s">
        <v>287</v>
      </c>
      <c r="AU256" s="246" t="s">
        <v>90</v>
      </c>
      <c r="AV256" s="12" t="s">
        <v>90</v>
      </c>
      <c r="AW256" s="12" t="s">
        <v>40</v>
      </c>
      <c r="AX256" s="12" t="s">
        <v>79</v>
      </c>
      <c r="AY256" s="246" t="s">
        <v>174</v>
      </c>
    </row>
    <row r="257" s="12" customFormat="1">
      <c r="B257" s="236"/>
      <c r="C257" s="237"/>
      <c r="D257" s="230" t="s">
        <v>287</v>
      </c>
      <c r="E257" s="238" t="s">
        <v>1</v>
      </c>
      <c r="F257" s="239" t="s">
        <v>2608</v>
      </c>
      <c r="G257" s="237"/>
      <c r="H257" s="240">
        <v>24.48</v>
      </c>
      <c r="I257" s="241"/>
      <c r="J257" s="237"/>
      <c r="K257" s="237"/>
      <c r="L257" s="242"/>
      <c r="M257" s="243"/>
      <c r="N257" s="244"/>
      <c r="O257" s="244"/>
      <c r="P257" s="244"/>
      <c r="Q257" s="244"/>
      <c r="R257" s="244"/>
      <c r="S257" s="244"/>
      <c r="T257" s="245"/>
      <c r="AT257" s="246" t="s">
        <v>287</v>
      </c>
      <c r="AU257" s="246" t="s">
        <v>90</v>
      </c>
      <c r="AV257" s="12" t="s">
        <v>90</v>
      </c>
      <c r="AW257" s="12" t="s">
        <v>40</v>
      </c>
      <c r="AX257" s="12" t="s">
        <v>79</v>
      </c>
      <c r="AY257" s="246" t="s">
        <v>174</v>
      </c>
    </row>
    <row r="258" s="12" customFormat="1">
      <c r="B258" s="236"/>
      <c r="C258" s="237"/>
      <c r="D258" s="230" t="s">
        <v>287</v>
      </c>
      <c r="E258" s="238" t="s">
        <v>1</v>
      </c>
      <c r="F258" s="239" t="s">
        <v>2609</v>
      </c>
      <c r="G258" s="237"/>
      <c r="H258" s="240">
        <v>15.4</v>
      </c>
      <c r="I258" s="241"/>
      <c r="J258" s="237"/>
      <c r="K258" s="237"/>
      <c r="L258" s="242"/>
      <c r="M258" s="243"/>
      <c r="N258" s="244"/>
      <c r="O258" s="244"/>
      <c r="P258" s="244"/>
      <c r="Q258" s="244"/>
      <c r="R258" s="244"/>
      <c r="S258" s="244"/>
      <c r="T258" s="245"/>
      <c r="AT258" s="246" t="s">
        <v>287</v>
      </c>
      <c r="AU258" s="246" t="s">
        <v>90</v>
      </c>
      <c r="AV258" s="12" t="s">
        <v>90</v>
      </c>
      <c r="AW258" s="12" t="s">
        <v>40</v>
      </c>
      <c r="AX258" s="12" t="s">
        <v>79</v>
      </c>
      <c r="AY258" s="246" t="s">
        <v>174</v>
      </c>
    </row>
    <row r="259" s="12" customFormat="1">
      <c r="B259" s="236"/>
      <c r="C259" s="237"/>
      <c r="D259" s="230" t="s">
        <v>287</v>
      </c>
      <c r="E259" s="238" t="s">
        <v>1</v>
      </c>
      <c r="F259" s="239" t="s">
        <v>2610</v>
      </c>
      <c r="G259" s="237"/>
      <c r="H259" s="240">
        <v>28.16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AT259" s="246" t="s">
        <v>287</v>
      </c>
      <c r="AU259" s="246" t="s">
        <v>90</v>
      </c>
      <c r="AV259" s="12" t="s">
        <v>90</v>
      </c>
      <c r="AW259" s="12" t="s">
        <v>40</v>
      </c>
      <c r="AX259" s="12" t="s">
        <v>79</v>
      </c>
      <c r="AY259" s="246" t="s">
        <v>174</v>
      </c>
    </row>
    <row r="260" s="12" customFormat="1">
      <c r="B260" s="236"/>
      <c r="C260" s="237"/>
      <c r="D260" s="230" t="s">
        <v>287</v>
      </c>
      <c r="E260" s="238" t="s">
        <v>1</v>
      </c>
      <c r="F260" s="239" t="s">
        <v>2611</v>
      </c>
      <c r="G260" s="237"/>
      <c r="H260" s="240">
        <v>11.6</v>
      </c>
      <c r="I260" s="241"/>
      <c r="J260" s="237"/>
      <c r="K260" s="237"/>
      <c r="L260" s="242"/>
      <c r="M260" s="243"/>
      <c r="N260" s="244"/>
      <c r="O260" s="244"/>
      <c r="P260" s="244"/>
      <c r="Q260" s="244"/>
      <c r="R260" s="244"/>
      <c r="S260" s="244"/>
      <c r="T260" s="245"/>
      <c r="AT260" s="246" t="s">
        <v>287</v>
      </c>
      <c r="AU260" s="246" t="s">
        <v>90</v>
      </c>
      <c r="AV260" s="12" t="s">
        <v>90</v>
      </c>
      <c r="AW260" s="12" t="s">
        <v>40</v>
      </c>
      <c r="AX260" s="12" t="s">
        <v>79</v>
      </c>
      <c r="AY260" s="246" t="s">
        <v>174</v>
      </c>
    </row>
    <row r="261" s="12" customFormat="1">
      <c r="B261" s="236"/>
      <c r="C261" s="237"/>
      <c r="D261" s="230" t="s">
        <v>287</v>
      </c>
      <c r="E261" s="238" t="s">
        <v>1</v>
      </c>
      <c r="F261" s="239" t="s">
        <v>2612</v>
      </c>
      <c r="G261" s="237"/>
      <c r="H261" s="240">
        <v>42.799999999999997</v>
      </c>
      <c r="I261" s="241"/>
      <c r="J261" s="237"/>
      <c r="K261" s="237"/>
      <c r="L261" s="242"/>
      <c r="M261" s="243"/>
      <c r="N261" s="244"/>
      <c r="O261" s="244"/>
      <c r="P261" s="244"/>
      <c r="Q261" s="244"/>
      <c r="R261" s="244"/>
      <c r="S261" s="244"/>
      <c r="T261" s="245"/>
      <c r="AT261" s="246" t="s">
        <v>287</v>
      </c>
      <c r="AU261" s="246" t="s">
        <v>90</v>
      </c>
      <c r="AV261" s="12" t="s">
        <v>90</v>
      </c>
      <c r="AW261" s="12" t="s">
        <v>40</v>
      </c>
      <c r="AX261" s="12" t="s">
        <v>79</v>
      </c>
      <c r="AY261" s="246" t="s">
        <v>174</v>
      </c>
    </row>
    <row r="262" s="12" customFormat="1">
      <c r="B262" s="236"/>
      <c r="C262" s="237"/>
      <c r="D262" s="230" t="s">
        <v>287</v>
      </c>
      <c r="E262" s="238" t="s">
        <v>1</v>
      </c>
      <c r="F262" s="239" t="s">
        <v>2613</v>
      </c>
      <c r="G262" s="237"/>
      <c r="H262" s="240">
        <v>25.079999999999998</v>
      </c>
      <c r="I262" s="241"/>
      <c r="J262" s="237"/>
      <c r="K262" s="237"/>
      <c r="L262" s="242"/>
      <c r="M262" s="243"/>
      <c r="N262" s="244"/>
      <c r="O262" s="244"/>
      <c r="P262" s="244"/>
      <c r="Q262" s="244"/>
      <c r="R262" s="244"/>
      <c r="S262" s="244"/>
      <c r="T262" s="245"/>
      <c r="AT262" s="246" t="s">
        <v>287</v>
      </c>
      <c r="AU262" s="246" t="s">
        <v>90</v>
      </c>
      <c r="AV262" s="12" t="s">
        <v>90</v>
      </c>
      <c r="AW262" s="12" t="s">
        <v>40</v>
      </c>
      <c r="AX262" s="12" t="s">
        <v>79</v>
      </c>
      <c r="AY262" s="246" t="s">
        <v>174</v>
      </c>
    </row>
    <row r="263" s="12" customFormat="1">
      <c r="B263" s="236"/>
      <c r="C263" s="237"/>
      <c r="D263" s="230" t="s">
        <v>287</v>
      </c>
      <c r="E263" s="238" t="s">
        <v>1</v>
      </c>
      <c r="F263" s="239" t="s">
        <v>2614</v>
      </c>
      <c r="G263" s="237"/>
      <c r="H263" s="240">
        <v>34.32</v>
      </c>
      <c r="I263" s="241"/>
      <c r="J263" s="237"/>
      <c r="K263" s="237"/>
      <c r="L263" s="242"/>
      <c r="M263" s="243"/>
      <c r="N263" s="244"/>
      <c r="O263" s="244"/>
      <c r="P263" s="244"/>
      <c r="Q263" s="244"/>
      <c r="R263" s="244"/>
      <c r="S263" s="244"/>
      <c r="T263" s="245"/>
      <c r="AT263" s="246" t="s">
        <v>287</v>
      </c>
      <c r="AU263" s="246" t="s">
        <v>90</v>
      </c>
      <c r="AV263" s="12" t="s">
        <v>90</v>
      </c>
      <c r="AW263" s="12" t="s">
        <v>40</v>
      </c>
      <c r="AX263" s="12" t="s">
        <v>79</v>
      </c>
      <c r="AY263" s="246" t="s">
        <v>174</v>
      </c>
    </row>
    <row r="264" s="12" customFormat="1">
      <c r="B264" s="236"/>
      <c r="C264" s="237"/>
      <c r="D264" s="230" t="s">
        <v>287</v>
      </c>
      <c r="E264" s="238" t="s">
        <v>1</v>
      </c>
      <c r="F264" s="239" t="s">
        <v>2615</v>
      </c>
      <c r="G264" s="237"/>
      <c r="H264" s="240">
        <v>12.42</v>
      </c>
      <c r="I264" s="241"/>
      <c r="J264" s="237"/>
      <c r="K264" s="237"/>
      <c r="L264" s="242"/>
      <c r="M264" s="243"/>
      <c r="N264" s="244"/>
      <c r="O264" s="244"/>
      <c r="P264" s="244"/>
      <c r="Q264" s="244"/>
      <c r="R264" s="244"/>
      <c r="S264" s="244"/>
      <c r="T264" s="245"/>
      <c r="AT264" s="246" t="s">
        <v>287</v>
      </c>
      <c r="AU264" s="246" t="s">
        <v>90</v>
      </c>
      <c r="AV264" s="12" t="s">
        <v>90</v>
      </c>
      <c r="AW264" s="12" t="s">
        <v>40</v>
      </c>
      <c r="AX264" s="12" t="s">
        <v>79</v>
      </c>
      <c r="AY264" s="246" t="s">
        <v>174</v>
      </c>
    </row>
    <row r="265" s="12" customFormat="1">
      <c r="B265" s="236"/>
      <c r="C265" s="237"/>
      <c r="D265" s="230" t="s">
        <v>287</v>
      </c>
      <c r="E265" s="238" t="s">
        <v>1</v>
      </c>
      <c r="F265" s="239" t="s">
        <v>2616</v>
      </c>
      <c r="G265" s="237"/>
      <c r="H265" s="240">
        <v>32.399999999999999</v>
      </c>
      <c r="I265" s="241"/>
      <c r="J265" s="237"/>
      <c r="K265" s="237"/>
      <c r="L265" s="242"/>
      <c r="M265" s="243"/>
      <c r="N265" s="244"/>
      <c r="O265" s="244"/>
      <c r="P265" s="244"/>
      <c r="Q265" s="244"/>
      <c r="R265" s="244"/>
      <c r="S265" s="244"/>
      <c r="T265" s="245"/>
      <c r="AT265" s="246" t="s">
        <v>287</v>
      </c>
      <c r="AU265" s="246" t="s">
        <v>90</v>
      </c>
      <c r="AV265" s="12" t="s">
        <v>90</v>
      </c>
      <c r="AW265" s="12" t="s">
        <v>40</v>
      </c>
      <c r="AX265" s="12" t="s">
        <v>79</v>
      </c>
      <c r="AY265" s="246" t="s">
        <v>174</v>
      </c>
    </row>
    <row r="266" s="12" customFormat="1">
      <c r="B266" s="236"/>
      <c r="C266" s="237"/>
      <c r="D266" s="230" t="s">
        <v>287</v>
      </c>
      <c r="E266" s="238" t="s">
        <v>1</v>
      </c>
      <c r="F266" s="239" t="s">
        <v>2617</v>
      </c>
      <c r="G266" s="237"/>
      <c r="H266" s="240">
        <v>238.56</v>
      </c>
      <c r="I266" s="241"/>
      <c r="J266" s="237"/>
      <c r="K266" s="237"/>
      <c r="L266" s="242"/>
      <c r="M266" s="243"/>
      <c r="N266" s="244"/>
      <c r="O266" s="244"/>
      <c r="P266" s="244"/>
      <c r="Q266" s="244"/>
      <c r="R266" s="244"/>
      <c r="S266" s="244"/>
      <c r="T266" s="245"/>
      <c r="AT266" s="246" t="s">
        <v>287</v>
      </c>
      <c r="AU266" s="246" t="s">
        <v>90</v>
      </c>
      <c r="AV266" s="12" t="s">
        <v>90</v>
      </c>
      <c r="AW266" s="12" t="s">
        <v>40</v>
      </c>
      <c r="AX266" s="12" t="s">
        <v>79</v>
      </c>
      <c r="AY266" s="246" t="s">
        <v>174</v>
      </c>
    </row>
    <row r="267" s="12" customFormat="1">
      <c r="B267" s="236"/>
      <c r="C267" s="237"/>
      <c r="D267" s="230" t="s">
        <v>287</v>
      </c>
      <c r="E267" s="238" t="s">
        <v>1</v>
      </c>
      <c r="F267" s="239" t="s">
        <v>2618</v>
      </c>
      <c r="G267" s="237"/>
      <c r="H267" s="240">
        <v>21.84</v>
      </c>
      <c r="I267" s="241"/>
      <c r="J267" s="237"/>
      <c r="K267" s="237"/>
      <c r="L267" s="242"/>
      <c r="M267" s="243"/>
      <c r="N267" s="244"/>
      <c r="O267" s="244"/>
      <c r="P267" s="244"/>
      <c r="Q267" s="244"/>
      <c r="R267" s="244"/>
      <c r="S267" s="244"/>
      <c r="T267" s="245"/>
      <c r="AT267" s="246" t="s">
        <v>287</v>
      </c>
      <c r="AU267" s="246" t="s">
        <v>90</v>
      </c>
      <c r="AV267" s="12" t="s">
        <v>90</v>
      </c>
      <c r="AW267" s="12" t="s">
        <v>40</v>
      </c>
      <c r="AX267" s="12" t="s">
        <v>79</v>
      </c>
      <c r="AY267" s="246" t="s">
        <v>174</v>
      </c>
    </row>
    <row r="268" s="1" customFormat="1" ht="16.5" customHeight="1">
      <c r="B268" s="37"/>
      <c r="C268" s="218" t="s">
        <v>7</v>
      </c>
      <c r="D268" s="218" t="s">
        <v>175</v>
      </c>
      <c r="E268" s="219" t="s">
        <v>1704</v>
      </c>
      <c r="F268" s="220" t="s">
        <v>1705</v>
      </c>
      <c r="G268" s="221" t="s">
        <v>284</v>
      </c>
      <c r="H268" s="222">
        <v>50</v>
      </c>
      <c r="I268" s="223"/>
      <c r="J268" s="224">
        <f>ROUND(I268*H268,2)</f>
        <v>0</v>
      </c>
      <c r="K268" s="220" t="s">
        <v>274</v>
      </c>
      <c r="L268" s="42"/>
      <c r="M268" s="225" t="s">
        <v>1</v>
      </c>
      <c r="N268" s="226" t="s">
        <v>50</v>
      </c>
      <c r="O268" s="78"/>
      <c r="P268" s="227">
        <f>O268*H268</f>
        <v>0</v>
      </c>
      <c r="Q268" s="227">
        <v>0.017080000000000001</v>
      </c>
      <c r="R268" s="227">
        <f>Q268*H268</f>
        <v>0.85400000000000009</v>
      </c>
      <c r="S268" s="227">
        <v>0</v>
      </c>
      <c r="T268" s="228">
        <f>S268*H268</f>
        <v>0</v>
      </c>
      <c r="AR268" s="15" t="s">
        <v>192</v>
      </c>
      <c r="AT268" s="15" t="s">
        <v>175</v>
      </c>
      <c r="AU268" s="15" t="s">
        <v>90</v>
      </c>
      <c r="AY268" s="15" t="s">
        <v>174</v>
      </c>
      <c r="BE268" s="229">
        <f>IF(N268="základní",J268,0)</f>
        <v>0</v>
      </c>
      <c r="BF268" s="229">
        <f>IF(N268="snížená",J268,0)</f>
        <v>0</v>
      </c>
      <c r="BG268" s="229">
        <f>IF(N268="zákl. přenesená",J268,0)</f>
        <v>0</v>
      </c>
      <c r="BH268" s="229">
        <f>IF(N268="sníž. přenesená",J268,0)</f>
        <v>0</v>
      </c>
      <c r="BI268" s="229">
        <f>IF(N268="nulová",J268,0)</f>
        <v>0</v>
      </c>
      <c r="BJ268" s="15" t="s">
        <v>87</v>
      </c>
      <c r="BK268" s="229">
        <f>ROUND(I268*H268,2)</f>
        <v>0</v>
      </c>
      <c r="BL268" s="15" t="s">
        <v>192</v>
      </c>
      <c r="BM268" s="15" t="s">
        <v>2619</v>
      </c>
    </row>
    <row r="269" s="1" customFormat="1">
      <c r="B269" s="37"/>
      <c r="C269" s="38"/>
      <c r="D269" s="230" t="s">
        <v>181</v>
      </c>
      <c r="E269" s="38"/>
      <c r="F269" s="231" t="s">
        <v>1707</v>
      </c>
      <c r="G269" s="38"/>
      <c r="H269" s="38"/>
      <c r="I269" s="142"/>
      <c r="J269" s="38"/>
      <c r="K269" s="38"/>
      <c r="L269" s="42"/>
      <c r="M269" s="232"/>
      <c r="N269" s="78"/>
      <c r="O269" s="78"/>
      <c r="P269" s="78"/>
      <c r="Q269" s="78"/>
      <c r="R269" s="78"/>
      <c r="S269" s="78"/>
      <c r="T269" s="79"/>
      <c r="AT269" s="15" t="s">
        <v>181</v>
      </c>
      <c r="AU269" s="15" t="s">
        <v>90</v>
      </c>
    </row>
    <row r="270" s="12" customFormat="1">
      <c r="B270" s="236"/>
      <c r="C270" s="237"/>
      <c r="D270" s="230" t="s">
        <v>287</v>
      </c>
      <c r="E270" s="238" t="s">
        <v>1</v>
      </c>
      <c r="F270" s="239" t="s">
        <v>535</v>
      </c>
      <c r="G270" s="237"/>
      <c r="H270" s="240">
        <v>50</v>
      </c>
      <c r="I270" s="241"/>
      <c r="J270" s="237"/>
      <c r="K270" s="237"/>
      <c r="L270" s="242"/>
      <c r="M270" s="243"/>
      <c r="N270" s="244"/>
      <c r="O270" s="244"/>
      <c r="P270" s="244"/>
      <c r="Q270" s="244"/>
      <c r="R270" s="244"/>
      <c r="S270" s="244"/>
      <c r="T270" s="245"/>
      <c r="AT270" s="246" t="s">
        <v>287</v>
      </c>
      <c r="AU270" s="246" t="s">
        <v>90</v>
      </c>
      <c r="AV270" s="12" t="s">
        <v>90</v>
      </c>
      <c r="AW270" s="12" t="s">
        <v>40</v>
      </c>
      <c r="AX270" s="12" t="s">
        <v>87</v>
      </c>
      <c r="AY270" s="246" t="s">
        <v>174</v>
      </c>
    </row>
    <row r="271" s="1" customFormat="1" ht="16.5" customHeight="1">
      <c r="B271" s="37"/>
      <c r="C271" s="218" t="s">
        <v>378</v>
      </c>
      <c r="D271" s="218" t="s">
        <v>175</v>
      </c>
      <c r="E271" s="219" t="s">
        <v>1709</v>
      </c>
      <c r="F271" s="220" t="s">
        <v>1710</v>
      </c>
      <c r="G271" s="221" t="s">
        <v>305</v>
      </c>
      <c r="H271" s="222">
        <v>4069.5</v>
      </c>
      <c r="I271" s="223"/>
      <c r="J271" s="224">
        <f>ROUND(I271*H271,2)</f>
        <v>0</v>
      </c>
      <c r="K271" s="220" t="s">
        <v>274</v>
      </c>
      <c r="L271" s="42"/>
      <c r="M271" s="225" t="s">
        <v>1</v>
      </c>
      <c r="N271" s="226" t="s">
        <v>50</v>
      </c>
      <c r="O271" s="78"/>
      <c r="P271" s="227">
        <f>O271*H271</f>
        <v>0</v>
      </c>
      <c r="Q271" s="227">
        <v>0.00084000000000000003</v>
      </c>
      <c r="R271" s="227">
        <f>Q271*H271</f>
        <v>3.41838</v>
      </c>
      <c r="S271" s="227">
        <v>0</v>
      </c>
      <c r="T271" s="228">
        <f>S271*H271</f>
        <v>0</v>
      </c>
      <c r="AR271" s="15" t="s">
        <v>192</v>
      </c>
      <c r="AT271" s="15" t="s">
        <v>175</v>
      </c>
      <c r="AU271" s="15" t="s">
        <v>90</v>
      </c>
      <c r="AY271" s="15" t="s">
        <v>174</v>
      </c>
      <c r="BE271" s="229">
        <f>IF(N271="základní",J271,0)</f>
        <v>0</v>
      </c>
      <c r="BF271" s="229">
        <f>IF(N271="snížená",J271,0)</f>
        <v>0</v>
      </c>
      <c r="BG271" s="229">
        <f>IF(N271="zákl. přenesená",J271,0)</f>
        <v>0</v>
      </c>
      <c r="BH271" s="229">
        <f>IF(N271="sníž. přenesená",J271,0)</f>
        <v>0</v>
      </c>
      <c r="BI271" s="229">
        <f>IF(N271="nulová",J271,0)</f>
        <v>0</v>
      </c>
      <c r="BJ271" s="15" t="s">
        <v>87</v>
      </c>
      <c r="BK271" s="229">
        <f>ROUND(I271*H271,2)</f>
        <v>0</v>
      </c>
      <c r="BL271" s="15" t="s">
        <v>192</v>
      </c>
      <c r="BM271" s="15" t="s">
        <v>2620</v>
      </c>
    </row>
    <row r="272" s="1" customFormat="1">
      <c r="B272" s="37"/>
      <c r="C272" s="38"/>
      <c r="D272" s="230" t="s">
        <v>181</v>
      </c>
      <c r="E272" s="38"/>
      <c r="F272" s="231" t="s">
        <v>1712</v>
      </c>
      <c r="G272" s="38"/>
      <c r="H272" s="38"/>
      <c r="I272" s="142"/>
      <c r="J272" s="38"/>
      <c r="K272" s="38"/>
      <c r="L272" s="42"/>
      <c r="M272" s="232"/>
      <c r="N272" s="78"/>
      <c r="O272" s="78"/>
      <c r="P272" s="78"/>
      <c r="Q272" s="78"/>
      <c r="R272" s="78"/>
      <c r="S272" s="78"/>
      <c r="T272" s="79"/>
      <c r="AT272" s="15" t="s">
        <v>181</v>
      </c>
      <c r="AU272" s="15" t="s">
        <v>90</v>
      </c>
    </row>
    <row r="273" s="12" customFormat="1">
      <c r="B273" s="236"/>
      <c r="C273" s="237"/>
      <c r="D273" s="230" t="s">
        <v>287</v>
      </c>
      <c r="E273" s="238" t="s">
        <v>1</v>
      </c>
      <c r="F273" s="239" t="s">
        <v>2621</v>
      </c>
      <c r="G273" s="237"/>
      <c r="H273" s="240">
        <v>512.85000000000002</v>
      </c>
      <c r="I273" s="241"/>
      <c r="J273" s="237"/>
      <c r="K273" s="237"/>
      <c r="L273" s="242"/>
      <c r="M273" s="243"/>
      <c r="N273" s="244"/>
      <c r="O273" s="244"/>
      <c r="P273" s="244"/>
      <c r="Q273" s="244"/>
      <c r="R273" s="244"/>
      <c r="S273" s="244"/>
      <c r="T273" s="245"/>
      <c r="AT273" s="246" t="s">
        <v>287</v>
      </c>
      <c r="AU273" s="246" t="s">
        <v>90</v>
      </c>
      <c r="AV273" s="12" t="s">
        <v>90</v>
      </c>
      <c r="AW273" s="12" t="s">
        <v>40</v>
      </c>
      <c r="AX273" s="12" t="s">
        <v>79</v>
      </c>
      <c r="AY273" s="246" t="s">
        <v>174</v>
      </c>
    </row>
    <row r="274" s="12" customFormat="1">
      <c r="B274" s="236"/>
      <c r="C274" s="237"/>
      <c r="D274" s="230" t="s">
        <v>287</v>
      </c>
      <c r="E274" s="238" t="s">
        <v>1</v>
      </c>
      <c r="F274" s="239" t="s">
        <v>2622</v>
      </c>
      <c r="G274" s="237"/>
      <c r="H274" s="240">
        <v>966.60000000000002</v>
      </c>
      <c r="I274" s="241"/>
      <c r="J274" s="237"/>
      <c r="K274" s="237"/>
      <c r="L274" s="242"/>
      <c r="M274" s="243"/>
      <c r="N274" s="244"/>
      <c r="O274" s="244"/>
      <c r="P274" s="244"/>
      <c r="Q274" s="244"/>
      <c r="R274" s="244"/>
      <c r="S274" s="244"/>
      <c r="T274" s="245"/>
      <c r="AT274" s="246" t="s">
        <v>287</v>
      </c>
      <c r="AU274" s="246" t="s">
        <v>90</v>
      </c>
      <c r="AV274" s="12" t="s">
        <v>90</v>
      </c>
      <c r="AW274" s="12" t="s">
        <v>40</v>
      </c>
      <c r="AX274" s="12" t="s">
        <v>79</v>
      </c>
      <c r="AY274" s="246" t="s">
        <v>174</v>
      </c>
    </row>
    <row r="275" s="12" customFormat="1">
      <c r="B275" s="236"/>
      <c r="C275" s="237"/>
      <c r="D275" s="230" t="s">
        <v>287</v>
      </c>
      <c r="E275" s="238" t="s">
        <v>1</v>
      </c>
      <c r="F275" s="239" t="s">
        <v>2623</v>
      </c>
      <c r="G275" s="237"/>
      <c r="H275" s="240">
        <v>155.40000000000001</v>
      </c>
      <c r="I275" s="241"/>
      <c r="J275" s="237"/>
      <c r="K275" s="237"/>
      <c r="L275" s="242"/>
      <c r="M275" s="243"/>
      <c r="N275" s="244"/>
      <c r="O275" s="244"/>
      <c r="P275" s="244"/>
      <c r="Q275" s="244"/>
      <c r="R275" s="244"/>
      <c r="S275" s="244"/>
      <c r="T275" s="245"/>
      <c r="AT275" s="246" t="s">
        <v>287</v>
      </c>
      <c r="AU275" s="246" t="s">
        <v>90</v>
      </c>
      <c r="AV275" s="12" t="s">
        <v>90</v>
      </c>
      <c r="AW275" s="12" t="s">
        <v>40</v>
      </c>
      <c r="AX275" s="12" t="s">
        <v>79</v>
      </c>
      <c r="AY275" s="246" t="s">
        <v>174</v>
      </c>
    </row>
    <row r="276" s="12" customFormat="1">
      <c r="B276" s="236"/>
      <c r="C276" s="237"/>
      <c r="D276" s="230" t="s">
        <v>287</v>
      </c>
      <c r="E276" s="238" t="s">
        <v>1</v>
      </c>
      <c r="F276" s="239" t="s">
        <v>2624</v>
      </c>
      <c r="G276" s="237"/>
      <c r="H276" s="240">
        <v>895.70000000000005</v>
      </c>
      <c r="I276" s="241"/>
      <c r="J276" s="237"/>
      <c r="K276" s="237"/>
      <c r="L276" s="242"/>
      <c r="M276" s="243"/>
      <c r="N276" s="244"/>
      <c r="O276" s="244"/>
      <c r="P276" s="244"/>
      <c r="Q276" s="244"/>
      <c r="R276" s="244"/>
      <c r="S276" s="244"/>
      <c r="T276" s="245"/>
      <c r="AT276" s="246" t="s">
        <v>287</v>
      </c>
      <c r="AU276" s="246" t="s">
        <v>90</v>
      </c>
      <c r="AV276" s="12" t="s">
        <v>90</v>
      </c>
      <c r="AW276" s="12" t="s">
        <v>40</v>
      </c>
      <c r="AX276" s="12" t="s">
        <v>79</v>
      </c>
      <c r="AY276" s="246" t="s">
        <v>174</v>
      </c>
    </row>
    <row r="277" s="12" customFormat="1">
      <c r="B277" s="236"/>
      <c r="C277" s="237"/>
      <c r="D277" s="230" t="s">
        <v>287</v>
      </c>
      <c r="E277" s="238" t="s">
        <v>1</v>
      </c>
      <c r="F277" s="239" t="s">
        <v>2625</v>
      </c>
      <c r="G277" s="237"/>
      <c r="H277" s="240">
        <v>76.5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AT277" s="246" t="s">
        <v>287</v>
      </c>
      <c r="AU277" s="246" t="s">
        <v>90</v>
      </c>
      <c r="AV277" s="12" t="s">
        <v>90</v>
      </c>
      <c r="AW277" s="12" t="s">
        <v>40</v>
      </c>
      <c r="AX277" s="12" t="s">
        <v>79</v>
      </c>
      <c r="AY277" s="246" t="s">
        <v>174</v>
      </c>
    </row>
    <row r="278" s="12" customFormat="1">
      <c r="B278" s="236"/>
      <c r="C278" s="237"/>
      <c r="D278" s="230" t="s">
        <v>287</v>
      </c>
      <c r="E278" s="238" t="s">
        <v>1</v>
      </c>
      <c r="F278" s="239" t="s">
        <v>2626</v>
      </c>
      <c r="G278" s="237"/>
      <c r="H278" s="240">
        <v>45.5</v>
      </c>
      <c r="I278" s="241"/>
      <c r="J278" s="237"/>
      <c r="K278" s="237"/>
      <c r="L278" s="242"/>
      <c r="M278" s="243"/>
      <c r="N278" s="244"/>
      <c r="O278" s="244"/>
      <c r="P278" s="244"/>
      <c r="Q278" s="244"/>
      <c r="R278" s="244"/>
      <c r="S278" s="244"/>
      <c r="T278" s="245"/>
      <c r="AT278" s="246" t="s">
        <v>287</v>
      </c>
      <c r="AU278" s="246" t="s">
        <v>90</v>
      </c>
      <c r="AV278" s="12" t="s">
        <v>90</v>
      </c>
      <c r="AW278" s="12" t="s">
        <v>40</v>
      </c>
      <c r="AX278" s="12" t="s">
        <v>79</v>
      </c>
      <c r="AY278" s="246" t="s">
        <v>174</v>
      </c>
    </row>
    <row r="279" s="12" customFormat="1">
      <c r="B279" s="236"/>
      <c r="C279" s="237"/>
      <c r="D279" s="230" t="s">
        <v>287</v>
      </c>
      <c r="E279" s="238" t="s">
        <v>1</v>
      </c>
      <c r="F279" s="239" t="s">
        <v>2627</v>
      </c>
      <c r="G279" s="237"/>
      <c r="H279" s="240">
        <v>83.200000000000003</v>
      </c>
      <c r="I279" s="241"/>
      <c r="J279" s="237"/>
      <c r="K279" s="237"/>
      <c r="L279" s="242"/>
      <c r="M279" s="243"/>
      <c r="N279" s="244"/>
      <c r="O279" s="244"/>
      <c r="P279" s="244"/>
      <c r="Q279" s="244"/>
      <c r="R279" s="244"/>
      <c r="S279" s="244"/>
      <c r="T279" s="245"/>
      <c r="AT279" s="246" t="s">
        <v>287</v>
      </c>
      <c r="AU279" s="246" t="s">
        <v>90</v>
      </c>
      <c r="AV279" s="12" t="s">
        <v>90</v>
      </c>
      <c r="AW279" s="12" t="s">
        <v>40</v>
      </c>
      <c r="AX279" s="12" t="s">
        <v>79</v>
      </c>
      <c r="AY279" s="246" t="s">
        <v>174</v>
      </c>
    </row>
    <row r="280" s="12" customFormat="1">
      <c r="B280" s="236"/>
      <c r="C280" s="237"/>
      <c r="D280" s="230" t="s">
        <v>287</v>
      </c>
      <c r="E280" s="238" t="s">
        <v>1</v>
      </c>
      <c r="F280" s="239" t="s">
        <v>2628</v>
      </c>
      <c r="G280" s="237"/>
      <c r="H280" s="240">
        <v>37.700000000000003</v>
      </c>
      <c r="I280" s="241"/>
      <c r="J280" s="237"/>
      <c r="K280" s="237"/>
      <c r="L280" s="242"/>
      <c r="M280" s="243"/>
      <c r="N280" s="244"/>
      <c r="O280" s="244"/>
      <c r="P280" s="244"/>
      <c r="Q280" s="244"/>
      <c r="R280" s="244"/>
      <c r="S280" s="244"/>
      <c r="T280" s="245"/>
      <c r="AT280" s="246" t="s">
        <v>287</v>
      </c>
      <c r="AU280" s="246" t="s">
        <v>90</v>
      </c>
      <c r="AV280" s="12" t="s">
        <v>90</v>
      </c>
      <c r="AW280" s="12" t="s">
        <v>40</v>
      </c>
      <c r="AX280" s="12" t="s">
        <v>79</v>
      </c>
      <c r="AY280" s="246" t="s">
        <v>174</v>
      </c>
    </row>
    <row r="281" s="12" customFormat="1">
      <c r="B281" s="236"/>
      <c r="C281" s="237"/>
      <c r="D281" s="230" t="s">
        <v>287</v>
      </c>
      <c r="E281" s="238" t="s">
        <v>1</v>
      </c>
      <c r="F281" s="239" t="s">
        <v>2629</v>
      </c>
      <c r="G281" s="237"/>
      <c r="H281" s="240">
        <v>139.09999999999999</v>
      </c>
      <c r="I281" s="241"/>
      <c r="J281" s="237"/>
      <c r="K281" s="237"/>
      <c r="L281" s="242"/>
      <c r="M281" s="243"/>
      <c r="N281" s="244"/>
      <c r="O281" s="244"/>
      <c r="P281" s="244"/>
      <c r="Q281" s="244"/>
      <c r="R281" s="244"/>
      <c r="S281" s="244"/>
      <c r="T281" s="245"/>
      <c r="AT281" s="246" t="s">
        <v>287</v>
      </c>
      <c r="AU281" s="246" t="s">
        <v>90</v>
      </c>
      <c r="AV281" s="12" t="s">
        <v>90</v>
      </c>
      <c r="AW281" s="12" t="s">
        <v>40</v>
      </c>
      <c r="AX281" s="12" t="s">
        <v>79</v>
      </c>
      <c r="AY281" s="246" t="s">
        <v>174</v>
      </c>
    </row>
    <row r="282" s="12" customFormat="1">
      <c r="B282" s="236"/>
      <c r="C282" s="237"/>
      <c r="D282" s="230" t="s">
        <v>287</v>
      </c>
      <c r="E282" s="238" t="s">
        <v>1</v>
      </c>
      <c r="F282" s="239" t="s">
        <v>2630</v>
      </c>
      <c r="G282" s="237"/>
      <c r="H282" s="240">
        <v>74.099999999999994</v>
      </c>
      <c r="I282" s="241"/>
      <c r="J282" s="237"/>
      <c r="K282" s="237"/>
      <c r="L282" s="242"/>
      <c r="M282" s="243"/>
      <c r="N282" s="244"/>
      <c r="O282" s="244"/>
      <c r="P282" s="244"/>
      <c r="Q282" s="244"/>
      <c r="R282" s="244"/>
      <c r="S282" s="244"/>
      <c r="T282" s="245"/>
      <c r="AT282" s="246" t="s">
        <v>287</v>
      </c>
      <c r="AU282" s="246" t="s">
        <v>90</v>
      </c>
      <c r="AV282" s="12" t="s">
        <v>90</v>
      </c>
      <c r="AW282" s="12" t="s">
        <v>40</v>
      </c>
      <c r="AX282" s="12" t="s">
        <v>79</v>
      </c>
      <c r="AY282" s="246" t="s">
        <v>174</v>
      </c>
    </row>
    <row r="283" s="12" customFormat="1">
      <c r="B283" s="236"/>
      <c r="C283" s="237"/>
      <c r="D283" s="230" t="s">
        <v>287</v>
      </c>
      <c r="E283" s="238" t="s">
        <v>1</v>
      </c>
      <c r="F283" s="239" t="s">
        <v>2631</v>
      </c>
      <c r="G283" s="237"/>
      <c r="H283" s="240">
        <v>101.40000000000001</v>
      </c>
      <c r="I283" s="241"/>
      <c r="J283" s="237"/>
      <c r="K283" s="237"/>
      <c r="L283" s="242"/>
      <c r="M283" s="243"/>
      <c r="N283" s="244"/>
      <c r="O283" s="244"/>
      <c r="P283" s="244"/>
      <c r="Q283" s="244"/>
      <c r="R283" s="244"/>
      <c r="S283" s="244"/>
      <c r="T283" s="245"/>
      <c r="AT283" s="246" t="s">
        <v>287</v>
      </c>
      <c r="AU283" s="246" t="s">
        <v>90</v>
      </c>
      <c r="AV283" s="12" t="s">
        <v>90</v>
      </c>
      <c r="AW283" s="12" t="s">
        <v>40</v>
      </c>
      <c r="AX283" s="12" t="s">
        <v>79</v>
      </c>
      <c r="AY283" s="246" t="s">
        <v>174</v>
      </c>
    </row>
    <row r="284" s="12" customFormat="1">
      <c r="B284" s="236"/>
      <c r="C284" s="237"/>
      <c r="D284" s="230" t="s">
        <v>287</v>
      </c>
      <c r="E284" s="238" t="s">
        <v>1</v>
      </c>
      <c r="F284" s="239" t="s">
        <v>2632</v>
      </c>
      <c r="G284" s="237"/>
      <c r="H284" s="240">
        <v>39.149999999999999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AT284" s="246" t="s">
        <v>287</v>
      </c>
      <c r="AU284" s="246" t="s">
        <v>90</v>
      </c>
      <c r="AV284" s="12" t="s">
        <v>90</v>
      </c>
      <c r="AW284" s="12" t="s">
        <v>40</v>
      </c>
      <c r="AX284" s="12" t="s">
        <v>79</v>
      </c>
      <c r="AY284" s="246" t="s">
        <v>174</v>
      </c>
    </row>
    <row r="285" s="12" customFormat="1">
      <c r="B285" s="236"/>
      <c r="C285" s="237"/>
      <c r="D285" s="230" t="s">
        <v>287</v>
      </c>
      <c r="E285" s="238" t="s">
        <v>1</v>
      </c>
      <c r="F285" s="239" t="s">
        <v>2633</v>
      </c>
      <c r="G285" s="237"/>
      <c r="H285" s="240">
        <v>105.3</v>
      </c>
      <c r="I285" s="241"/>
      <c r="J285" s="237"/>
      <c r="K285" s="237"/>
      <c r="L285" s="242"/>
      <c r="M285" s="243"/>
      <c r="N285" s="244"/>
      <c r="O285" s="244"/>
      <c r="P285" s="244"/>
      <c r="Q285" s="244"/>
      <c r="R285" s="244"/>
      <c r="S285" s="244"/>
      <c r="T285" s="245"/>
      <c r="AT285" s="246" t="s">
        <v>287</v>
      </c>
      <c r="AU285" s="246" t="s">
        <v>90</v>
      </c>
      <c r="AV285" s="12" t="s">
        <v>90</v>
      </c>
      <c r="AW285" s="12" t="s">
        <v>40</v>
      </c>
      <c r="AX285" s="12" t="s">
        <v>79</v>
      </c>
      <c r="AY285" s="246" t="s">
        <v>174</v>
      </c>
    </row>
    <row r="286" s="12" customFormat="1">
      <c r="B286" s="236"/>
      <c r="C286" s="237"/>
      <c r="D286" s="230" t="s">
        <v>287</v>
      </c>
      <c r="E286" s="238" t="s">
        <v>1</v>
      </c>
      <c r="F286" s="239" t="s">
        <v>2634</v>
      </c>
      <c r="G286" s="237"/>
      <c r="H286" s="240">
        <v>766.79999999999995</v>
      </c>
      <c r="I286" s="241"/>
      <c r="J286" s="237"/>
      <c r="K286" s="237"/>
      <c r="L286" s="242"/>
      <c r="M286" s="243"/>
      <c r="N286" s="244"/>
      <c r="O286" s="244"/>
      <c r="P286" s="244"/>
      <c r="Q286" s="244"/>
      <c r="R286" s="244"/>
      <c r="S286" s="244"/>
      <c r="T286" s="245"/>
      <c r="AT286" s="246" t="s">
        <v>287</v>
      </c>
      <c r="AU286" s="246" t="s">
        <v>90</v>
      </c>
      <c r="AV286" s="12" t="s">
        <v>90</v>
      </c>
      <c r="AW286" s="12" t="s">
        <v>40</v>
      </c>
      <c r="AX286" s="12" t="s">
        <v>79</v>
      </c>
      <c r="AY286" s="246" t="s">
        <v>174</v>
      </c>
    </row>
    <row r="287" s="12" customFormat="1">
      <c r="B287" s="236"/>
      <c r="C287" s="237"/>
      <c r="D287" s="230" t="s">
        <v>287</v>
      </c>
      <c r="E287" s="238" t="s">
        <v>1</v>
      </c>
      <c r="F287" s="239" t="s">
        <v>2635</v>
      </c>
      <c r="G287" s="237"/>
      <c r="H287" s="240">
        <v>70.200000000000003</v>
      </c>
      <c r="I287" s="241"/>
      <c r="J287" s="237"/>
      <c r="K287" s="237"/>
      <c r="L287" s="242"/>
      <c r="M287" s="243"/>
      <c r="N287" s="244"/>
      <c r="O287" s="244"/>
      <c r="P287" s="244"/>
      <c r="Q287" s="244"/>
      <c r="R287" s="244"/>
      <c r="S287" s="244"/>
      <c r="T287" s="245"/>
      <c r="AT287" s="246" t="s">
        <v>287</v>
      </c>
      <c r="AU287" s="246" t="s">
        <v>90</v>
      </c>
      <c r="AV287" s="12" t="s">
        <v>90</v>
      </c>
      <c r="AW287" s="12" t="s">
        <v>40</v>
      </c>
      <c r="AX287" s="12" t="s">
        <v>79</v>
      </c>
      <c r="AY287" s="246" t="s">
        <v>174</v>
      </c>
    </row>
    <row r="288" s="1" customFormat="1" ht="16.5" customHeight="1">
      <c r="B288" s="37"/>
      <c r="C288" s="218" t="s">
        <v>383</v>
      </c>
      <c r="D288" s="218" t="s">
        <v>175</v>
      </c>
      <c r="E288" s="219" t="s">
        <v>1725</v>
      </c>
      <c r="F288" s="220" t="s">
        <v>1726</v>
      </c>
      <c r="G288" s="221" t="s">
        <v>305</v>
      </c>
      <c r="H288" s="222">
        <v>4069.5</v>
      </c>
      <c r="I288" s="223"/>
      <c r="J288" s="224">
        <f>ROUND(I288*H288,2)</f>
        <v>0</v>
      </c>
      <c r="K288" s="220" t="s">
        <v>274</v>
      </c>
      <c r="L288" s="42"/>
      <c r="M288" s="225" t="s">
        <v>1</v>
      </c>
      <c r="N288" s="226" t="s">
        <v>50</v>
      </c>
      <c r="O288" s="78"/>
      <c r="P288" s="227">
        <f>O288*H288</f>
        <v>0</v>
      </c>
      <c r="Q288" s="227">
        <v>0</v>
      </c>
      <c r="R288" s="227">
        <f>Q288*H288</f>
        <v>0</v>
      </c>
      <c r="S288" s="227">
        <v>0</v>
      </c>
      <c r="T288" s="228">
        <f>S288*H288</f>
        <v>0</v>
      </c>
      <c r="AR288" s="15" t="s">
        <v>192</v>
      </c>
      <c r="AT288" s="15" t="s">
        <v>175</v>
      </c>
      <c r="AU288" s="15" t="s">
        <v>90</v>
      </c>
      <c r="AY288" s="15" t="s">
        <v>174</v>
      </c>
      <c r="BE288" s="229">
        <f>IF(N288="základní",J288,0)</f>
        <v>0</v>
      </c>
      <c r="BF288" s="229">
        <f>IF(N288="snížená",J288,0)</f>
        <v>0</v>
      </c>
      <c r="BG288" s="229">
        <f>IF(N288="zákl. přenesená",J288,0)</f>
        <v>0</v>
      </c>
      <c r="BH288" s="229">
        <f>IF(N288="sníž. přenesená",J288,0)</f>
        <v>0</v>
      </c>
      <c r="BI288" s="229">
        <f>IF(N288="nulová",J288,0)</f>
        <v>0</v>
      </c>
      <c r="BJ288" s="15" t="s">
        <v>87</v>
      </c>
      <c r="BK288" s="229">
        <f>ROUND(I288*H288,2)</f>
        <v>0</v>
      </c>
      <c r="BL288" s="15" t="s">
        <v>192</v>
      </c>
      <c r="BM288" s="15" t="s">
        <v>2636</v>
      </c>
    </row>
    <row r="289" s="1" customFormat="1">
      <c r="B289" s="37"/>
      <c r="C289" s="38"/>
      <c r="D289" s="230" t="s">
        <v>181</v>
      </c>
      <c r="E289" s="38"/>
      <c r="F289" s="231" t="s">
        <v>1728</v>
      </c>
      <c r="G289" s="38"/>
      <c r="H289" s="38"/>
      <c r="I289" s="142"/>
      <c r="J289" s="38"/>
      <c r="K289" s="38"/>
      <c r="L289" s="42"/>
      <c r="M289" s="232"/>
      <c r="N289" s="78"/>
      <c r="O289" s="78"/>
      <c r="P289" s="78"/>
      <c r="Q289" s="78"/>
      <c r="R289" s="78"/>
      <c r="S289" s="78"/>
      <c r="T289" s="79"/>
      <c r="AT289" s="15" t="s">
        <v>181</v>
      </c>
      <c r="AU289" s="15" t="s">
        <v>90</v>
      </c>
    </row>
    <row r="290" s="12" customFormat="1">
      <c r="B290" s="236"/>
      <c r="C290" s="237"/>
      <c r="D290" s="230" t="s">
        <v>287</v>
      </c>
      <c r="E290" s="238" t="s">
        <v>1</v>
      </c>
      <c r="F290" s="239" t="s">
        <v>2621</v>
      </c>
      <c r="G290" s="237"/>
      <c r="H290" s="240">
        <v>512.85000000000002</v>
      </c>
      <c r="I290" s="241"/>
      <c r="J290" s="237"/>
      <c r="K290" s="237"/>
      <c r="L290" s="242"/>
      <c r="M290" s="243"/>
      <c r="N290" s="244"/>
      <c r="O290" s="244"/>
      <c r="P290" s="244"/>
      <c r="Q290" s="244"/>
      <c r="R290" s="244"/>
      <c r="S290" s="244"/>
      <c r="T290" s="245"/>
      <c r="AT290" s="246" t="s">
        <v>287</v>
      </c>
      <c r="AU290" s="246" t="s">
        <v>90</v>
      </c>
      <c r="AV290" s="12" t="s">
        <v>90</v>
      </c>
      <c r="AW290" s="12" t="s">
        <v>40</v>
      </c>
      <c r="AX290" s="12" t="s">
        <v>79</v>
      </c>
      <c r="AY290" s="246" t="s">
        <v>174</v>
      </c>
    </row>
    <row r="291" s="12" customFormat="1">
      <c r="B291" s="236"/>
      <c r="C291" s="237"/>
      <c r="D291" s="230" t="s">
        <v>287</v>
      </c>
      <c r="E291" s="238" t="s">
        <v>1</v>
      </c>
      <c r="F291" s="239" t="s">
        <v>2622</v>
      </c>
      <c r="G291" s="237"/>
      <c r="H291" s="240">
        <v>966.60000000000002</v>
      </c>
      <c r="I291" s="241"/>
      <c r="J291" s="237"/>
      <c r="K291" s="237"/>
      <c r="L291" s="242"/>
      <c r="M291" s="243"/>
      <c r="N291" s="244"/>
      <c r="O291" s="244"/>
      <c r="P291" s="244"/>
      <c r="Q291" s="244"/>
      <c r="R291" s="244"/>
      <c r="S291" s="244"/>
      <c r="T291" s="245"/>
      <c r="AT291" s="246" t="s">
        <v>287</v>
      </c>
      <c r="AU291" s="246" t="s">
        <v>90</v>
      </c>
      <c r="AV291" s="12" t="s">
        <v>90</v>
      </c>
      <c r="AW291" s="12" t="s">
        <v>40</v>
      </c>
      <c r="AX291" s="12" t="s">
        <v>79</v>
      </c>
      <c r="AY291" s="246" t="s">
        <v>174</v>
      </c>
    </row>
    <row r="292" s="12" customFormat="1">
      <c r="B292" s="236"/>
      <c r="C292" s="237"/>
      <c r="D292" s="230" t="s">
        <v>287</v>
      </c>
      <c r="E292" s="238" t="s">
        <v>1</v>
      </c>
      <c r="F292" s="239" t="s">
        <v>2623</v>
      </c>
      <c r="G292" s="237"/>
      <c r="H292" s="240">
        <v>155.40000000000001</v>
      </c>
      <c r="I292" s="241"/>
      <c r="J292" s="237"/>
      <c r="K292" s="237"/>
      <c r="L292" s="242"/>
      <c r="M292" s="243"/>
      <c r="N292" s="244"/>
      <c r="O292" s="244"/>
      <c r="P292" s="244"/>
      <c r="Q292" s="244"/>
      <c r="R292" s="244"/>
      <c r="S292" s="244"/>
      <c r="T292" s="245"/>
      <c r="AT292" s="246" t="s">
        <v>287</v>
      </c>
      <c r="AU292" s="246" t="s">
        <v>90</v>
      </c>
      <c r="AV292" s="12" t="s">
        <v>90</v>
      </c>
      <c r="AW292" s="12" t="s">
        <v>40</v>
      </c>
      <c r="AX292" s="12" t="s">
        <v>79</v>
      </c>
      <c r="AY292" s="246" t="s">
        <v>174</v>
      </c>
    </row>
    <row r="293" s="12" customFormat="1">
      <c r="B293" s="236"/>
      <c r="C293" s="237"/>
      <c r="D293" s="230" t="s">
        <v>287</v>
      </c>
      <c r="E293" s="238" t="s">
        <v>1</v>
      </c>
      <c r="F293" s="239" t="s">
        <v>2624</v>
      </c>
      <c r="G293" s="237"/>
      <c r="H293" s="240">
        <v>895.70000000000005</v>
      </c>
      <c r="I293" s="241"/>
      <c r="J293" s="237"/>
      <c r="K293" s="237"/>
      <c r="L293" s="242"/>
      <c r="M293" s="243"/>
      <c r="N293" s="244"/>
      <c r="O293" s="244"/>
      <c r="P293" s="244"/>
      <c r="Q293" s="244"/>
      <c r="R293" s="244"/>
      <c r="S293" s="244"/>
      <c r="T293" s="245"/>
      <c r="AT293" s="246" t="s">
        <v>287</v>
      </c>
      <c r="AU293" s="246" t="s">
        <v>90</v>
      </c>
      <c r="AV293" s="12" t="s">
        <v>90</v>
      </c>
      <c r="AW293" s="12" t="s">
        <v>40</v>
      </c>
      <c r="AX293" s="12" t="s">
        <v>79</v>
      </c>
      <c r="AY293" s="246" t="s">
        <v>174</v>
      </c>
    </row>
    <row r="294" s="12" customFormat="1">
      <c r="B294" s="236"/>
      <c r="C294" s="237"/>
      <c r="D294" s="230" t="s">
        <v>287</v>
      </c>
      <c r="E294" s="238" t="s">
        <v>1</v>
      </c>
      <c r="F294" s="239" t="s">
        <v>2625</v>
      </c>
      <c r="G294" s="237"/>
      <c r="H294" s="240">
        <v>76.5</v>
      </c>
      <c r="I294" s="241"/>
      <c r="J294" s="237"/>
      <c r="K294" s="237"/>
      <c r="L294" s="242"/>
      <c r="M294" s="243"/>
      <c r="N294" s="244"/>
      <c r="O294" s="244"/>
      <c r="P294" s="244"/>
      <c r="Q294" s="244"/>
      <c r="R294" s="244"/>
      <c r="S294" s="244"/>
      <c r="T294" s="245"/>
      <c r="AT294" s="246" t="s">
        <v>287</v>
      </c>
      <c r="AU294" s="246" t="s">
        <v>90</v>
      </c>
      <c r="AV294" s="12" t="s">
        <v>90</v>
      </c>
      <c r="AW294" s="12" t="s">
        <v>40</v>
      </c>
      <c r="AX294" s="12" t="s">
        <v>79</v>
      </c>
      <c r="AY294" s="246" t="s">
        <v>174</v>
      </c>
    </row>
    <row r="295" s="12" customFormat="1">
      <c r="B295" s="236"/>
      <c r="C295" s="237"/>
      <c r="D295" s="230" t="s">
        <v>287</v>
      </c>
      <c r="E295" s="238" t="s">
        <v>1</v>
      </c>
      <c r="F295" s="239" t="s">
        <v>2626</v>
      </c>
      <c r="G295" s="237"/>
      <c r="H295" s="240">
        <v>45.5</v>
      </c>
      <c r="I295" s="241"/>
      <c r="J295" s="237"/>
      <c r="K295" s="237"/>
      <c r="L295" s="242"/>
      <c r="M295" s="243"/>
      <c r="N295" s="244"/>
      <c r="O295" s="244"/>
      <c r="P295" s="244"/>
      <c r="Q295" s="244"/>
      <c r="R295" s="244"/>
      <c r="S295" s="244"/>
      <c r="T295" s="245"/>
      <c r="AT295" s="246" t="s">
        <v>287</v>
      </c>
      <c r="AU295" s="246" t="s">
        <v>90</v>
      </c>
      <c r="AV295" s="12" t="s">
        <v>90</v>
      </c>
      <c r="AW295" s="12" t="s">
        <v>40</v>
      </c>
      <c r="AX295" s="12" t="s">
        <v>79</v>
      </c>
      <c r="AY295" s="246" t="s">
        <v>174</v>
      </c>
    </row>
    <row r="296" s="12" customFormat="1">
      <c r="B296" s="236"/>
      <c r="C296" s="237"/>
      <c r="D296" s="230" t="s">
        <v>287</v>
      </c>
      <c r="E296" s="238" t="s">
        <v>1</v>
      </c>
      <c r="F296" s="239" t="s">
        <v>2627</v>
      </c>
      <c r="G296" s="237"/>
      <c r="H296" s="240">
        <v>83.200000000000003</v>
      </c>
      <c r="I296" s="241"/>
      <c r="J296" s="237"/>
      <c r="K296" s="237"/>
      <c r="L296" s="242"/>
      <c r="M296" s="243"/>
      <c r="N296" s="244"/>
      <c r="O296" s="244"/>
      <c r="P296" s="244"/>
      <c r="Q296" s="244"/>
      <c r="R296" s="244"/>
      <c r="S296" s="244"/>
      <c r="T296" s="245"/>
      <c r="AT296" s="246" t="s">
        <v>287</v>
      </c>
      <c r="AU296" s="246" t="s">
        <v>90</v>
      </c>
      <c r="AV296" s="12" t="s">
        <v>90</v>
      </c>
      <c r="AW296" s="12" t="s">
        <v>40</v>
      </c>
      <c r="AX296" s="12" t="s">
        <v>79</v>
      </c>
      <c r="AY296" s="246" t="s">
        <v>174</v>
      </c>
    </row>
    <row r="297" s="12" customFormat="1">
      <c r="B297" s="236"/>
      <c r="C297" s="237"/>
      <c r="D297" s="230" t="s">
        <v>287</v>
      </c>
      <c r="E297" s="238" t="s">
        <v>1</v>
      </c>
      <c r="F297" s="239" t="s">
        <v>2628</v>
      </c>
      <c r="G297" s="237"/>
      <c r="H297" s="240">
        <v>37.700000000000003</v>
      </c>
      <c r="I297" s="241"/>
      <c r="J297" s="237"/>
      <c r="K297" s="237"/>
      <c r="L297" s="242"/>
      <c r="M297" s="243"/>
      <c r="N297" s="244"/>
      <c r="O297" s="244"/>
      <c r="P297" s="244"/>
      <c r="Q297" s="244"/>
      <c r="R297" s="244"/>
      <c r="S297" s="244"/>
      <c r="T297" s="245"/>
      <c r="AT297" s="246" t="s">
        <v>287</v>
      </c>
      <c r="AU297" s="246" t="s">
        <v>90</v>
      </c>
      <c r="AV297" s="12" t="s">
        <v>90</v>
      </c>
      <c r="AW297" s="12" t="s">
        <v>40</v>
      </c>
      <c r="AX297" s="12" t="s">
        <v>79</v>
      </c>
      <c r="AY297" s="246" t="s">
        <v>174</v>
      </c>
    </row>
    <row r="298" s="12" customFormat="1">
      <c r="B298" s="236"/>
      <c r="C298" s="237"/>
      <c r="D298" s="230" t="s">
        <v>287</v>
      </c>
      <c r="E298" s="238" t="s">
        <v>1</v>
      </c>
      <c r="F298" s="239" t="s">
        <v>2629</v>
      </c>
      <c r="G298" s="237"/>
      <c r="H298" s="240">
        <v>139.09999999999999</v>
      </c>
      <c r="I298" s="241"/>
      <c r="J298" s="237"/>
      <c r="K298" s="237"/>
      <c r="L298" s="242"/>
      <c r="M298" s="243"/>
      <c r="N298" s="244"/>
      <c r="O298" s="244"/>
      <c r="P298" s="244"/>
      <c r="Q298" s="244"/>
      <c r="R298" s="244"/>
      <c r="S298" s="244"/>
      <c r="T298" s="245"/>
      <c r="AT298" s="246" t="s">
        <v>287</v>
      </c>
      <c r="AU298" s="246" t="s">
        <v>90</v>
      </c>
      <c r="AV298" s="12" t="s">
        <v>90</v>
      </c>
      <c r="AW298" s="12" t="s">
        <v>40</v>
      </c>
      <c r="AX298" s="12" t="s">
        <v>79</v>
      </c>
      <c r="AY298" s="246" t="s">
        <v>174</v>
      </c>
    </row>
    <row r="299" s="12" customFormat="1">
      <c r="B299" s="236"/>
      <c r="C299" s="237"/>
      <c r="D299" s="230" t="s">
        <v>287</v>
      </c>
      <c r="E299" s="238" t="s">
        <v>1</v>
      </c>
      <c r="F299" s="239" t="s">
        <v>2630</v>
      </c>
      <c r="G299" s="237"/>
      <c r="H299" s="240">
        <v>74.099999999999994</v>
      </c>
      <c r="I299" s="241"/>
      <c r="J299" s="237"/>
      <c r="K299" s="237"/>
      <c r="L299" s="242"/>
      <c r="M299" s="243"/>
      <c r="N299" s="244"/>
      <c r="O299" s="244"/>
      <c r="P299" s="244"/>
      <c r="Q299" s="244"/>
      <c r="R299" s="244"/>
      <c r="S299" s="244"/>
      <c r="T299" s="245"/>
      <c r="AT299" s="246" t="s">
        <v>287</v>
      </c>
      <c r="AU299" s="246" t="s">
        <v>90</v>
      </c>
      <c r="AV299" s="12" t="s">
        <v>90</v>
      </c>
      <c r="AW299" s="12" t="s">
        <v>40</v>
      </c>
      <c r="AX299" s="12" t="s">
        <v>79</v>
      </c>
      <c r="AY299" s="246" t="s">
        <v>174</v>
      </c>
    </row>
    <row r="300" s="12" customFormat="1">
      <c r="B300" s="236"/>
      <c r="C300" s="237"/>
      <c r="D300" s="230" t="s">
        <v>287</v>
      </c>
      <c r="E300" s="238" t="s">
        <v>1</v>
      </c>
      <c r="F300" s="239" t="s">
        <v>2631</v>
      </c>
      <c r="G300" s="237"/>
      <c r="H300" s="240">
        <v>101.40000000000001</v>
      </c>
      <c r="I300" s="241"/>
      <c r="J300" s="237"/>
      <c r="K300" s="237"/>
      <c r="L300" s="242"/>
      <c r="M300" s="243"/>
      <c r="N300" s="244"/>
      <c r="O300" s="244"/>
      <c r="P300" s="244"/>
      <c r="Q300" s="244"/>
      <c r="R300" s="244"/>
      <c r="S300" s="244"/>
      <c r="T300" s="245"/>
      <c r="AT300" s="246" t="s">
        <v>287</v>
      </c>
      <c r="AU300" s="246" t="s">
        <v>90</v>
      </c>
      <c r="AV300" s="12" t="s">
        <v>90</v>
      </c>
      <c r="AW300" s="12" t="s">
        <v>40</v>
      </c>
      <c r="AX300" s="12" t="s">
        <v>79</v>
      </c>
      <c r="AY300" s="246" t="s">
        <v>174</v>
      </c>
    </row>
    <row r="301" s="12" customFormat="1">
      <c r="B301" s="236"/>
      <c r="C301" s="237"/>
      <c r="D301" s="230" t="s">
        <v>287</v>
      </c>
      <c r="E301" s="238" t="s">
        <v>1</v>
      </c>
      <c r="F301" s="239" t="s">
        <v>2632</v>
      </c>
      <c r="G301" s="237"/>
      <c r="H301" s="240">
        <v>39.149999999999999</v>
      </c>
      <c r="I301" s="241"/>
      <c r="J301" s="237"/>
      <c r="K301" s="237"/>
      <c r="L301" s="242"/>
      <c r="M301" s="243"/>
      <c r="N301" s="244"/>
      <c r="O301" s="244"/>
      <c r="P301" s="244"/>
      <c r="Q301" s="244"/>
      <c r="R301" s="244"/>
      <c r="S301" s="244"/>
      <c r="T301" s="245"/>
      <c r="AT301" s="246" t="s">
        <v>287</v>
      </c>
      <c r="AU301" s="246" t="s">
        <v>90</v>
      </c>
      <c r="AV301" s="12" t="s">
        <v>90</v>
      </c>
      <c r="AW301" s="12" t="s">
        <v>40</v>
      </c>
      <c r="AX301" s="12" t="s">
        <v>79</v>
      </c>
      <c r="AY301" s="246" t="s">
        <v>174</v>
      </c>
    </row>
    <row r="302" s="12" customFormat="1">
      <c r="B302" s="236"/>
      <c r="C302" s="237"/>
      <c r="D302" s="230" t="s">
        <v>287</v>
      </c>
      <c r="E302" s="238" t="s">
        <v>1</v>
      </c>
      <c r="F302" s="239" t="s">
        <v>2633</v>
      </c>
      <c r="G302" s="237"/>
      <c r="H302" s="240">
        <v>105.3</v>
      </c>
      <c r="I302" s="241"/>
      <c r="J302" s="237"/>
      <c r="K302" s="237"/>
      <c r="L302" s="242"/>
      <c r="M302" s="243"/>
      <c r="N302" s="244"/>
      <c r="O302" s="244"/>
      <c r="P302" s="244"/>
      <c r="Q302" s="244"/>
      <c r="R302" s="244"/>
      <c r="S302" s="244"/>
      <c r="T302" s="245"/>
      <c r="AT302" s="246" t="s">
        <v>287</v>
      </c>
      <c r="AU302" s="246" t="s">
        <v>90</v>
      </c>
      <c r="AV302" s="12" t="s">
        <v>90</v>
      </c>
      <c r="AW302" s="12" t="s">
        <v>40</v>
      </c>
      <c r="AX302" s="12" t="s">
        <v>79</v>
      </c>
      <c r="AY302" s="246" t="s">
        <v>174</v>
      </c>
    </row>
    <row r="303" s="12" customFormat="1">
      <c r="B303" s="236"/>
      <c r="C303" s="237"/>
      <c r="D303" s="230" t="s">
        <v>287</v>
      </c>
      <c r="E303" s="238" t="s">
        <v>1</v>
      </c>
      <c r="F303" s="239" t="s">
        <v>2634</v>
      </c>
      <c r="G303" s="237"/>
      <c r="H303" s="240">
        <v>766.79999999999995</v>
      </c>
      <c r="I303" s="241"/>
      <c r="J303" s="237"/>
      <c r="K303" s="237"/>
      <c r="L303" s="242"/>
      <c r="M303" s="243"/>
      <c r="N303" s="244"/>
      <c r="O303" s="244"/>
      <c r="P303" s="244"/>
      <c r="Q303" s="244"/>
      <c r="R303" s="244"/>
      <c r="S303" s="244"/>
      <c r="T303" s="245"/>
      <c r="AT303" s="246" t="s">
        <v>287</v>
      </c>
      <c r="AU303" s="246" t="s">
        <v>90</v>
      </c>
      <c r="AV303" s="12" t="s">
        <v>90</v>
      </c>
      <c r="AW303" s="12" t="s">
        <v>40</v>
      </c>
      <c r="AX303" s="12" t="s">
        <v>79</v>
      </c>
      <c r="AY303" s="246" t="s">
        <v>174</v>
      </c>
    </row>
    <row r="304" s="12" customFormat="1">
      <c r="B304" s="236"/>
      <c r="C304" s="237"/>
      <c r="D304" s="230" t="s">
        <v>287</v>
      </c>
      <c r="E304" s="238" t="s">
        <v>1</v>
      </c>
      <c r="F304" s="239" t="s">
        <v>2635</v>
      </c>
      <c r="G304" s="237"/>
      <c r="H304" s="240">
        <v>70.200000000000003</v>
      </c>
      <c r="I304" s="241"/>
      <c r="J304" s="237"/>
      <c r="K304" s="237"/>
      <c r="L304" s="242"/>
      <c r="M304" s="243"/>
      <c r="N304" s="244"/>
      <c r="O304" s="244"/>
      <c r="P304" s="244"/>
      <c r="Q304" s="244"/>
      <c r="R304" s="244"/>
      <c r="S304" s="244"/>
      <c r="T304" s="245"/>
      <c r="AT304" s="246" t="s">
        <v>287</v>
      </c>
      <c r="AU304" s="246" t="s">
        <v>90</v>
      </c>
      <c r="AV304" s="12" t="s">
        <v>90</v>
      </c>
      <c r="AW304" s="12" t="s">
        <v>40</v>
      </c>
      <c r="AX304" s="12" t="s">
        <v>79</v>
      </c>
      <c r="AY304" s="246" t="s">
        <v>174</v>
      </c>
    </row>
    <row r="305" s="1" customFormat="1" ht="16.5" customHeight="1">
      <c r="B305" s="37"/>
      <c r="C305" s="218" t="s">
        <v>388</v>
      </c>
      <c r="D305" s="218" t="s">
        <v>175</v>
      </c>
      <c r="E305" s="219" t="s">
        <v>965</v>
      </c>
      <c r="F305" s="220" t="s">
        <v>966</v>
      </c>
      <c r="G305" s="221" t="s">
        <v>284</v>
      </c>
      <c r="H305" s="222">
        <v>375.13999999999999</v>
      </c>
      <c r="I305" s="223"/>
      <c r="J305" s="224">
        <f>ROUND(I305*H305,2)</f>
        <v>0</v>
      </c>
      <c r="K305" s="220" t="s">
        <v>274</v>
      </c>
      <c r="L305" s="42"/>
      <c r="M305" s="225" t="s">
        <v>1</v>
      </c>
      <c r="N305" s="226" t="s">
        <v>50</v>
      </c>
      <c r="O305" s="78"/>
      <c r="P305" s="227">
        <f>O305*H305</f>
        <v>0</v>
      </c>
      <c r="Q305" s="227">
        <v>0</v>
      </c>
      <c r="R305" s="227">
        <f>Q305*H305</f>
        <v>0</v>
      </c>
      <c r="S305" s="227">
        <v>0</v>
      </c>
      <c r="T305" s="228">
        <f>S305*H305</f>
        <v>0</v>
      </c>
      <c r="AR305" s="15" t="s">
        <v>192</v>
      </c>
      <c r="AT305" s="15" t="s">
        <v>175</v>
      </c>
      <c r="AU305" s="15" t="s">
        <v>90</v>
      </c>
      <c r="AY305" s="15" t="s">
        <v>174</v>
      </c>
      <c r="BE305" s="229">
        <f>IF(N305="základní",J305,0)</f>
        <v>0</v>
      </c>
      <c r="BF305" s="229">
        <f>IF(N305="snížená",J305,0)</f>
        <v>0</v>
      </c>
      <c r="BG305" s="229">
        <f>IF(N305="zákl. přenesená",J305,0)</f>
        <v>0</v>
      </c>
      <c r="BH305" s="229">
        <f>IF(N305="sníž. přenesená",J305,0)</f>
        <v>0</v>
      </c>
      <c r="BI305" s="229">
        <f>IF(N305="nulová",J305,0)</f>
        <v>0</v>
      </c>
      <c r="BJ305" s="15" t="s">
        <v>87</v>
      </c>
      <c r="BK305" s="229">
        <f>ROUND(I305*H305,2)</f>
        <v>0</v>
      </c>
      <c r="BL305" s="15" t="s">
        <v>192</v>
      </c>
      <c r="BM305" s="15" t="s">
        <v>2637</v>
      </c>
    </row>
    <row r="306" s="1" customFormat="1">
      <c r="B306" s="37"/>
      <c r="C306" s="38"/>
      <c r="D306" s="230" t="s">
        <v>181</v>
      </c>
      <c r="E306" s="38"/>
      <c r="F306" s="231" t="s">
        <v>966</v>
      </c>
      <c r="G306" s="38"/>
      <c r="H306" s="38"/>
      <c r="I306" s="142"/>
      <c r="J306" s="38"/>
      <c r="K306" s="38"/>
      <c r="L306" s="42"/>
      <c r="M306" s="232"/>
      <c r="N306" s="78"/>
      <c r="O306" s="78"/>
      <c r="P306" s="78"/>
      <c r="Q306" s="78"/>
      <c r="R306" s="78"/>
      <c r="S306" s="78"/>
      <c r="T306" s="79"/>
      <c r="AT306" s="15" t="s">
        <v>181</v>
      </c>
      <c r="AU306" s="15" t="s">
        <v>90</v>
      </c>
    </row>
    <row r="307" s="12" customFormat="1">
      <c r="B307" s="236"/>
      <c r="C307" s="237"/>
      <c r="D307" s="230" t="s">
        <v>287</v>
      </c>
      <c r="E307" s="238" t="s">
        <v>1</v>
      </c>
      <c r="F307" s="239" t="s">
        <v>2638</v>
      </c>
      <c r="G307" s="237"/>
      <c r="H307" s="240">
        <v>18.48</v>
      </c>
      <c r="I307" s="241"/>
      <c r="J307" s="237"/>
      <c r="K307" s="237"/>
      <c r="L307" s="242"/>
      <c r="M307" s="243"/>
      <c r="N307" s="244"/>
      <c r="O307" s="244"/>
      <c r="P307" s="244"/>
      <c r="Q307" s="244"/>
      <c r="R307" s="244"/>
      <c r="S307" s="244"/>
      <c r="T307" s="245"/>
      <c r="AT307" s="246" t="s">
        <v>287</v>
      </c>
      <c r="AU307" s="246" t="s">
        <v>90</v>
      </c>
      <c r="AV307" s="12" t="s">
        <v>90</v>
      </c>
      <c r="AW307" s="12" t="s">
        <v>40</v>
      </c>
      <c r="AX307" s="12" t="s">
        <v>79</v>
      </c>
      <c r="AY307" s="246" t="s">
        <v>174</v>
      </c>
    </row>
    <row r="308" s="12" customFormat="1">
      <c r="B308" s="236"/>
      <c r="C308" s="237"/>
      <c r="D308" s="230" t="s">
        <v>287</v>
      </c>
      <c r="E308" s="238" t="s">
        <v>1</v>
      </c>
      <c r="F308" s="239" t="s">
        <v>2639</v>
      </c>
      <c r="G308" s="237"/>
      <c r="H308" s="240">
        <v>100.24</v>
      </c>
      <c r="I308" s="241"/>
      <c r="J308" s="237"/>
      <c r="K308" s="237"/>
      <c r="L308" s="242"/>
      <c r="M308" s="243"/>
      <c r="N308" s="244"/>
      <c r="O308" s="244"/>
      <c r="P308" s="244"/>
      <c r="Q308" s="244"/>
      <c r="R308" s="244"/>
      <c r="S308" s="244"/>
      <c r="T308" s="245"/>
      <c r="AT308" s="246" t="s">
        <v>287</v>
      </c>
      <c r="AU308" s="246" t="s">
        <v>90</v>
      </c>
      <c r="AV308" s="12" t="s">
        <v>90</v>
      </c>
      <c r="AW308" s="12" t="s">
        <v>40</v>
      </c>
      <c r="AX308" s="12" t="s">
        <v>79</v>
      </c>
      <c r="AY308" s="246" t="s">
        <v>174</v>
      </c>
    </row>
    <row r="309" s="12" customFormat="1">
      <c r="B309" s="236"/>
      <c r="C309" s="237"/>
      <c r="D309" s="230" t="s">
        <v>287</v>
      </c>
      <c r="E309" s="238" t="s">
        <v>1</v>
      </c>
      <c r="F309" s="239" t="s">
        <v>2640</v>
      </c>
      <c r="G309" s="237"/>
      <c r="H309" s="240">
        <v>17.760000000000002</v>
      </c>
      <c r="I309" s="241"/>
      <c r="J309" s="237"/>
      <c r="K309" s="237"/>
      <c r="L309" s="242"/>
      <c r="M309" s="243"/>
      <c r="N309" s="244"/>
      <c r="O309" s="244"/>
      <c r="P309" s="244"/>
      <c r="Q309" s="244"/>
      <c r="R309" s="244"/>
      <c r="S309" s="244"/>
      <c r="T309" s="245"/>
      <c r="AT309" s="246" t="s">
        <v>287</v>
      </c>
      <c r="AU309" s="246" t="s">
        <v>90</v>
      </c>
      <c r="AV309" s="12" t="s">
        <v>90</v>
      </c>
      <c r="AW309" s="12" t="s">
        <v>40</v>
      </c>
      <c r="AX309" s="12" t="s">
        <v>79</v>
      </c>
      <c r="AY309" s="246" t="s">
        <v>174</v>
      </c>
    </row>
    <row r="310" s="12" customFormat="1">
      <c r="B310" s="236"/>
      <c r="C310" s="237"/>
      <c r="D310" s="230" t="s">
        <v>287</v>
      </c>
      <c r="E310" s="238" t="s">
        <v>1</v>
      </c>
      <c r="F310" s="239" t="s">
        <v>2641</v>
      </c>
      <c r="G310" s="237"/>
      <c r="H310" s="240">
        <v>82.680000000000007</v>
      </c>
      <c r="I310" s="241"/>
      <c r="J310" s="237"/>
      <c r="K310" s="237"/>
      <c r="L310" s="242"/>
      <c r="M310" s="243"/>
      <c r="N310" s="244"/>
      <c r="O310" s="244"/>
      <c r="P310" s="244"/>
      <c r="Q310" s="244"/>
      <c r="R310" s="244"/>
      <c r="S310" s="244"/>
      <c r="T310" s="245"/>
      <c r="AT310" s="246" t="s">
        <v>287</v>
      </c>
      <c r="AU310" s="246" t="s">
        <v>90</v>
      </c>
      <c r="AV310" s="12" t="s">
        <v>90</v>
      </c>
      <c r="AW310" s="12" t="s">
        <v>40</v>
      </c>
      <c r="AX310" s="12" t="s">
        <v>79</v>
      </c>
      <c r="AY310" s="246" t="s">
        <v>174</v>
      </c>
    </row>
    <row r="311" s="12" customFormat="1">
      <c r="B311" s="236"/>
      <c r="C311" s="237"/>
      <c r="D311" s="230" t="s">
        <v>287</v>
      </c>
      <c r="E311" s="238" t="s">
        <v>1</v>
      </c>
      <c r="F311" s="239" t="s">
        <v>2642</v>
      </c>
      <c r="G311" s="237"/>
      <c r="H311" s="240">
        <v>10.199999999999999</v>
      </c>
      <c r="I311" s="241"/>
      <c r="J311" s="237"/>
      <c r="K311" s="237"/>
      <c r="L311" s="242"/>
      <c r="M311" s="243"/>
      <c r="N311" s="244"/>
      <c r="O311" s="244"/>
      <c r="P311" s="244"/>
      <c r="Q311" s="244"/>
      <c r="R311" s="244"/>
      <c r="S311" s="244"/>
      <c r="T311" s="245"/>
      <c r="AT311" s="246" t="s">
        <v>287</v>
      </c>
      <c r="AU311" s="246" t="s">
        <v>90</v>
      </c>
      <c r="AV311" s="12" t="s">
        <v>90</v>
      </c>
      <c r="AW311" s="12" t="s">
        <v>40</v>
      </c>
      <c r="AX311" s="12" t="s">
        <v>79</v>
      </c>
      <c r="AY311" s="246" t="s">
        <v>174</v>
      </c>
    </row>
    <row r="312" s="12" customFormat="1">
      <c r="B312" s="236"/>
      <c r="C312" s="237"/>
      <c r="D312" s="230" t="s">
        <v>287</v>
      </c>
      <c r="E312" s="238" t="s">
        <v>1</v>
      </c>
      <c r="F312" s="239" t="s">
        <v>2643</v>
      </c>
      <c r="G312" s="237"/>
      <c r="H312" s="240">
        <v>4.2000000000000002</v>
      </c>
      <c r="I312" s="241"/>
      <c r="J312" s="237"/>
      <c r="K312" s="237"/>
      <c r="L312" s="242"/>
      <c r="M312" s="243"/>
      <c r="N312" s="244"/>
      <c r="O312" s="244"/>
      <c r="P312" s="244"/>
      <c r="Q312" s="244"/>
      <c r="R312" s="244"/>
      <c r="S312" s="244"/>
      <c r="T312" s="245"/>
      <c r="AT312" s="246" t="s">
        <v>287</v>
      </c>
      <c r="AU312" s="246" t="s">
        <v>90</v>
      </c>
      <c r="AV312" s="12" t="s">
        <v>90</v>
      </c>
      <c r="AW312" s="12" t="s">
        <v>40</v>
      </c>
      <c r="AX312" s="12" t="s">
        <v>79</v>
      </c>
      <c r="AY312" s="246" t="s">
        <v>174</v>
      </c>
    </row>
    <row r="313" s="12" customFormat="1">
      <c r="B313" s="236"/>
      <c r="C313" s="237"/>
      <c r="D313" s="230" t="s">
        <v>287</v>
      </c>
      <c r="E313" s="238" t="s">
        <v>1</v>
      </c>
      <c r="F313" s="239" t="s">
        <v>2644</v>
      </c>
      <c r="G313" s="237"/>
      <c r="H313" s="240">
        <v>7.6799999999999997</v>
      </c>
      <c r="I313" s="241"/>
      <c r="J313" s="237"/>
      <c r="K313" s="237"/>
      <c r="L313" s="242"/>
      <c r="M313" s="243"/>
      <c r="N313" s="244"/>
      <c r="O313" s="244"/>
      <c r="P313" s="244"/>
      <c r="Q313" s="244"/>
      <c r="R313" s="244"/>
      <c r="S313" s="244"/>
      <c r="T313" s="245"/>
      <c r="AT313" s="246" t="s">
        <v>287</v>
      </c>
      <c r="AU313" s="246" t="s">
        <v>90</v>
      </c>
      <c r="AV313" s="12" t="s">
        <v>90</v>
      </c>
      <c r="AW313" s="12" t="s">
        <v>40</v>
      </c>
      <c r="AX313" s="12" t="s">
        <v>79</v>
      </c>
      <c r="AY313" s="246" t="s">
        <v>174</v>
      </c>
    </row>
    <row r="314" s="12" customFormat="1">
      <c r="B314" s="236"/>
      <c r="C314" s="237"/>
      <c r="D314" s="230" t="s">
        <v>287</v>
      </c>
      <c r="E314" s="238" t="s">
        <v>1</v>
      </c>
      <c r="F314" s="239" t="s">
        <v>2645</v>
      </c>
      <c r="G314" s="237"/>
      <c r="H314" s="240">
        <v>3.48</v>
      </c>
      <c r="I314" s="241"/>
      <c r="J314" s="237"/>
      <c r="K314" s="237"/>
      <c r="L314" s="242"/>
      <c r="M314" s="243"/>
      <c r="N314" s="244"/>
      <c r="O314" s="244"/>
      <c r="P314" s="244"/>
      <c r="Q314" s="244"/>
      <c r="R314" s="244"/>
      <c r="S314" s="244"/>
      <c r="T314" s="245"/>
      <c r="AT314" s="246" t="s">
        <v>287</v>
      </c>
      <c r="AU314" s="246" t="s">
        <v>90</v>
      </c>
      <c r="AV314" s="12" t="s">
        <v>90</v>
      </c>
      <c r="AW314" s="12" t="s">
        <v>40</v>
      </c>
      <c r="AX314" s="12" t="s">
        <v>79</v>
      </c>
      <c r="AY314" s="246" t="s">
        <v>174</v>
      </c>
    </row>
    <row r="315" s="12" customFormat="1">
      <c r="B315" s="236"/>
      <c r="C315" s="237"/>
      <c r="D315" s="230" t="s">
        <v>287</v>
      </c>
      <c r="E315" s="238" t="s">
        <v>1</v>
      </c>
      <c r="F315" s="239" t="s">
        <v>2646</v>
      </c>
      <c r="G315" s="237"/>
      <c r="H315" s="240">
        <v>12.84</v>
      </c>
      <c r="I315" s="241"/>
      <c r="J315" s="237"/>
      <c r="K315" s="237"/>
      <c r="L315" s="242"/>
      <c r="M315" s="243"/>
      <c r="N315" s="244"/>
      <c r="O315" s="244"/>
      <c r="P315" s="244"/>
      <c r="Q315" s="244"/>
      <c r="R315" s="244"/>
      <c r="S315" s="244"/>
      <c r="T315" s="245"/>
      <c r="AT315" s="246" t="s">
        <v>287</v>
      </c>
      <c r="AU315" s="246" t="s">
        <v>90</v>
      </c>
      <c r="AV315" s="12" t="s">
        <v>90</v>
      </c>
      <c r="AW315" s="12" t="s">
        <v>40</v>
      </c>
      <c r="AX315" s="12" t="s">
        <v>79</v>
      </c>
      <c r="AY315" s="246" t="s">
        <v>174</v>
      </c>
    </row>
    <row r="316" s="12" customFormat="1">
      <c r="B316" s="236"/>
      <c r="C316" s="237"/>
      <c r="D316" s="230" t="s">
        <v>287</v>
      </c>
      <c r="E316" s="238" t="s">
        <v>1</v>
      </c>
      <c r="F316" s="239" t="s">
        <v>2647</v>
      </c>
      <c r="G316" s="237"/>
      <c r="H316" s="240">
        <v>6.8399999999999999</v>
      </c>
      <c r="I316" s="241"/>
      <c r="J316" s="237"/>
      <c r="K316" s="237"/>
      <c r="L316" s="242"/>
      <c r="M316" s="243"/>
      <c r="N316" s="244"/>
      <c r="O316" s="244"/>
      <c r="P316" s="244"/>
      <c r="Q316" s="244"/>
      <c r="R316" s="244"/>
      <c r="S316" s="244"/>
      <c r="T316" s="245"/>
      <c r="AT316" s="246" t="s">
        <v>287</v>
      </c>
      <c r="AU316" s="246" t="s">
        <v>90</v>
      </c>
      <c r="AV316" s="12" t="s">
        <v>90</v>
      </c>
      <c r="AW316" s="12" t="s">
        <v>40</v>
      </c>
      <c r="AX316" s="12" t="s">
        <v>79</v>
      </c>
      <c r="AY316" s="246" t="s">
        <v>174</v>
      </c>
    </row>
    <row r="317" s="12" customFormat="1">
      <c r="B317" s="236"/>
      <c r="C317" s="237"/>
      <c r="D317" s="230" t="s">
        <v>287</v>
      </c>
      <c r="E317" s="238" t="s">
        <v>1</v>
      </c>
      <c r="F317" s="239" t="s">
        <v>2648</v>
      </c>
      <c r="G317" s="237"/>
      <c r="H317" s="240">
        <v>9.3599999999999994</v>
      </c>
      <c r="I317" s="241"/>
      <c r="J317" s="237"/>
      <c r="K317" s="237"/>
      <c r="L317" s="242"/>
      <c r="M317" s="243"/>
      <c r="N317" s="244"/>
      <c r="O317" s="244"/>
      <c r="P317" s="244"/>
      <c r="Q317" s="244"/>
      <c r="R317" s="244"/>
      <c r="S317" s="244"/>
      <c r="T317" s="245"/>
      <c r="AT317" s="246" t="s">
        <v>287</v>
      </c>
      <c r="AU317" s="246" t="s">
        <v>90</v>
      </c>
      <c r="AV317" s="12" t="s">
        <v>90</v>
      </c>
      <c r="AW317" s="12" t="s">
        <v>40</v>
      </c>
      <c r="AX317" s="12" t="s">
        <v>79</v>
      </c>
      <c r="AY317" s="246" t="s">
        <v>174</v>
      </c>
    </row>
    <row r="318" s="12" customFormat="1">
      <c r="B318" s="236"/>
      <c r="C318" s="237"/>
      <c r="D318" s="230" t="s">
        <v>287</v>
      </c>
      <c r="E318" s="238" t="s">
        <v>1</v>
      </c>
      <c r="F318" s="239" t="s">
        <v>2649</v>
      </c>
      <c r="G318" s="237"/>
      <c r="H318" s="240">
        <v>4.8600000000000003</v>
      </c>
      <c r="I318" s="241"/>
      <c r="J318" s="237"/>
      <c r="K318" s="237"/>
      <c r="L318" s="242"/>
      <c r="M318" s="243"/>
      <c r="N318" s="244"/>
      <c r="O318" s="244"/>
      <c r="P318" s="244"/>
      <c r="Q318" s="244"/>
      <c r="R318" s="244"/>
      <c r="S318" s="244"/>
      <c r="T318" s="245"/>
      <c r="AT318" s="246" t="s">
        <v>287</v>
      </c>
      <c r="AU318" s="246" t="s">
        <v>90</v>
      </c>
      <c r="AV318" s="12" t="s">
        <v>90</v>
      </c>
      <c r="AW318" s="12" t="s">
        <v>40</v>
      </c>
      <c r="AX318" s="12" t="s">
        <v>79</v>
      </c>
      <c r="AY318" s="246" t="s">
        <v>174</v>
      </c>
    </row>
    <row r="319" s="12" customFormat="1">
      <c r="B319" s="236"/>
      <c r="C319" s="237"/>
      <c r="D319" s="230" t="s">
        <v>287</v>
      </c>
      <c r="E319" s="238" t="s">
        <v>1</v>
      </c>
      <c r="F319" s="239" t="s">
        <v>2650</v>
      </c>
      <c r="G319" s="237"/>
      <c r="H319" s="240">
        <v>9.7200000000000006</v>
      </c>
      <c r="I319" s="241"/>
      <c r="J319" s="237"/>
      <c r="K319" s="237"/>
      <c r="L319" s="242"/>
      <c r="M319" s="243"/>
      <c r="N319" s="244"/>
      <c r="O319" s="244"/>
      <c r="P319" s="244"/>
      <c r="Q319" s="244"/>
      <c r="R319" s="244"/>
      <c r="S319" s="244"/>
      <c r="T319" s="245"/>
      <c r="AT319" s="246" t="s">
        <v>287</v>
      </c>
      <c r="AU319" s="246" t="s">
        <v>90</v>
      </c>
      <c r="AV319" s="12" t="s">
        <v>90</v>
      </c>
      <c r="AW319" s="12" t="s">
        <v>40</v>
      </c>
      <c r="AX319" s="12" t="s">
        <v>79</v>
      </c>
      <c r="AY319" s="246" t="s">
        <v>174</v>
      </c>
    </row>
    <row r="320" s="12" customFormat="1">
      <c r="B320" s="236"/>
      <c r="C320" s="237"/>
      <c r="D320" s="230" t="s">
        <v>287</v>
      </c>
      <c r="E320" s="238" t="s">
        <v>1</v>
      </c>
      <c r="F320" s="239" t="s">
        <v>2651</v>
      </c>
      <c r="G320" s="237"/>
      <c r="H320" s="240">
        <v>79.519999999999996</v>
      </c>
      <c r="I320" s="241"/>
      <c r="J320" s="237"/>
      <c r="K320" s="237"/>
      <c r="L320" s="242"/>
      <c r="M320" s="243"/>
      <c r="N320" s="244"/>
      <c r="O320" s="244"/>
      <c r="P320" s="244"/>
      <c r="Q320" s="244"/>
      <c r="R320" s="244"/>
      <c r="S320" s="244"/>
      <c r="T320" s="245"/>
      <c r="AT320" s="246" t="s">
        <v>287</v>
      </c>
      <c r="AU320" s="246" t="s">
        <v>90</v>
      </c>
      <c r="AV320" s="12" t="s">
        <v>90</v>
      </c>
      <c r="AW320" s="12" t="s">
        <v>40</v>
      </c>
      <c r="AX320" s="12" t="s">
        <v>79</v>
      </c>
      <c r="AY320" s="246" t="s">
        <v>174</v>
      </c>
    </row>
    <row r="321" s="12" customFormat="1">
      <c r="B321" s="236"/>
      <c r="C321" s="237"/>
      <c r="D321" s="230" t="s">
        <v>287</v>
      </c>
      <c r="E321" s="238" t="s">
        <v>1</v>
      </c>
      <c r="F321" s="239" t="s">
        <v>2652</v>
      </c>
      <c r="G321" s="237"/>
      <c r="H321" s="240">
        <v>7.2800000000000002</v>
      </c>
      <c r="I321" s="241"/>
      <c r="J321" s="237"/>
      <c r="K321" s="237"/>
      <c r="L321" s="242"/>
      <c r="M321" s="243"/>
      <c r="N321" s="244"/>
      <c r="O321" s="244"/>
      <c r="P321" s="244"/>
      <c r="Q321" s="244"/>
      <c r="R321" s="244"/>
      <c r="S321" s="244"/>
      <c r="T321" s="245"/>
      <c r="AT321" s="246" t="s">
        <v>287</v>
      </c>
      <c r="AU321" s="246" t="s">
        <v>90</v>
      </c>
      <c r="AV321" s="12" t="s">
        <v>90</v>
      </c>
      <c r="AW321" s="12" t="s">
        <v>40</v>
      </c>
      <c r="AX321" s="12" t="s">
        <v>79</v>
      </c>
      <c r="AY321" s="246" t="s">
        <v>174</v>
      </c>
    </row>
    <row r="322" s="1" customFormat="1" ht="16.5" customHeight="1">
      <c r="B322" s="37"/>
      <c r="C322" s="218" t="s">
        <v>393</v>
      </c>
      <c r="D322" s="218" t="s">
        <v>175</v>
      </c>
      <c r="E322" s="219" t="s">
        <v>969</v>
      </c>
      <c r="F322" s="220" t="s">
        <v>970</v>
      </c>
      <c r="G322" s="221" t="s">
        <v>284</v>
      </c>
      <c r="H322" s="222">
        <v>405.13999999999999</v>
      </c>
      <c r="I322" s="223"/>
      <c r="J322" s="224">
        <f>ROUND(I322*H322,2)</f>
        <v>0</v>
      </c>
      <c r="K322" s="220" t="s">
        <v>274</v>
      </c>
      <c r="L322" s="42"/>
      <c r="M322" s="225" t="s">
        <v>1</v>
      </c>
      <c r="N322" s="226" t="s">
        <v>50</v>
      </c>
      <c r="O322" s="78"/>
      <c r="P322" s="227">
        <f>O322*H322</f>
        <v>0</v>
      </c>
      <c r="Q322" s="227">
        <v>0</v>
      </c>
      <c r="R322" s="227">
        <f>Q322*H322</f>
        <v>0</v>
      </c>
      <c r="S322" s="227">
        <v>0</v>
      </c>
      <c r="T322" s="228">
        <f>S322*H322</f>
        <v>0</v>
      </c>
      <c r="AR322" s="15" t="s">
        <v>192</v>
      </c>
      <c r="AT322" s="15" t="s">
        <v>175</v>
      </c>
      <c r="AU322" s="15" t="s">
        <v>90</v>
      </c>
      <c r="AY322" s="15" t="s">
        <v>174</v>
      </c>
      <c r="BE322" s="229">
        <f>IF(N322="základní",J322,0)</f>
        <v>0</v>
      </c>
      <c r="BF322" s="229">
        <f>IF(N322="snížená",J322,0)</f>
        <v>0</v>
      </c>
      <c r="BG322" s="229">
        <f>IF(N322="zákl. přenesená",J322,0)</f>
        <v>0</v>
      </c>
      <c r="BH322" s="229">
        <f>IF(N322="sníž. přenesená",J322,0)</f>
        <v>0</v>
      </c>
      <c r="BI322" s="229">
        <f>IF(N322="nulová",J322,0)</f>
        <v>0</v>
      </c>
      <c r="BJ322" s="15" t="s">
        <v>87</v>
      </c>
      <c r="BK322" s="229">
        <f>ROUND(I322*H322,2)</f>
        <v>0</v>
      </c>
      <c r="BL322" s="15" t="s">
        <v>192</v>
      </c>
      <c r="BM322" s="15" t="s">
        <v>2653</v>
      </c>
    </row>
    <row r="323" s="1" customFormat="1">
      <c r="B323" s="37"/>
      <c r="C323" s="38"/>
      <c r="D323" s="230" t="s">
        <v>181</v>
      </c>
      <c r="E323" s="38"/>
      <c r="F323" s="231" t="s">
        <v>1744</v>
      </c>
      <c r="G323" s="38"/>
      <c r="H323" s="38"/>
      <c r="I323" s="142"/>
      <c r="J323" s="38"/>
      <c r="K323" s="38"/>
      <c r="L323" s="42"/>
      <c r="M323" s="232"/>
      <c r="N323" s="78"/>
      <c r="O323" s="78"/>
      <c r="P323" s="78"/>
      <c r="Q323" s="78"/>
      <c r="R323" s="78"/>
      <c r="S323" s="78"/>
      <c r="T323" s="79"/>
      <c r="AT323" s="15" t="s">
        <v>181</v>
      </c>
      <c r="AU323" s="15" t="s">
        <v>90</v>
      </c>
    </row>
    <row r="324" s="12" customFormat="1">
      <c r="B324" s="236"/>
      <c r="C324" s="237"/>
      <c r="D324" s="230" t="s">
        <v>287</v>
      </c>
      <c r="E324" s="238" t="s">
        <v>1</v>
      </c>
      <c r="F324" s="239" t="s">
        <v>2654</v>
      </c>
      <c r="G324" s="237"/>
      <c r="H324" s="240">
        <v>30</v>
      </c>
      <c r="I324" s="241"/>
      <c r="J324" s="237"/>
      <c r="K324" s="237"/>
      <c r="L324" s="242"/>
      <c r="M324" s="243"/>
      <c r="N324" s="244"/>
      <c r="O324" s="244"/>
      <c r="P324" s="244"/>
      <c r="Q324" s="244"/>
      <c r="R324" s="244"/>
      <c r="S324" s="244"/>
      <c r="T324" s="245"/>
      <c r="AT324" s="246" t="s">
        <v>287</v>
      </c>
      <c r="AU324" s="246" t="s">
        <v>90</v>
      </c>
      <c r="AV324" s="12" t="s">
        <v>90</v>
      </c>
      <c r="AW324" s="12" t="s">
        <v>40</v>
      </c>
      <c r="AX324" s="12" t="s">
        <v>79</v>
      </c>
      <c r="AY324" s="246" t="s">
        <v>174</v>
      </c>
    </row>
    <row r="325" s="12" customFormat="1">
      <c r="B325" s="236"/>
      <c r="C325" s="237"/>
      <c r="D325" s="230" t="s">
        <v>287</v>
      </c>
      <c r="E325" s="238" t="s">
        <v>1</v>
      </c>
      <c r="F325" s="239" t="s">
        <v>2638</v>
      </c>
      <c r="G325" s="237"/>
      <c r="H325" s="240">
        <v>18.48</v>
      </c>
      <c r="I325" s="241"/>
      <c r="J325" s="237"/>
      <c r="K325" s="237"/>
      <c r="L325" s="242"/>
      <c r="M325" s="243"/>
      <c r="N325" s="244"/>
      <c r="O325" s="244"/>
      <c r="P325" s="244"/>
      <c r="Q325" s="244"/>
      <c r="R325" s="244"/>
      <c r="S325" s="244"/>
      <c r="T325" s="245"/>
      <c r="AT325" s="246" t="s">
        <v>287</v>
      </c>
      <c r="AU325" s="246" t="s">
        <v>90</v>
      </c>
      <c r="AV325" s="12" t="s">
        <v>90</v>
      </c>
      <c r="AW325" s="12" t="s">
        <v>40</v>
      </c>
      <c r="AX325" s="12" t="s">
        <v>79</v>
      </c>
      <c r="AY325" s="246" t="s">
        <v>174</v>
      </c>
    </row>
    <row r="326" s="12" customFormat="1">
      <c r="B326" s="236"/>
      <c r="C326" s="237"/>
      <c r="D326" s="230" t="s">
        <v>287</v>
      </c>
      <c r="E326" s="238" t="s">
        <v>1</v>
      </c>
      <c r="F326" s="239" t="s">
        <v>2639</v>
      </c>
      <c r="G326" s="237"/>
      <c r="H326" s="240">
        <v>100.24</v>
      </c>
      <c r="I326" s="241"/>
      <c r="J326" s="237"/>
      <c r="K326" s="237"/>
      <c r="L326" s="242"/>
      <c r="M326" s="243"/>
      <c r="N326" s="244"/>
      <c r="O326" s="244"/>
      <c r="P326" s="244"/>
      <c r="Q326" s="244"/>
      <c r="R326" s="244"/>
      <c r="S326" s="244"/>
      <c r="T326" s="245"/>
      <c r="AT326" s="246" t="s">
        <v>287</v>
      </c>
      <c r="AU326" s="246" t="s">
        <v>90</v>
      </c>
      <c r="AV326" s="12" t="s">
        <v>90</v>
      </c>
      <c r="AW326" s="12" t="s">
        <v>40</v>
      </c>
      <c r="AX326" s="12" t="s">
        <v>79</v>
      </c>
      <c r="AY326" s="246" t="s">
        <v>174</v>
      </c>
    </row>
    <row r="327" s="12" customFormat="1">
      <c r="B327" s="236"/>
      <c r="C327" s="237"/>
      <c r="D327" s="230" t="s">
        <v>287</v>
      </c>
      <c r="E327" s="238" t="s">
        <v>1</v>
      </c>
      <c r="F327" s="239" t="s">
        <v>2640</v>
      </c>
      <c r="G327" s="237"/>
      <c r="H327" s="240">
        <v>17.760000000000002</v>
      </c>
      <c r="I327" s="241"/>
      <c r="J327" s="237"/>
      <c r="K327" s="237"/>
      <c r="L327" s="242"/>
      <c r="M327" s="243"/>
      <c r="N327" s="244"/>
      <c r="O327" s="244"/>
      <c r="P327" s="244"/>
      <c r="Q327" s="244"/>
      <c r="R327" s="244"/>
      <c r="S327" s="244"/>
      <c r="T327" s="245"/>
      <c r="AT327" s="246" t="s">
        <v>287</v>
      </c>
      <c r="AU327" s="246" t="s">
        <v>90</v>
      </c>
      <c r="AV327" s="12" t="s">
        <v>90</v>
      </c>
      <c r="AW327" s="12" t="s">
        <v>40</v>
      </c>
      <c r="AX327" s="12" t="s">
        <v>79</v>
      </c>
      <c r="AY327" s="246" t="s">
        <v>174</v>
      </c>
    </row>
    <row r="328" s="12" customFormat="1">
      <c r="B328" s="236"/>
      <c r="C328" s="237"/>
      <c r="D328" s="230" t="s">
        <v>287</v>
      </c>
      <c r="E328" s="238" t="s">
        <v>1</v>
      </c>
      <c r="F328" s="239" t="s">
        <v>2641</v>
      </c>
      <c r="G328" s="237"/>
      <c r="H328" s="240">
        <v>82.680000000000007</v>
      </c>
      <c r="I328" s="241"/>
      <c r="J328" s="237"/>
      <c r="K328" s="237"/>
      <c r="L328" s="242"/>
      <c r="M328" s="243"/>
      <c r="N328" s="244"/>
      <c r="O328" s="244"/>
      <c r="P328" s="244"/>
      <c r="Q328" s="244"/>
      <c r="R328" s="244"/>
      <c r="S328" s="244"/>
      <c r="T328" s="245"/>
      <c r="AT328" s="246" t="s">
        <v>287</v>
      </c>
      <c r="AU328" s="246" t="s">
        <v>90</v>
      </c>
      <c r="AV328" s="12" t="s">
        <v>90</v>
      </c>
      <c r="AW328" s="12" t="s">
        <v>40</v>
      </c>
      <c r="AX328" s="12" t="s">
        <v>79</v>
      </c>
      <c r="AY328" s="246" t="s">
        <v>174</v>
      </c>
    </row>
    <row r="329" s="12" customFormat="1">
      <c r="B329" s="236"/>
      <c r="C329" s="237"/>
      <c r="D329" s="230" t="s">
        <v>287</v>
      </c>
      <c r="E329" s="238" t="s">
        <v>1</v>
      </c>
      <c r="F329" s="239" t="s">
        <v>2642</v>
      </c>
      <c r="G329" s="237"/>
      <c r="H329" s="240">
        <v>10.199999999999999</v>
      </c>
      <c r="I329" s="241"/>
      <c r="J329" s="237"/>
      <c r="K329" s="237"/>
      <c r="L329" s="242"/>
      <c r="M329" s="243"/>
      <c r="N329" s="244"/>
      <c r="O329" s="244"/>
      <c r="P329" s="244"/>
      <c r="Q329" s="244"/>
      <c r="R329" s="244"/>
      <c r="S329" s="244"/>
      <c r="T329" s="245"/>
      <c r="AT329" s="246" t="s">
        <v>287</v>
      </c>
      <c r="AU329" s="246" t="s">
        <v>90</v>
      </c>
      <c r="AV329" s="12" t="s">
        <v>90</v>
      </c>
      <c r="AW329" s="12" t="s">
        <v>40</v>
      </c>
      <c r="AX329" s="12" t="s">
        <v>79</v>
      </c>
      <c r="AY329" s="246" t="s">
        <v>174</v>
      </c>
    </row>
    <row r="330" s="12" customFormat="1">
      <c r="B330" s="236"/>
      <c r="C330" s="237"/>
      <c r="D330" s="230" t="s">
        <v>287</v>
      </c>
      <c r="E330" s="238" t="s">
        <v>1</v>
      </c>
      <c r="F330" s="239" t="s">
        <v>2643</v>
      </c>
      <c r="G330" s="237"/>
      <c r="H330" s="240">
        <v>4.2000000000000002</v>
      </c>
      <c r="I330" s="241"/>
      <c r="J330" s="237"/>
      <c r="K330" s="237"/>
      <c r="L330" s="242"/>
      <c r="M330" s="243"/>
      <c r="N330" s="244"/>
      <c r="O330" s="244"/>
      <c r="P330" s="244"/>
      <c r="Q330" s="244"/>
      <c r="R330" s="244"/>
      <c r="S330" s="244"/>
      <c r="T330" s="245"/>
      <c r="AT330" s="246" t="s">
        <v>287</v>
      </c>
      <c r="AU330" s="246" t="s">
        <v>90</v>
      </c>
      <c r="AV330" s="12" t="s">
        <v>90</v>
      </c>
      <c r="AW330" s="12" t="s">
        <v>40</v>
      </c>
      <c r="AX330" s="12" t="s">
        <v>79</v>
      </c>
      <c r="AY330" s="246" t="s">
        <v>174</v>
      </c>
    </row>
    <row r="331" s="12" customFormat="1">
      <c r="B331" s="236"/>
      <c r="C331" s="237"/>
      <c r="D331" s="230" t="s">
        <v>287</v>
      </c>
      <c r="E331" s="238" t="s">
        <v>1</v>
      </c>
      <c r="F331" s="239" t="s">
        <v>2644</v>
      </c>
      <c r="G331" s="237"/>
      <c r="H331" s="240">
        <v>7.6799999999999997</v>
      </c>
      <c r="I331" s="241"/>
      <c r="J331" s="237"/>
      <c r="K331" s="237"/>
      <c r="L331" s="242"/>
      <c r="M331" s="243"/>
      <c r="N331" s="244"/>
      <c r="O331" s="244"/>
      <c r="P331" s="244"/>
      <c r="Q331" s="244"/>
      <c r="R331" s="244"/>
      <c r="S331" s="244"/>
      <c r="T331" s="245"/>
      <c r="AT331" s="246" t="s">
        <v>287</v>
      </c>
      <c r="AU331" s="246" t="s">
        <v>90</v>
      </c>
      <c r="AV331" s="12" t="s">
        <v>90</v>
      </c>
      <c r="AW331" s="12" t="s">
        <v>40</v>
      </c>
      <c r="AX331" s="12" t="s">
        <v>79</v>
      </c>
      <c r="AY331" s="246" t="s">
        <v>174</v>
      </c>
    </row>
    <row r="332" s="12" customFormat="1">
      <c r="B332" s="236"/>
      <c r="C332" s="237"/>
      <c r="D332" s="230" t="s">
        <v>287</v>
      </c>
      <c r="E332" s="238" t="s">
        <v>1</v>
      </c>
      <c r="F332" s="239" t="s">
        <v>2645</v>
      </c>
      <c r="G332" s="237"/>
      <c r="H332" s="240">
        <v>3.48</v>
      </c>
      <c r="I332" s="241"/>
      <c r="J332" s="237"/>
      <c r="K332" s="237"/>
      <c r="L332" s="242"/>
      <c r="M332" s="243"/>
      <c r="N332" s="244"/>
      <c r="O332" s="244"/>
      <c r="P332" s="244"/>
      <c r="Q332" s="244"/>
      <c r="R332" s="244"/>
      <c r="S332" s="244"/>
      <c r="T332" s="245"/>
      <c r="AT332" s="246" t="s">
        <v>287</v>
      </c>
      <c r="AU332" s="246" t="s">
        <v>90</v>
      </c>
      <c r="AV332" s="12" t="s">
        <v>90</v>
      </c>
      <c r="AW332" s="12" t="s">
        <v>40</v>
      </c>
      <c r="AX332" s="12" t="s">
        <v>79</v>
      </c>
      <c r="AY332" s="246" t="s">
        <v>174</v>
      </c>
    </row>
    <row r="333" s="12" customFormat="1">
      <c r="B333" s="236"/>
      <c r="C333" s="237"/>
      <c r="D333" s="230" t="s">
        <v>287</v>
      </c>
      <c r="E333" s="238" t="s">
        <v>1</v>
      </c>
      <c r="F333" s="239" t="s">
        <v>2646</v>
      </c>
      <c r="G333" s="237"/>
      <c r="H333" s="240">
        <v>12.84</v>
      </c>
      <c r="I333" s="241"/>
      <c r="J333" s="237"/>
      <c r="K333" s="237"/>
      <c r="L333" s="242"/>
      <c r="M333" s="243"/>
      <c r="N333" s="244"/>
      <c r="O333" s="244"/>
      <c r="P333" s="244"/>
      <c r="Q333" s="244"/>
      <c r="R333" s="244"/>
      <c r="S333" s="244"/>
      <c r="T333" s="245"/>
      <c r="AT333" s="246" t="s">
        <v>287</v>
      </c>
      <c r="AU333" s="246" t="s">
        <v>90</v>
      </c>
      <c r="AV333" s="12" t="s">
        <v>90</v>
      </c>
      <c r="AW333" s="12" t="s">
        <v>40</v>
      </c>
      <c r="AX333" s="12" t="s">
        <v>79</v>
      </c>
      <c r="AY333" s="246" t="s">
        <v>174</v>
      </c>
    </row>
    <row r="334" s="12" customFormat="1">
      <c r="B334" s="236"/>
      <c r="C334" s="237"/>
      <c r="D334" s="230" t="s">
        <v>287</v>
      </c>
      <c r="E334" s="238" t="s">
        <v>1</v>
      </c>
      <c r="F334" s="239" t="s">
        <v>2647</v>
      </c>
      <c r="G334" s="237"/>
      <c r="H334" s="240">
        <v>6.8399999999999999</v>
      </c>
      <c r="I334" s="241"/>
      <c r="J334" s="237"/>
      <c r="K334" s="237"/>
      <c r="L334" s="242"/>
      <c r="M334" s="243"/>
      <c r="N334" s="244"/>
      <c r="O334" s="244"/>
      <c r="P334" s="244"/>
      <c r="Q334" s="244"/>
      <c r="R334" s="244"/>
      <c r="S334" s="244"/>
      <c r="T334" s="245"/>
      <c r="AT334" s="246" t="s">
        <v>287</v>
      </c>
      <c r="AU334" s="246" t="s">
        <v>90</v>
      </c>
      <c r="AV334" s="12" t="s">
        <v>90</v>
      </c>
      <c r="AW334" s="12" t="s">
        <v>40</v>
      </c>
      <c r="AX334" s="12" t="s">
        <v>79</v>
      </c>
      <c r="AY334" s="246" t="s">
        <v>174</v>
      </c>
    </row>
    <row r="335" s="12" customFormat="1">
      <c r="B335" s="236"/>
      <c r="C335" s="237"/>
      <c r="D335" s="230" t="s">
        <v>287</v>
      </c>
      <c r="E335" s="238" t="s">
        <v>1</v>
      </c>
      <c r="F335" s="239" t="s">
        <v>2648</v>
      </c>
      <c r="G335" s="237"/>
      <c r="H335" s="240">
        <v>9.3599999999999994</v>
      </c>
      <c r="I335" s="241"/>
      <c r="J335" s="237"/>
      <c r="K335" s="237"/>
      <c r="L335" s="242"/>
      <c r="M335" s="243"/>
      <c r="N335" s="244"/>
      <c r="O335" s="244"/>
      <c r="P335" s="244"/>
      <c r="Q335" s="244"/>
      <c r="R335" s="244"/>
      <c r="S335" s="244"/>
      <c r="T335" s="245"/>
      <c r="AT335" s="246" t="s">
        <v>287</v>
      </c>
      <c r="AU335" s="246" t="s">
        <v>90</v>
      </c>
      <c r="AV335" s="12" t="s">
        <v>90</v>
      </c>
      <c r="AW335" s="12" t="s">
        <v>40</v>
      </c>
      <c r="AX335" s="12" t="s">
        <v>79</v>
      </c>
      <c r="AY335" s="246" t="s">
        <v>174</v>
      </c>
    </row>
    <row r="336" s="12" customFormat="1">
      <c r="B336" s="236"/>
      <c r="C336" s="237"/>
      <c r="D336" s="230" t="s">
        <v>287</v>
      </c>
      <c r="E336" s="238" t="s">
        <v>1</v>
      </c>
      <c r="F336" s="239" t="s">
        <v>2649</v>
      </c>
      <c r="G336" s="237"/>
      <c r="H336" s="240">
        <v>4.8600000000000003</v>
      </c>
      <c r="I336" s="241"/>
      <c r="J336" s="237"/>
      <c r="K336" s="237"/>
      <c r="L336" s="242"/>
      <c r="M336" s="243"/>
      <c r="N336" s="244"/>
      <c r="O336" s="244"/>
      <c r="P336" s="244"/>
      <c r="Q336" s="244"/>
      <c r="R336" s="244"/>
      <c r="S336" s="244"/>
      <c r="T336" s="245"/>
      <c r="AT336" s="246" t="s">
        <v>287</v>
      </c>
      <c r="AU336" s="246" t="s">
        <v>90</v>
      </c>
      <c r="AV336" s="12" t="s">
        <v>90</v>
      </c>
      <c r="AW336" s="12" t="s">
        <v>40</v>
      </c>
      <c r="AX336" s="12" t="s">
        <v>79</v>
      </c>
      <c r="AY336" s="246" t="s">
        <v>174</v>
      </c>
    </row>
    <row r="337" s="12" customFormat="1">
      <c r="B337" s="236"/>
      <c r="C337" s="237"/>
      <c r="D337" s="230" t="s">
        <v>287</v>
      </c>
      <c r="E337" s="238" t="s">
        <v>1</v>
      </c>
      <c r="F337" s="239" t="s">
        <v>2650</v>
      </c>
      <c r="G337" s="237"/>
      <c r="H337" s="240">
        <v>9.7200000000000006</v>
      </c>
      <c r="I337" s="241"/>
      <c r="J337" s="237"/>
      <c r="K337" s="237"/>
      <c r="L337" s="242"/>
      <c r="M337" s="243"/>
      <c r="N337" s="244"/>
      <c r="O337" s="244"/>
      <c r="P337" s="244"/>
      <c r="Q337" s="244"/>
      <c r="R337" s="244"/>
      <c r="S337" s="244"/>
      <c r="T337" s="245"/>
      <c r="AT337" s="246" t="s">
        <v>287</v>
      </c>
      <c r="AU337" s="246" t="s">
        <v>90</v>
      </c>
      <c r="AV337" s="12" t="s">
        <v>90</v>
      </c>
      <c r="AW337" s="12" t="s">
        <v>40</v>
      </c>
      <c r="AX337" s="12" t="s">
        <v>79</v>
      </c>
      <c r="AY337" s="246" t="s">
        <v>174</v>
      </c>
    </row>
    <row r="338" s="12" customFormat="1">
      <c r="B338" s="236"/>
      <c r="C338" s="237"/>
      <c r="D338" s="230" t="s">
        <v>287</v>
      </c>
      <c r="E338" s="238" t="s">
        <v>1</v>
      </c>
      <c r="F338" s="239" t="s">
        <v>2651</v>
      </c>
      <c r="G338" s="237"/>
      <c r="H338" s="240">
        <v>79.519999999999996</v>
      </c>
      <c r="I338" s="241"/>
      <c r="J338" s="237"/>
      <c r="K338" s="237"/>
      <c r="L338" s="242"/>
      <c r="M338" s="243"/>
      <c r="N338" s="244"/>
      <c r="O338" s="244"/>
      <c r="P338" s="244"/>
      <c r="Q338" s="244"/>
      <c r="R338" s="244"/>
      <c r="S338" s="244"/>
      <c r="T338" s="245"/>
      <c r="AT338" s="246" t="s">
        <v>287</v>
      </c>
      <c r="AU338" s="246" t="s">
        <v>90</v>
      </c>
      <c r="AV338" s="12" t="s">
        <v>90</v>
      </c>
      <c r="AW338" s="12" t="s">
        <v>40</v>
      </c>
      <c r="AX338" s="12" t="s">
        <v>79</v>
      </c>
      <c r="AY338" s="246" t="s">
        <v>174</v>
      </c>
    </row>
    <row r="339" s="12" customFormat="1">
      <c r="B339" s="236"/>
      <c r="C339" s="237"/>
      <c r="D339" s="230" t="s">
        <v>287</v>
      </c>
      <c r="E339" s="238" t="s">
        <v>1</v>
      </c>
      <c r="F339" s="239" t="s">
        <v>2652</v>
      </c>
      <c r="G339" s="237"/>
      <c r="H339" s="240">
        <v>7.2800000000000002</v>
      </c>
      <c r="I339" s="241"/>
      <c r="J339" s="237"/>
      <c r="K339" s="237"/>
      <c r="L339" s="242"/>
      <c r="M339" s="243"/>
      <c r="N339" s="244"/>
      <c r="O339" s="244"/>
      <c r="P339" s="244"/>
      <c r="Q339" s="244"/>
      <c r="R339" s="244"/>
      <c r="S339" s="244"/>
      <c r="T339" s="245"/>
      <c r="AT339" s="246" t="s">
        <v>287</v>
      </c>
      <c r="AU339" s="246" t="s">
        <v>90</v>
      </c>
      <c r="AV339" s="12" t="s">
        <v>90</v>
      </c>
      <c r="AW339" s="12" t="s">
        <v>40</v>
      </c>
      <c r="AX339" s="12" t="s">
        <v>79</v>
      </c>
      <c r="AY339" s="246" t="s">
        <v>174</v>
      </c>
    </row>
    <row r="340" s="1" customFormat="1" ht="16.5" customHeight="1">
      <c r="B340" s="37"/>
      <c r="C340" s="218" t="s">
        <v>400</v>
      </c>
      <c r="D340" s="218" t="s">
        <v>175</v>
      </c>
      <c r="E340" s="219" t="s">
        <v>983</v>
      </c>
      <c r="F340" s="220" t="s">
        <v>984</v>
      </c>
      <c r="G340" s="221" t="s">
        <v>284</v>
      </c>
      <c r="H340" s="222">
        <v>2381.0799999999999</v>
      </c>
      <c r="I340" s="223"/>
      <c r="J340" s="224">
        <f>ROUND(I340*H340,2)</f>
        <v>0</v>
      </c>
      <c r="K340" s="220" t="s">
        <v>274</v>
      </c>
      <c r="L340" s="42"/>
      <c r="M340" s="225" t="s">
        <v>1</v>
      </c>
      <c r="N340" s="226" t="s">
        <v>50</v>
      </c>
      <c r="O340" s="78"/>
      <c r="P340" s="227">
        <f>O340*H340</f>
        <v>0</v>
      </c>
      <c r="Q340" s="227">
        <v>0</v>
      </c>
      <c r="R340" s="227">
        <f>Q340*H340</f>
        <v>0</v>
      </c>
      <c r="S340" s="227">
        <v>0</v>
      </c>
      <c r="T340" s="228">
        <f>S340*H340</f>
        <v>0</v>
      </c>
      <c r="AR340" s="15" t="s">
        <v>192</v>
      </c>
      <c r="AT340" s="15" t="s">
        <v>175</v>
      </c>
      <c r="AU340" s="15" t="s">
        <v>90</v>
      </c>
      <c r="AY340" s="15" t="s">
        <v>174</v>
      </c>
      <c r="BE340" s="229">
        <f>IF(N340="základní",J340,0)</f>
        <v>0</v>
      </c>
      <c r="BF340" s="229">
        <f>IF(N340="snížená",J340,0)</f>
        <v>0</v>
      </c>
      <c r="BG340" s="229">
        <f>IF(N340="zákl. přenesená",J340,0)</f>
        <v>0</v>
      </c>
      <c r="BH340" s="229">
        <f>IF(N340="sníž. přenesená",J340,0)</f>
        <v>0</v>
      </c>
      <c r="BI340" s="229">
        <f>IF(N340="nulová",J340,0)</f>
        <v>0</v>
      </c>
      <c r="BJ340" s="15" t="s">
        <v>87</v>
      </c>
      <c r="BK340" s="229">
        <f>ROUND(I340*H340,2)</f>
        <v>0</v>
      </c>
      <c r="BL340" s="15" t="s">
        <v>192</v>
      </c>
      <c r="BM340" s="15" t="s">
        <v>2655</v>
      </c>
    </row>
    <row r="341" s="1" customFormat="1">
      <c r="B341" s="37"/>
      <c r="C341" s="38"/>
      <c r="D341" s="230" t="s">
        <v>181</v>
      </c>
      <c r="E341" s="38"/>
      <c r="F341" s="231" t="s">
        <v>1747</v>
      </c>
      <c r="G341" s="38"/>
      <c r="H341" s="38"/>
      <c r="I341" s="142"/>
      <c r="J341" s="38"/>
      <c r="K341" s="38"/>
      <c r="L341" s="42"/>
      <c r="M341" s="232"/>
      <c r="N341" s="78"/>
      <c r="O341" s="78"/>
      <c r="P341" s="78"/>
      <c r="Q341" s="78"/>
      <c r="R341" s="78"/>
      <c r="S341" s="78"/>
      <c r="T341" s="79"/>
      <c r="AT341" s="15" t="s">
        <v>181</v>
      </c>
      <c r="AU341" s="15" t="s">
        <v>90</v>
      </c>
    </row>
    <row r="342" s="12" customFormat="1">
      <c r="B342" s="236"/>
      <c r="C342" s="237"/>
      <c r="D342" s="230" t="s">
        <v>287</v>
      </c>
      <c r="E342" s="238" t="s">
        <v>1</v>
      </c>
      <c r="F342" s="239" t="s">
        <v>2656</v>
      </c>
      <c r="G342" s="237"/>
      <c r="H342" s="240">
        <v>106.72</v>
      </c>
      <c r="I342" s="241"/>
      <c r="J342" s="237"/>
      <c r="K342" s="237"/>
      <c r="L342" s="242"/>
      <c r="M342" s="243"/>
      <c r="N342" s="244"/>
      <c r="O342" s="244"/>
      <c r="P342" s="244"/>
      <c r="Q342" s="244"/>
      <c r="R342" s="244"/>
      <c r="S342" s="244"/>
      <c r="T342" s="245"/>
      <c r="AT342" s="246" t="s">
        <v>287</v>
      </c>
      <c r="AU342" s="246" t="s">
        <v>90</v>
      </c>
      <c r="AV342" s="12" t="s">
        <v>90</v>
      </c>
      <c r="AW342" s="12" t="s">
        <v>40</v>
      </c>
      <c r="AX342" s="12" t="s">
        <v>79</v>
      </c>
      <c r="AY342" s="246" t="s">
        <v>174</v>
      </c>
    </row>
    <row r="343" s="12" customFormat="1">
      <c r="B343" s="236"/>
      <c r="C343" s="237"/>
      <c r="D343" s="230" t="s">
        <v>287</v>
      </c>
      <c r="E343" s="238" t="s">
        <v>1</v>
      </c>
      <c r="F343" s="239" t="s">
        <v>2657</v>
      </c>
      <c r="G343" s="237"/>
      <c r="H343" s="240">
        <v>622.39999999999998</v>
      </c>
      <c r="I343" s="241"/>
      <c r="J343" s="237"/>
      <c r="K343" s="237"/>
      <c r="L343" s="242"/>
      <c r="M343" s="243"/>
      <c r="N343" s="244"/>
      <c r="O343" s="244"/>
      <c r="P343" s="244"/>
      <c r="Q343" s="244"/>
      <c r="R343" s="244"/>
      <c r="S343" s="244"/>
      <c r="T343" s="245"/>
      <c r="AT343" s="246" t="s">
        <v>287</v>
      </c>
      <c r="AU343" s="246" t="s">
        <v>90</v>
      </c>
      <c r="AV343" s="12" t="s">
        <v>90</v>
      </c>
      <c r="AW343" s="12" t="s">
        <v>40</v>
      </c>
      <c r="AX343" s="12" t="s">
        <v>79</v>
      </c>
      <c r="AY343" s="246" t="s">
        <v>174</v>
      </c>
    </row>
    <row r="344" s="12" customFormat="1">
      <c r="B344" s="236"/>
      <c r="C344" s="237"/>
      <c r="D344" s="230" t="s">
        <v>287</v>
      </c>
      <c r="E344" s="238" t="s">
        <v>1</v>
      </c>
      <c r="F344" s="239" t="s">
        <v>2658</v>
      </c>
      <c r="G344" s="237"/>
      <c r="H344" s="240">
        <v>97.680000000000007</v>
      </c>
      <c r="I344" s="241"/>
      <c r="J344" s="237"/>
      <c r="K344" s="237"/>
      <c r="L344" s="242"/>
      <c r="M344" s="243"/>
      <c r="N344" s="244"/>
      <c r="O344" s="244"/>
      <c r="P344" s="244"/>
      <c r="Q344" s="244"/>
      <c r="R344" s="244"/>
      <c r="S344" s="244"/>
      <c r="T344" s="245"/>
      <c r="AT344" s="246" t="s">
        <v>287</v>
      </c>
      <c r="AU344" s="246" t="s">
        <v>90</v>
      </c>
      <c r="AV344" s="12" t="s">
        <v>90</v>
      </c>
      <c r="AW344" s="12" t="s">
        <v>40</v>
      </c>
      <c r="AX344" s="12" t="s">
        <v>79</v>
      </c>
      <c r="AY344" s="246" t="s">
        <v>174</v>
      </c>
    </row>
    <row r="345" s="12" customFormat="1">
      <c r="B345" s="236"/>
      <c r="C345" s="237"/>
      <c r="D345" s="230" t="s">
        <v>287</v>
      </c>
      <c r="E345" s="238" t="s">
        <v>1</v>
      </c>
      <c r="F345" s="239" t="s">
        <v>2659</v>
      </c>
      <c r="G345" s="237"/>
      <c r="H345" s="240">
        <v>580.15999999999997</v>
      </c>
      <c r="I345" s="241"/>
      <c r="J345" s="237"/>
      <c r="K345" s="237"/>
      <c r="L345" s="242"/>
      <c r="M345" s="243"/>
      <c r="N345" s="244"/>
      <c r="O345" s="244"/>
      <c r="P345" s="244"/>
      <c r="Q345" s="244"/>
      <c r="R345" s="244"/>
      <c r="S345" s="244"/>
      <c r="T345" s="245"/>
      <c r="AT345" s="246" t="s">
        <v>287</v>
      </c>
      <c r="AU345" s="246" t="s">
        <v>90</v>
      </c>
      <c r="AV345" s="12" t="s">
        <v>90</v>
      </c>
      <c r="AW345" s="12" t="s">
        <v>40</v>
      </c>
      <c r="AX345" s="12" t="s">
        <v>79</v>
      </c>
      <c r="AY345" s="246" t="s">
        <v>174</v>
      </c>
    </row>
    <row r="346" s="12" customFormat="1">
      <c r="B346" s="236"/>
      <c r="C346" s="237"/>
      <c r="D346" s="230" t="s">
        <v>287</v>
      </c>
      <c r="E346" s="238" t="s">
        <v>1</v>
      </c>
      <c r="F346" s="239" t="s">
        <v>2660</v>
      </c>
      <c r="G346" s="237"/>
      <c r="H346" s="240">
        <v>48.960000000000001</v>
      </c>
      <c r="I346" s="241"/>
      <c r="J346" s="237"/>
      <c r="K346" s="237"/>
      <c r="L346" s="242"/>
      <c r="M346" s="243"/>
      <c r="N346" s="244"/>
      <c r="O346" s="244"/>
      <c r="P346" s="244"/>
      <c r="Q346" s="244"/>
      <c r="R346" s="244"/>
      <c r="S346" s="244"/>
      <c r="T346" s="245"/>
      <c r="AT346" s="246" t="s">
        <v>287</v>
      </c>
      <c r="AU346" s="246" t="s">
        <v>90</v>
      </c>
      <c r="AV346" s="12" t="s">
        <v>90</v>
      </c>
      <c r="AW346" s="12" t="s">
        <v>40</v>
      </c>
      <c r="AX346" s="12" t="s">
        <v>79</v>
      </c>
      <c r="AY346" s="246" t="s">
        <v>174</v>
      </c>
    </row>
    <row r="347" s="12" customFormat="1">
      <c r="B347" s="236"/>
      <c r="C347" s="237"/>
      <c r="D347" s="230" t="s">
        <v>287</v>
      </c>
      <c r="E347" s="238" t="s">
        <v>1</v>
      </c>
      <c r="F347" s="239" t="s">
        <v>2661</v>
      </c>
      <c r="G347" s="237"/>
      <c r="H347" s="240">
        <v>30.800000000000001</v>
      </c>
      <c r="I347" s="241"/>
      <c r="J347" s="237"/>
      <c r="K347" s="237"/>
      <c r="L347" s="242"/>
      <c r="M347" s="243"/>
      <c r="N347" s="244"/>
      <c r="O347" s="244"/>
      <c r="P347" s="244"/>
      <c r="Q347" s="244"/>
      <c r="R347" s="244"/>
      <c r="S347" s="244"/>
      <c r="T347" s="245"/>
      <c r="AT347" s="246" t="s">
        <v>287</v>
      </c>
      <c r="AU347" s="246" t="s">
        <v>90</v>
      </c>
      <c r="AV347" s="12" t="s">
        <v>90</v>
      </c>
      <c r="AW347" s="12" t="s">
        <v>40</v>
      </c>
      <c r="AX347" s="12" t="s">
        <v>79</v>
      </c>
      <c r="AY347" s="246" t="s">
        <v>174</v>
      </c>
    </row>
    <row r="348" s="12" customFormat="1">
      <c r="B348" s="236"/>
      <c r="C348" s="237"/>
      <c r="D348" s="230" t="s">
        <v>287</v>
      </c>
      <c r="E348" s="238" t="s">
        <v>1</v>
      </c>
      <c r="F348" s="239" t="s">
        <v>2662</v>
      </c>
      <c r="G348" s="237"/>
      <c r="H348" s="240">
        <v>56.32</v>
      </c>
      <c r="I348" s="241"/>
      <c r="J348" s="237"/>
      <c r="K348" s="237"/>
      <c r="L348" s="242"/>
      <c r="M348" s="243"/>
      <c r="N348" s="244"/>
      <c r="O348" s="244"/>
      <c r="P348" s="244"/>
      <c r="Q348" s="244"/>
      <c r="R348" s="244"/>
      <c r="S348" s="244"/>
      <c r="T348" s="245"/>
      <c r="AT348" s="246" t="s">
        <v>287</v>
      </c>
      <c r="AU348" s="246" t="s">
        <v>90</v>
      </c>
      <c r="AV348" s="12" t="s">
        <v>90</v>
      </c>
      <c r="AW348" s="12" t="s">
        <v>40</v>
      </c>
      <c r="AX348" s="12" t="s">
        <v>79</v>
      </c>
      <c r="AY348" s="246" t="s">
        <v>174</v>
      </c>
    </row>
    <row r="349" s="12" customFormat="1">
      <c r="B349" s="236"/>
      <c r="C349" s="237"/>
      <c r="D349" s="230" t="s">
        <v>287</v>
      </c>
      <c r="E349" s="238" t="s">
        <v>1</v>
      </c>
      <c r="F349" s="239" t="s">
        <v>2663</v>
      </c>
      <c r="G349" s="237"/>
      <c r="H349" s="240">
        <v>23.199999999999999</v>
      </c>
      <c r="I349" s="241"/>
      <c r="J349" s="237"/>
      <c r="K349" s="237"/>
      <c r="L349" s="242"/>
      <c r="M349" s="243"/>
      <c r="N349" s="244"/>
      <c r="O349" s="244"/>
      <c r="P349" s="244"/>
      <c r="Q349" s="244"/>
      <c r="R349" s="244"/>
      <c r="S349" s="244"/>
      <c r="T349" s="245"/>
      <c r="AT349" s="246" t="s">
        <v>287</v>
      </c>
      <c r="AU349" s="246" t="s">
        <v>90</v>
      </c>
      <c r="AV349" s="12" t="s">
        <v>90</v>
      </c>
      <c r="AW349" s="12" t="s">
        <v>40</v>
      </c>
      <c r="AX349" s="12" t="s">
        <v>79</v>
      </c>
      <c r="AY349" s="246" t="s">
        <v>174</v>
      </c>
    </row>
    <row r="350" s="12" customFormat="1">
      <c r="B350" s="236"/>
      <c r="C350" s="237"/>
      <c r="D350" s="230" t="s">
        <v>287</v>
      </c>
      <c r="E350" s="238" t="s">
        <v>1</v>
      </c>
      <c r="F350" s="239" t="s">
        <v>2664</v>
      </c>
      <c r="G350" s="237"/>
      <c r="H350" s="240">
        <v>85.599999999999994</v>
      </c>
      <c r="I350" s="241"/>
      <c r="J350" s="237"/>
      <c r="K350" s="237"/>
      <c r="L350" s="242"/>
      <c r="M350" s="243"/>
      <c r="N350" s="244"/>
      <c r="O350" s="244"/>
      <c r="P350" s="244"/>
      <c r="Q350" s="244"/>
      <c r="R350" s="244"/>
      <c r="S350" s="244"/>
      <c r="T350" s="245"/>
      <c r="AT350" s="246" t="s">
        <v>287</v>
      </c>
      <c r="AU350" s="246" t="s">
        <v>90</v>
      </c>
      <c r="AV350" s="12" t="s">
        <v>90</v>
      </c>
      <c r="AW350" s="12" t="s">
        <v>40</v>
      </c>
      <c r="AX350" s="12" t="s">
        <v>79</v>
      </c>
      <c r="AY350" s="246" t="s">
        <v>174</v>
      </c>
    </row>
    <row r="351" s="12" customFormat="1">
      <c r="B351" s="236"/>
      <c r="C351" s="237"/>
      <c r="D351" s="230" t="s">
        <v>287</v>
      </c>
      <c r="E351" s="238" t="s">
        <v>1</v>
      </c>
      <c r="F351" s="239" t="s">
        <v>2665</v>
      </c>
      <c r="G351" s="237"/>
      <c r="H351" s="240">
        <v>50.159999999999997</v>
      </c>
      <c r="I351" s="241"/>
      <c r="J351" s="237"/>
      <c r="K351" s="237"/>
      <c r="L351" s="242"/>
      <c r="M351" s="243"/>
      <c r="N351" s="244"/>
      <c r="O351" s="244"/>
      <c r="P351" s="244"/>
      <c r="Q351" s="244"/>
      <c r="R351" s="244"/>
      <c r="S351" s="244"/>
      <c r="T351" s="245"/>
      <c r="AT351" s="246" t="s">
        <v>287</v>
      </c>
      <c r="AU351" s="246" t="s">
        <v>90</v>
      </c>
      <c r="AV351" s="12" t="s">
        <v>90</v>
      </c>
      <c r="AW351" s="12" t="s">
        <v>40</v>
      </c>
      <c r="AX351" s="12" t="s">
        <v>79</v>
      </c>
      <c r="AY351" s="246" t="s">
        <v>174</v>
      </c>
    </row>
    <row r="352" s="12" customFormat="1">
      <c r="B352" s="236"/>
      <c r="C352" s="237"/>
      <c r="D352" s="230" t="s">
        <v>287</v>
      </c>
      <c r="E352" s="238" t="s">
        <v>1</v>
      </c>
      <c r="F352" s="239" t="s">
        <v>2666</v>
      </c>
      <c r="G352" s="237"/>
      <c r="H352" s="240">
        <v>68.640000000000001</v>
      </c>
      <c r="I352" s="241"/>
      <c r="J352" s="237"/>
      <c r="K352" s="237"/>
      <c r="L352" s="242"/>
      <c r="M352" s="243"/>
      <c r="N352" s="244"/>
      <c r="O352" s="244"/>
      <c r="P352" s="244"/>
      <c r="Q352" s="244"/>
      <c r="R352" s="244"/>
      <c r="S352" s="244"/>
      <c r="T352" s="245"/>
      <c r="AT352" s="246" t="s">
        <v>287</v>
      </c>
      <c r="AU352" s="246" t="s">
        <v>90</v>
      </c>
      <c r="AV352" s="12" t="s">
        <v>90</v>
      </c>
      <c r="AW352" s="12" t="s">
        <v>40</v>
      </c>
      <c r="AX352" s="12" t="s">
        <v>79</v>
      </c>
      <c r="AY352" s="246" t="s">
        <v>174</v>
      </c>
    </row>
    <row r="353" s="12" customFormat="1">
      <c r="B353" s="236"/>
      <c r="C353" s="237"/>
      <c r="D353" s="230" t="s">
        <v>287</v>
      </c>
      <c r="E353" s="238" t="s">
        <v>1</v>
      </c>
      <c r="F353" s="239" t="s">
        <v>2667</v>
      </c>
      <c r="G353" s="237"/>
      <c r="H353" s="240">
        <v>24.84</v>
      </c>
      <c r="I353" s="241"/>
      <c r="J353" s="237"/>
      <c r="K353" s="237"/>
      <c r="L353" s="242"/>
      <c r="M353" s="243"/>
      <c r="N353" s="244"/>
      <c r="O353" s="244"/>
      <c r="P353" s="244"/>
      <c r="Q353" s="244"/>
      <c r="R353" s="244"/>
      <c r="S353" s="244"/>
      <c r="T353" s="245"/>
      <c r="AT353" s="246" t="s">
        <v>287</v>
      </c>
      <c r="AU353" s="246" t="s">
        <v>90</v>
      </c>
      <c r="AV353" s="12" t="s">
        <v>90</v>
      </c>
      <c r="AW353" s="12" t="s">
        <v>40</v>
      </c>
      <c r="AX353" s="12" t="s">
        <v>79</v>
      </c>
      <c r="AY353" s="246" t="s">
        <v>174</v>
      </c>
    </row>
    <row r="354" s="12" customFormat="1">
      <c r="B354" s="236"/>
      <c r="C354" s="237"/>
      <c r="D354" s="230" t="s">
        <v>287</v>
      </c>
      <c r="E354" s="238" t="s">
        <v>1</v>
      </c>
      <c r="F354" s="239" t="s">
        <v>2668</v>
      </c>
      <c r="G354" s="237"/>
      <c r="H354" s="240">
        <v>64.799999999999997</v>
      </c>
      <c r="I354" s="241"/>
      <c r="J354" s="237"/>
      <c r="K354" s="237"/>
      <c r="L354" s="242"/>
      <c r="M354" s="243"/>
      <c r="N354" s="244"/>
      <c r="O354" s="244"/>
      <c r="P354" s="244"/>
      <c r="Q354" s="244"/>
      <c r="R354" s="244"/>
      <c r="S354" s="244"/>
      <c r="T354" s="245"/>
      <c r="AT354" s="246" t="s">
        <v>287</v>
      </c>
      <c r="AU354" s="246" t="s">
        <v>90</v>
      </c>
      <c r="AV354" s="12" t="s">
        <v>90</v>
      </c>
      <c r="AW354" s="12" t="s">
        <v>40</v>
      </c>
      <c r="AX354" s="12" t="s">
        <v>79</v>
      </c>
      <c r="AY354" s="246" t="s">
        <v>174</v>
      </c>
    </row>
    <row r="355" s="12" customFormat="1">
      <c r="B355" s="236"/>
      <c r="C355" s="237"/>
      <c r="D355" s="230" t="s">
        <v>287</v>
      </c>
      <c r="E355" s="238" t="s">
        <v>1</v>
      </c>
      <c r="F355" s="239" t="s">
        <v>2669</v>
      </c>
      <c r="G355" s="237"/>
      <c r="H355" s="240">
        <v>477.12</v>
      </c>
      <c r="I355" s="241"/>
      <c r="J355" s="237"/>
      <c r="K355" s="237"/>
      <c r="L355" s="242"/>
      <c r="M355" s="243"/>
      <c r="N355" s="244"/>
      <c r="O355" s="244"/>
      <c r="P355" s="244"/>
      <c r="Q355" s="244"/>
      <c r="R355" s="244"/>
      <c r="S355" s="244"/>
      <c r="T355" s="245"/>
      <c r="AT355" s="246" t="s">
        <v>287</v>
      </c>
      <c r="AU355" s="246" t="s">
        <v>90</v>
      </c>
      <c r="AV355" s="12" t="s">
        <v>90</v>
      </c>
      <c r="AW355" s="12" t="s">
        <v>40</v>
      </c>
      <c r="AX355" s="12" t="s">
        <v>79</v>
      </c>
      <c r="AY355" s="246" t="s">
        <v>174</v>
      </c>
    </row>
    <row r="356" s="12" customFormat="1">
      <c r="B356" s="236"/>
      <c r="C356" s="237"/>
      <c r="D356" s="230" t="s">
        <v>287</v>
      </c>
      <c r="E356" s="238" t="s">
        <v>1</v>
      </c>
      <c r="F356" s="239" t="s">
        <v>2670</v>
      </c>
      <c r="G356" s="237"/>
      <c r="H356" s="240">
        <v>43.68</v>
      </c>
      <c r="I356" s="241"/>
      <c r="J356" s="237"/>
      <c r="K356" s="237"/>
      <c r="L356" s="242"/>
      <c r="M356" s="243"/>
      <c r="N356" s="244"/>
      <c r="O356" s="244"/>
      <c r="P356" s="244"/>
      <c r="Q356" s="244"/>
      <c r="R356" s="244"/>
      <c r="S356" s="244"/>
      <c r="T356" s="245"/>
      <c r="AT356" s="246" t="s">
        <v>287</v>
      </c>
      <c r="AU356" s="246" t="s">
        <v>90</v>
      </c>
      <c r="AV356" s="12" t="s">
        <v>90</v>
      </c>
      <c r="AW356" s="12" t="s">
        <v>40</v>
      </c>
      <c r="AX356" s="12" t="s">
        <v>79</v>
      </c>
      <c r="AY356" s="246" t="s">
        <v>174</v>
      </c>
    </row>
    <row r="357" s="1" customFormat="1" ht="16.5" customHeight="1">
      <c r="B357" s="37"/>
      <c r="C357" s="218" t="s">
        <v>405</v>
      </c>
      <c r="D357" s="218" t="s">
        <v>175</v>
      </c>
      <c r="E357" s="219" t="s">
        <v>988</v>
      </c>
      <c r="F357" s="220" t="s">
        <v>989</v>
      </c>
      <c r="G357" s="221" t="s">
        <v>284</v>
      </c>
      <c r="H357" s="222">
        <v>1232.54</v>
      </c>
      <c r="I357" s="223"/>
      <c r="J357" s="224">
        <f>ROUND(I357*H357,2)</f>
        <v>0</v>
      </c>
      <c r="K357" s="220" t="s">
        <v>274</v>
      </c>
      <c r="L357" s="42"/>
      <c r="M357" s="225" t="s">
        <v>1</v>
      </c>
      <c r="N357" s="226" t="s">
        <v>50</v>
      </c>
      <c r="O357" s="78"/>
      <c r="P357" s="227">
        <f>O357*H357</f>
        <v>0</v>
      </c>
      <c r="Q357" s="227">
        <v>0</v>
      </c>
      <c r="R357" s="227">
        <f>Q357*H357</f>
        <v>0</v>
      </c>
      <c r="S357" s="227">
        <v>0</v>
      </c>
      <c r="T357" s="228">
        <f>S357*H357</f>
        <v>0</v>
      </c>
      <c r="AR357" s="15" t="s">
        <v>192</v>
      </c>
      <c r="AT357" s="15" t="s">
        <v>175</v>
      </c>
      <c r="AU357" s="15" t="s">
        <v>90</v>
      </c>
      <c r="AY357" s="15" t="s">
        <v>174</v>
      </c>
      <c r="BE357" s="229">
        <f>IF(N357="základní",J357,0)</f>
        <v>0</v>
      </c>
      <c r="BF357" s="229">
        <f>IF(N357="snížená",J357,0)</f>
        <v>0</v>
      </c>
      <c r="BG357" s="229">
        <f>IF(N357="zákl. přenesená",J357,0)</f>
        <v>0</v>
      </c>
      <c r="BH357" s="229">
        <f>IF(N357="sníž. přenesená",J357,0)</f>
        <v>0</v>
      </c>
      <c r="BI357" s="229">
        <f>IF(N357="nulová",J357,0)</f>
        <v>0</v>
      </c>
      <c r="BJ357" s="15" t="s">
        <v>87</v>
      </c>
      <c r="BK357" s="229">
        <f>ROUND(I357*H357,2)</f>
        <v>0</v>
      </c>
      <c r="BL357" s="15" t="s">
        <v>192</v>
      </c>
      <c r="BM357" s="15" t="s">
        <v>2671</v>
      </c>
    </row>
    <row r="358" s="1" customFormat="1">
      <c r="B358" s="37"/>
      <c r="C358" s="38"/>
      <c r="D358" s="230" t="s">
        <v>181</v>
      </c>
      <c r="E358" s="38"/>
      <c r="F358" s="231" t="s">
        <v>991</v>
      </c>
      <c r="G358" s="38"/>
      <c r="H358" s="38"/>
      <c r="I358" s="142"/>
      <c r="J358" s="38"/>
      <c r="K358" s="38"/>
      <c r="L358" s="42"/>
      <c r="M358" s="232"/>
      <c r="N358" s="78"/>
      <c r="O358" s="78"/>
      <c r="P358" s="78"/>
      <c r="Q358" s="78"/>
      <c r="R358" s="78"/>
      <c r="S358" s="78"/>
      <c r="T358" s="79"/>
      <c r="AT358" s="15" t="s">
        <v>181</v>
      </c>
      <c r="AU358" s="15" t="s">
        <v>90</v>
      </c>
    </row>
    <row r="359" s="12" customFormat="1">
      <c r="B359" s="236"/>
      <c r="C359" s="237"/>
      <c r="D359" s="230" t="s">
        <v>287</v>
      </c>
      <c r="E359" s="238" t="s">
        <v>1</v>
      </c>
      <c r="F359" s="239" t="s">
        <v>2672</v>
      </c>
      <c r="G359" s="237"/>
      <c r="H359" s="240">
        <v>30</v>
      </c>
      <c r="I359" s="241"/>
      <c r="J359" s="237"/>
      <c r="K359" s="237"/>
      <c r="L359" s="242"/>
      <c r="M359" s="243"/>
      <c r="N359" s="244"/>
      <c r="O359" s="244"/>
      <c r="P359" s="244"/>
      <c r="Q359" s="244"/>
      <c r="R359" s="244"/>
      <c r="S359" s="244"/>
      <c r="T359" s="245"/>
      <c r="AT359" s="246" t="s">
        <v>287</v>
      </c>
      <c r="AU359" s="246" t="s">
        <v>90</v>
      </c>
      <c r="AV359" s="12" t="s">
        <v>90</v>
      </c>
      <c r="AW359" s="12" t="s">
        <v>40</v>
      </c>
      <c r="AX359" s="12" t="s">
        <v>79</v>
      </c>
      <c r="AY359" s="246" t="s">
        <v>174</v>
      </c>
    </row>
    <row r="360" s="12" customFormat="1">
      <c r="B360" s="236"/>
      <c r="C360" s="237"/>
      <c r="D360" s="230" t="s">
        <v>287</v>
      </c>
      <c r="E360" s="238" t="s">
        <v>1</v>
      </c>
      <c r="F360" s="239" t="s">
        <v>2604</v>
      </c>
      <c r="G360" s="237"/>
      <c r="H360" s="240">
        <v>65.359999999999999</v>
      </c>
      <c r="I360" s="241"/>
      <c r="J360" s="237"/>
      <c r="K360" s="237"/>
      <c r="L360" s="242"/>
      <c r="M360" s="243"/>
      <c r="N360" s="244"/>
      <c r="O360" s="244"/>
      <c r="P360" s="244"/>
      <c r="Q360" s="244"/>
      <c r="R360" s="244"/>
      <c r="S360" s="244"/>
      <c r="T360" s="245"/>
      <c r="AT360" s="246" t="s">
        <v>287</v>
      </c>
      <c r="AU360" s="246" t="s">
        <v>90</v>
      </c>
      <c r="AV360" s="12" t="s">
        <v>90</v>
      </c>
      <c r="AW360" s="12" t="s">
        <v>40</v>
      </c>
      <c r="AX360" s="12" t="s">
        <v>79</v>
      </c>
      <c r="AY360" s="246" t="s">
        <v>174</v>
      </c>
    </row>
    <row r="361" s="12" customFormat="1">
      <c r="B361" s="236"/>
      <c r="C361" s="237"/>
      <c r="D361" s="230" t="s">
        <v>287</v>
      </c>
      <c r="E361" s="238" t="s">
        <v>1</v>
      </c>
      <c r="F361" s="239" t="s">
        <v>2605</v>
      </c>
      <c r="G361" s="237"/>
      <c r="H361" s="240">
        <v>311.19999999999999</v>
      </c>
      <c r="I361" s="241"/>
      <c r="J361" s="237"/>
      <c r="K361" s="237"/>
      <c r="L361" s="242"/>
      <c r="M361" s="243"/>
      <c r="N361" s="244"/>
      <c r="O361" s="244"/>
      <c r="P361" s="244"/>
      <c r="Q361" s="244"/>
      <c r="R361" s="244"/>
      <c r="S361" s="244"/>
      <c r="T361" s="245"/>
      <c r="AT361" s="246" t="s">
        <v>287</v>
      </c>
      <c r="AU361" s="246" t="s">
        <v>90</v>
      </c>
      <c r="AV361" s="12" t="s">
        <v>90</v>
      </c>
      <c r="AW361" s="12" t="s">
        <v>40</v>
      </c>
      <c r="AX361" s="12" t="s">
        <v>79</v>
      </c>
      <c r="AY361" s="246" t="s">
        <v>174</v>
      </c>
    </row>
    <row r="362" s="12" customFormat="1">
      <c r="B362" s="236"/>
      <c r="C362" s="237"/>
      <c r="D362" s="230" t="s">
        <v>287</v>
      </c>
      <c r="E362" s="238" t="s">
        <v>1</v>
      </c>
      <c r="F362" s="239" t="s">
        <v>2606</v>
      </c>
      <c r="G362" s="237"/>
      <c r="H362" s="240">
        <v>48.840000000000003</v>
      </c>
      <c r="I362" s="241"/>
      <c r="J362" s="237"/>
      <c r="K362" s="237"/>
      <c r="L362" s="242"/>
      <c r="M362" s="243"/>
      <c r="N362" s="244"/>
      <c r="O362" s="244"/>
      <c r="P362" s="244"/>
      <c r="Q362" s="244"/>
      <c r="R362" s="244"/>
      <c r="S362" s="244"/>
      <c r="T362" s="245"/>
      <c r="AT362" s="246" t="s">
        <v>287</v>
      </c>
      <c r="AU362" s="246" t="s">
        <v>90</v>
      </c>
      <c r="AV362" s="12" t="s">
        <v>90</v>
      </c>
      <c r="AW362" s="12" t="s">
        <v>40</v>
      </c>
      <c r="AX362" s="12" t="s">
        <v>79</v>
      </c>
      <c r="AY362" s="246" t="s">
        <v>174</v>
      </c>
    </row>
    <row r="363" s="12" customFormat="1">
      <c r="B363" s="236"/>
      <c r="C363" s="237"/>
      <c r="D363" s="230" t="s">
        <v>287</v>
      </c>
      <c r="E363" s="238" t="s">
        <v>1</v>
      </c>
      <c r="F363" s="239" t="s">
        <v>2607</v>
      </c>
      <c r="G363" s="237"/>
      <c r="H363" s="240">
        <v>290.07999999999998</v>
      </c>
      <c r="I363" s="241"/>
      <c r="J363" s="237"/>
      <c r="K363" s="237"/>
      <c r="L363" s="242"/>
      <c r="M363" s="243"/>
      <c r="N363" s="244"/>
      <c r="O363" s="244"/>
      <c r="P363" s="244"/>
      <c r="Q363" s="244"/>
      <c r="R363" s="244"/>
      <c r="S363" s="244"/>
      <c r="T363" s="245"/>
      <c r="AT363" s="246" t="s">
        <v>287</v>
      </c>
      <c r="AU363" s="246" t="s">
        <v>90</v>
      </c>
      <c r="AV363" s="12" t="s">
        <v>90</v>
      </c>
      <c r="AW363" s="12" t="s">
        <v>40</v>
      </c>
      <c r="AX363" s="12" t="s">
        <v>79</v>
      </c>
      <c r="AY363" s="246" t="s">
        <v>174</v>
      </c>
    </row>
    <row r="364" s="12" customFormat="1">
      <c r="B364" s="236"/>
      <c r="C364" s="237"/>
      <c r="D364" s="230" t="s">
        <v>287</v>
      </c>
      <c r="E364" s="238" t="s">
        <v>1</v>
      </c>
      <c r="F364" s="239" t="s">
        <v>2608</v>
      </c>
      <c r="G364" s="237"/>
      <c r="H364" s="240">
        <v>24.48</v>
      </c>
      <c r="I364" s="241"/>
      <c r="J364" s="237"/>
      <c r="K364" s="237"/>
      <c r="L364" s="242"/>
      <c r="M364" s="243"/>
      <c r="N364" s="244"/>
      <c r="O364" s="244"/>
      <c r="P364" s="244"/>
      <c r="Q364" s="244"/>
      <c r="R364" s="244"/>
      <c r="S364" s="244"/>
      <c r="T364" s="245"/>
      <c r="AT364" s="246" t="s">
        <v>287</v>
      </c>
      <c r="AU364" s="246" t="s">
        <v>90</v>
      </c>
      <c r="AV364" s="12" t="s">
        <v>90</v>
      </c>
      <c r="AW364" s="12" t="s">
        <v>40</v>
      </c>
      <c r="AX364" s="12" t="s">
        <v>79</v>
      </c>
      <c r="AY364" s="246" t="s">
        <v>174</v>
      </c>
    </row>
    <row r="365" s="12" customFormat="1">
      <c r="B365" s="236"/>
      <c r="C365" s="237"/>
      <c r="D365" s="230" t="s">
        <v>287</v>
      </c>
      <c r="E365" s="238" t="s">
        <v>1</v>
      </c>
      <c r="F365" s="239" t="s">
        <v>2609</v>
      </c>
      <c r="G365" s="237"/>
      <c r="H365" s="240">
        <v>15.4</v>
      </c>
      <c r="I365" s="241"/>
      <c r="J365" s="237"/>
      <c r="K365" s="237"/>
      <c r="L365" s="242"/>
      <c r="M365" s="243"/>
      <c r="N365" s="244"/>
      <c r="O365" s="244"/>
      <c r="P365" s="244"/>
      <c r="Q365" s="244"/>
      <c r="R365" s="244"/>
      <c r="S365" s="244"/>
      <c r="T365" s="245"/>
      <c r="AT365" s="246" t="s">
        <v>287</v>
      </c>
      <c r="AU365" s="246" t="s">
        <v>90</v>
      </c>
      <c r="AV365" s="12" t="s">
        <v>90</v>
      </c>
      <c r="AW365" s="12" t="s">
        <v>40</v>
      </c>
      <c r="AX365" s="12" t="s">
        <v>79</v>
      </c>
      <c r="AY365" s="246" t="s">
        <v>174</v>
      </c>
    </row>
    <row r="366" s="12" customFormat="1">
      <c r="B366" s="236"/>
      <c r="C366" s="237"/>
      <c r="D366" s="230" t="s">
        <v>287</v>
      </c>
      <c r="E366" s="238" t="s">
        <v>1</v>
      </c>
      <c r="F366" s="239" t="s">
        <v>2610</v>
      </c>
      <c r="G366" s="237"/>
      <c r="H366" s="240">
        <v>28.16</v>
      </c>
      <c r="I366" s="241"/>
      <c r="J366" s="237"/>
      <c r="K366" s="237"/>
      <c r="L366" s="242"/>
      <c r="M366" s="243"/>
      <c r="N366" s="244"/>
      <c r="O366" s="244"/>
      <c r="P366" s="244"/>
      <c r="Q366" s="244"/>
      <c r="R366" s="244"/>
      <c r="S366" s="244"/>
      <c r="T366" s="245"/>
      <c r="AT366" s="246" t="s">
        <v>287</v>
      </c>
      <c r="AU366" s="246" t="s">
        <v>90</v>
      </c>
      <c r="AV366" s="12" t="s">
        <v>90</v>
      </c>
      <c r="AW366" s="12" t="s">
        <v>40</v>
      </c>
      <c r="AX366" s="12" t="s">
        <v>79</v>
      </c>
      <c r="AY366" s="246" t="s">
        <v>174</v>
      </c>
    </row>
    <row r="367" s="12" customFormat="1">
      <c r="B367" s="236"/>
      <c r="C367" s="237"/>
      <c r="D367" s="230" t="s">
        <v>287</v>
      </c>
      <c r="E367" s="238" t="s">
        <v>1</v>
      </c>
      <c r="F367" s="239" t="s">
        <v>2611</v>
      </c>
      <c r="G367" s="237"/>
      <c r="H367" s="240">
        <v>11.6</v>
      </c>
      <c r="I367" s="241"/>
      <c r="J367" s="237"/>
      <c r="K367" s="237"/>
      <c r="L367" s="242"/>
      <c r="M367" s="243"/>
      <c r="N367" s="244"/>
      <c r="O367" s="244"/>
      <c r="P367" s="244"/>
      <c r="Q367" s="244"/>
      <c r="R367" s="244"/>
      <c r="S367" s="244"/>
      <c r="T367" s="245"/>
      <c r="AT367" s="246" t="s">
        <v>287</v>
      </c>
      <c r="AU367" s="246" t="s">
        <v>90</v>
      </c>
      <c r="AV367" s="12" t="s">
        <v>90</v>
      </c>
      <c r="AW367" s="12" t="s">
        <v>40</v>
      </c>
      <c r="AX367" s="12" t="s">
        <v>79</v>
      </c>
      <c r="AY367" s="246" t="s">
        <v>174</v>
      </c>
    </row>
    <row r="368" s="12" customFormat="1">
      <c r="B368" s="236"/>
      <c r="C368" s="237"/>
      <c r="D368" s="230" t="s">
        <v>287</v>
      </c>
      <c r="E368" s="238" t="s">
        <v>1</v>
      </c>
      <c r="F368" s="239" t="s">
        <v>2612</v>
      </c>
      <c r="G368" s="237"/>
      <c r="H368" s="240">
        <v>42.799999999999997</v>
      </c>
      <c r="I368" s="241"/>
      <c r="J368" s="237"/>
      <c r="K368" s="237"/>
      <c r="L368" s="242"/>
      <c r="M368" s="243"/>
      <c r="N368" s="244"/>
      <c r="O368" s="244"/>
      <c r="P368" s="244"/>
      <c r="Q368" s="244"/>
      <c r="R368" s="244"/>
      <c r="S368" s="244"/>
      <c r="T368" s="245"/>
      <c r="AT368" s="246" t="s">
        <v>287</v>
      </c>
      <c r="AU368" s="246" t="s">
        <v>90</v>
      </c>
      <c r="AV368" s="12" t="s">
        <v>90</v>
      </c>
      <c r="AW368" s="12" t="s">
        <v>40</v>
      </c>
      <c r="AX368" s="12" t="s">
        <v>79</v>
      </c>
      <c r="AY368" s="246" t="s">
        <v>174</v>
      </c>
    </row>
    <row r="369" s="12" customFormat="1">
      <c r="B369" s="236"/>
      <c r="C369" s="237"/>
      <c r="D369" s="230" t="s">
        <v>287</v>
      </c>
      <c r="E369" s="238" t="s">
        <v>1</v>
      </c>
      <c r="F369" s="239" t="s">
        <v>2613</v>
      </c>
      <c r="G369" s="237"/>
      <c r="H369" s="240">
        <v>25.079999999999998</v>
      </c>
      <c r="I369" s="241"/>
      <c r="J369" s="237"/>
      <c r="K369" s="237"/>
      <c r="L369" s="242"/>
      <c r="M369" s="243"/>
      <c r="N369" s="244"/>
      <c r="O369" s="244"/>
      <c r="P369" s="244"/>
      <c r="Q369" s="244"/>
      <c r="R369" s="244"/>
      <c r="S369" s="244"/>
      <c r="T369" s="245"/>
      <c r="AT369" s="246" t="s">
        <v>287</v>
      </c>
      <c r="AU369" s="246" t="s">
        <v>90</v>
      </c>
      <c r="AV369" s="12" t="s">
        <v>90</v>
      </c>
      <c r="AW369" s="12" t="s">
        <v>40</v>
      </c>
      <c r="AX369" s="12" t="s">
        <v>79</v>
      </c>
      <c r="AY369" s="246" t="s">
        <v>174</v>
      </c>
    </row>
    <row r="370" s="12" customFormat="1">
      <c r="B370" s="236"/>
      <c r="C370" s="237"/>
      <c r="D370" s="230" t="s">
        <v>287</v>
      </c>
      <c r="E370" s="238" t="s">
        <v>1</v>
      </c>
      <c r="F370" s="239" t="s">
        <v>2614</v>
      </c>
      <c r="G370" s="237"/>
      <c r="H370" s="240">
        <v>34.32</v>
      </c>
      <c r="I370" s="241"/>
      <c r="J370" s="237"/>
      <c r="K370" s="237"/>
      <c r="L370" s="242"/>
      <c r="M370" s="243"/>
      <c r="N370" s="244"/>
      <c r="O370" s="244"/>
      <c r="P370" s="244"/>
      <c r="Q370" s="244"/>
      <c r="R370" s="244"/>
      <c r="S370" s="244"/>
      <c r="T370" s="245"/>
      <c r="AT370" s="246" t="s">
        <v>287</v>
      </c>
      <c r="AU370" s="246" t="s">
        <v>90</v>
      </c>
      <c r="AV370" s="12" t="s">
        <v>90</v>
      </c>
      <c r="AW370" s="12" t="s">
        <v>40</v>
      </c>
      <c r="AX370" s="12" t="s">
        <v>79</v>
      </c>
      <c r="AY370" s="246" t="s">
        <v>174</v>
      </c>
    </row>
    <row r="371" s="12" customFormat="1">
      <c r="B371" s="236"/>
      <c r="C371" s="237"/>
      <c r="D371" s="230" t="s">
        <v>287</v>
      </c>
      <c r="E371" s="238" t="s">
        <v>1</v>
      </c>
      <c r="F371" s="239" t="s">
        <v>2615</v>
      </c>
      <c r="G371" s="237"/>
      <c r="H371" s="240">
        <v>12.42</v>
      </c>
      <c r="I371" s="241"/>
      <c r="J371" s="237"/>
      <c r="K371" s="237"/>
      <c r="L371" s="242"/>
      <c r="M371" s="243"/>
      <c r="N371" s="244"/>
      <c r="O371" s="244"/>
      <c r="P371" s="244"/>
      <c r="Q371" s="244"/>
      <c r="R371" s="244"/>
      <c r="S371" s="244"/>
      <c r="T371" s="245"/>
      <c r="AT371" s="246" t="s">
        <v>287</v>
      </c>
      <c r="AU371" s="246" t="s">
        <v>90</v>
      </c>
      <c r="AV371" s="12" t="s">
        <v>90</v>
      </c>
      <c r="AW371" s="12" t="s">
        <v>40</v>
      </c>
      <c r="AX371" s="12" t="s">
        <v>79</v>
      </c>
      <c r="AY371" s="246" t="s">
        <v>174</v>
      </c>
    </row>
    <row r="372" s="12" customFormat="1">
      <c r="B372" s="236"/>
      <c r="C372" s="237"/>
      <c r="D372" s="230" t="s">
        <v>287</v>
      </c>
      <c r="E372" s="238" t="s">
        <v>1</v>
      </c>
      <c r="F372" s="239" t="s">
        <v>2616</v>
      </c>
      <c r="G372" s="237"/>
      <c r="H372" s="240">
        <v>32.399999999999999</v>
      </c>
      <c r="I372" s="241"/>
      <c r="J372" s="237"/>
      <c r="K372" s="237"/>
      <c r="L372" s="242"/>
      <c r="M372" s="243"/>
      <c r="N372" s="244"/>
      <c r="O372" s="244"/>
      <c r="P372" s="244"/>
      <c r="Q372" s="244"/>
      <c r="R372" s="244"/>
      <c r="S372" s="244"/>
      <c r="T372" s="245"/>
      <c r="AT372" s="246" t="s">
        <v>287</v>
      </c>
      <c r="AU372" s="246" t="s">
        <v>90</v>
      </c>
      <c r="AV372" s="12" t="s">
        <v>90</v>
      </c>
      <c r="AW372" s="12" t="s">
        <v>40</v>
      </c>
      <c r="AX372" s="12" t="s">
        <v>79</v>
      </c>
      <c r="AY372" s="246" t="s">
        <v>174</v>
      </c>
    </row>
    <row r="373" s="12" customFormat="1">
      <c r="B373" s="236"/>
      <c r="C373" s="237"/>
      <c r="D373" s="230" t="s">
        <v>287</v>
      </c>
      <c r="E373" s="238" t="s">
        <v>1</v>
      </c>
      <c r="F373" s="239" t="s">
        <v>2617</v>
      </c>
      <c r="G373" s="237"/>
      <c r="H373" s="240">
        <v>238.56</v>
      </c>
      <c r="I373" s="241"/>
      <c r="J373" s="237"/>
      <c r="K373" s="237"/>
      <c r="L373" s="242"/>
      <c r="M373" s="243"/>
      <c r="N373" s="244"/>
      <c r="O373" s="244"/>
      <c r="P373" s="244"/>
      <c r="Q373" s="244"/>
      <c r="R373" s="244"/>
      <c r="S373" s="244"/>
      <c r="T373" s="245"/>
      <c r="AT373" s="246" t="s">
        <v>287</v>
      </c>
      <c r="AU373" s="246" t="s">
        <v>90</v>
      </c>
      <c r="AV373" s="12" t="s">
        <v>90</v>
      </c>
      <c r="AW373" s="12" t="s">
        <v>40</v>
      </c>
      <c r="AX373" s="12" t="s">
        <v>79</v>
      </c>
      <c r="AY373" s="246" t="s">
        <v>174</v>
      </c>
    </row>
    <row r="374" s="12" customFormat="1">
      <c r="B374" s="236"/>
      <c r="C374" s="237"/>
      <c r="D374" s="230" t="s">
        <v>287</v>
      </c>
      <c r="E374" s="238" t="s">
        <v>1</v>
      </c>
      <c r="F374" s="239" t="s">
        <v>2618</v>
      </c>
      <c r="G374" s="237"/>
      <c r="H374" s="240">
        <v>21.84</v>
      </c>
      <c r="I374" s="241"/>
      <c r="J374" s="237"/>
      <c r="K374" s="237"/>
      <c r="L374" s="242"/>
      <c r="M374" s="243"/>
      <c r="N374" s="244"/>
      <c r="O374" s="244"/>
      <c r="P374" s="244"/>
      <c r="Q374" s="244"/>
      <c r="R374" s="244"/>
      <c r="S374" s="244"/>
      <c r="T374" s="245"/>
      <c r="AT374" s="246" t="s">
        <v>287</v>
      </c>
      <c r="AU374" s="246" t="s">
        <v>90</v>
      </c>
      <c r="AV374" s="12" t="s">
        <v>90</v>
      </c>
      <c r="AW374" s="12" t="s">
        <v>40</v>
      </c>
      <c r="AX374" s="12" t="s">
        <v>79</v>
      </c>
      <c r="AY374" s="246" t="s">
        <v>174</v>
      </c>
    </row>
    <row r="375" s="1" customFormat="1" ht="16.5" customHeight="1">
      <c r="B375" s="37"/>
      <c r="C375" s="218" t="s">
        <v>414</v>
      </c>
      <c r="D375" s="218" t="s">
        <v>175</v>
      </c>
      <c r="E375" s="219" t="s">
        <v>992</v>
      </c>
      <c r="F375" s="220" t="s">
        <v>993</v>
      </c>
      <c r="G375" s="221" t="s">
        <v>284</v>
      </c>
      <c r="H375" s="222">
        <v>1232.54</v>
      </c>
      <c r="I375" s="223"/>
      <c r="J375" s="224">
        <f>ROUND(I375*H375,2)</f>
        <v>0</v>
      </c>
      <c r="K375" s="220" t="s">
        <v>274</v>
      </c>
      <c r="L375" s="42"/>
      <c r="M375" s="225" t="s">
        <v>1</v>
      </c>
      <c r="N375" s="226" t="s">
        <v>50</v>
      </c>
      <c r="O375" s="78"/>
      <c r="P375" s="227">
        <f>O375*H375</f>
        <v>0</v>
      </c>
      <c r="Q375" s="227">
        <v>0</v>
      </c>
      <c r="R375" s="227">
        <f>Q375*H375</f>
        <v>0</v>
      </c>
      <c r="S375" s="227">
        <v>0</v>
      </c>
      <c r="T375" s="228">
        <f>S375*H375</f>
        <v>0</v>
      </c>
      <c r="AR375" s="15" t="s">
        <v>192</v>
      </c>
      <c r="AT375" s="15" t="s">
        <v>175</v>
      </c>
      <c r="AU375" s="15" t="s">
        <v>90</v>
      </c>
      <c r="AY375" s="15" t="s">
        <v>174</v>
      </c>
      <c r="BE375" s="229">
        <f>IF(N375="základní",J375,0)</f>
        <v>0</v>
      </c>
      <c r="BF375" s="229">
        <f>IF(N375="snížená",J375,0)</f>
        <v>0</v>
      </c>
      <c r="BG375" s="229">
        <f>IF(N375="zákl. přenesená",J375,0)</f>
        <v>0</v>
      </c>
      <c r="BH375" s="229">
        <f>IF(N375="sníž. přenesená",J375,0)</f>
        <v>0</v>
      </c>
      <c r="BI375" s="229">
        <f>IF(N375="nulová",J375,0)</f>
        <v>0</v>
      </c>
      <c r="BJ375" s="15" t="s">
        <v>87</v>
      </c>
      <c r="BK375" s="229">
        <f>ROUND(I375*H375,2)</f>
        <v>0</v>
      </c>
      <c r="BL375" s="15" t="s">
        <v>192</v>
      </c>
      <c r="BM375" s="15" t="s">
        <v>2673</v>
      </c>
    </row>
    <row r="376" s="1" customFormat="1">
      <c r="B376" s="37"/>
      <c r="C376" s="38"/>
      <c r="D376" s="230" t="s">
        <v>181</v>
      </c>
      <c r="E376" s="38"/>
      <c r="F376" s="231" t="s">
        <v>995</v>
      </c>
      <c r="G376" s="38"/>
      <c r="H376" s="38"/>
      <c r="I376" s="142"/>
      <c r="J376" s="38"/>
      <c r="K376" s="38"/>
      <c r="L376" s="42"/>
      <c r="M376" s="232"/>
      <c r="N376" s="78"/>
      <c r="O376" s="78"/>
      <c r="P376" s="78"/>
      <c r="Q376" s="78"/>
      <c r="R376" s="78"/>
      <c r="S376" s="78"/>
      <c r="T376" s="79"/>
      <c r="AT376" s="15" t="s">
        <v>181</v>
      </c>
      <c r="AU376" s="15" t="s">
        <v>90</v>
      </c>
    </row>
    <row r="377" s="12" customFormat="1">
      <c r="B377" s="236"/>
      <c r="C377" s="237"/>
      <c r="D377" s="230" t="s">
        <v>287</v>
      </c>
      <c r="E377" s="238" t="s">
        <v>1</v>
      </c>
      <c r="F377" s="239" t="s">
        <v>2672</v>
      </c>
      <c r="G377" s="237"/>
      <c r="H377" s="240">
        <v>30</v>
      </c>
      <c r="I377" s="241"/>
      <c r="J377" s="237"/>
      <c r="K377" s="237"/>
      <c r="L377" s="242"/>
      <c r="M377" s="243"/>
      <c r="N377" s="244"/>
      <c r="O377" s="244"/>
      <c r="P377" s="244"/>
      <c r="Q377" s="244"/>
      <c r="R377" s="244"/>
      <c r="S377" s="244"/>
      <c r="T377" s="245"/>
      <c r="AT377" s="246" t="s">
        <v>287</v>
      </c>
      <c r="AU377" s="246" t="s">
        <v>90</v>
      </c>
      <c r="AV377" s="12" t="s">
        <v>90</v>
      </c>
      <c r="AW377" s="12" t="s">
        <v>40</v>
      </c>
      <c r="AX377" s="12" t="s">
        <v>79</v>
      </c>
      <c r="AY377" s="246" t="s">
        <v>174</v>
      </c>
    </row>
    <row r="378" s="12" customFormat="1">
      <c r="B378" s="236"/>
      <c r="C378" s="237"/>
      <c r="D378" s="230" t="s">
        <v>287</v>
      </c>
      <c r="E378" s="238" t="s">
        <v>1</v>
      </c>
      <c r="F378" s="239" t="s">
        <v>2604</v>
      </c>
      <c r="G378" s="237"/>
      <c r="H378" s="240">
        <v>65.359999999999999</v>
      </c>
      <c r="I378" s="241"/>
      <c r="J378" s="237"/>
      <c r="K378" s="237"/>
      <c r="L378" s="242"/>
      <c r="M378" s="243"/>
      <c r="N378" s="244"/>
      <c r="O378" s="244"/>
      <c r="P378" s="244"/>
      <c r="Q378" s="244"/>
      <c r="R378" s="244"/>
      <c r="S378" s="244"/>
      <c r="T378" s="245"/>
      <c r="AT378" s="246" t="s">
        <v>287</v>
      </c>
      <c r="AU378" s="246" t="s">
        <v>90</v>
      </c>
      <c r="AV378" s="12" t="s">
        <v>90</v>
      </c>
      <c r="AW378" s="12" t="s">
        <v>40</v>
      </c>
      <c r="AX378" s="12" t="s">
        <v>79</v>
      </c>
      <c r="AY378" s="246" t="s">
        <v>174</v>
      </c>
    </row>
    <row r="379" s="12" customFormat="1">
      <c r="B379" s="236"/>
      <c r="C379" s="237"/>
      <c r="D379" s="230" t="s">
        <v>287</v>
      </c>
      <c r="E379" s="238" t="s">
        <v>1</v>
      </c>
      <c r="F379" s="239" t="s">
        <v>2605</v>
      </c>
      <c r="G379" s="237"/>
      <c r="H379" s="240">
        <v>311.19999999999999</v>
      </c>
      <c r="I379" s="241"/>
      <c r="J379" s="237"/>
      <c r="K379" s="237"/>
      <c r="L379" s="242"/>
      <c r="M379" s="243"/>
      <c r="N379" s="244"/>
      <c r="O379" s="244"/>
      <c r="P379" s="244"/>
      <c r="Q379" s="244"/>
      <c r="R379" s="244"/>
      <c r="S379" s="244"/>
      <c r="T379" s="245"/>
      <c r="AT379" s="246" t="s">
        <v>287</v>
      </c>
      <c r="AU379" s="246" t="s">
        <v>90</v>
      </c>
      <c r="AV379" s="12" t="s">
        <v>90</v>
      </c>
      <c r="AW379" s="12" t="s">
        <v>40</v>
      </c>
      <c r="AX379" s="12" t="s">
        <v>79</v>
      </c>
      <c r="AY379" s="246" t="s">
        <v>174</v>
      </c>
    </row>
    <row r="380" s="12" customFormat="1">
      <c r="B380" s="236"/>
      <c r="C380" s="237"/>
      <c r="D380" s="230" t="s">
        <v>287</v>
      </c>
      <c r="E380" s="238" t="s">
        <v>1</v>
      </c>
      <c r="F380" s="239" t="s">
        <v>2606</v>
      </c>
      <c r="G380" s="237"/>
      <c r="H380" s="240">
        <v>48.840000000000003</v>
      </c>
      <c r="I380" s="241"/>
      <c r="J380" s="237"/>
      <c r="K380" s="237"/>
      <c r="L380" s="242"/>
      <c r="M380" s="243"/>
      <c r="N380" s="244"/>
      <c r="O380" s="244"/>
      <c r="P380" s="244"/>
      <c r="Q380" s="244"/>
      <c r="R380" s="244"/>
      <c r="S380" s="244"/>
      <c r="T380" s="245"/>
      <c r="AT380" s="246" t="s">
        <v>287</v>
      </c>
      <c r="AU380" s="246" t="s">
        <v>90</v>
      </c>
      <c r="AV380" s="12" t="s">
        <v>90</v>
      </c>
      <c r="AW380" s="12" t="s">
        <v>40</v>
      </c>
      <c r="AX380" s="12" t="s">
        <v>79</v>
      </c>
      <c r="AY380" s="246" t="s">
        <v>174</v>
      </c>
    </row>
    <row r="381" s="12" customFormat="1">
      <c r="B381" s="236"/>
      <c r="C381" s="237"/>
      <c r="D381" s="230" t="s">
        <v>287</v>
      </c>
      <c r="E381" s="238" t="s">
        <v>1</v>
      </c>
      <c r="F381" s="239" t="s">
        <v>2607</v>
      </c>
      <c r="G381" s="237"/>
      <c r="H381" s="240">
        <v>290.07999999999998</v>
      </c>
      <c r="I381" s="241"/>
      <c r="J381" s="237"/>
      <c r="K381" s="237"/>
      <c r="L381" s="242"/>
      <c r="M381" s="243"/>
      <c r="N381" s="244"/>
      <c r="O381" s="244"/>
      <c r="P381" s="244"/>
      <c r="Q381" s="244"/>
      <c r="R381" s="244"/>
      <c r="S381" s="244"/>
      <c r="T381" s="245"/>
      <c r="AT381" s="246" t="s">
        <v>287</v>
      </c>
      <c r="AU381" s="246" t="s">
        <v>90</v>
      </c>
      <c r="AV381" s="12" t="s">
        <v>90</v>
      </c>
      <c r="AW381" s="12" t="s">
        <v>40</v>
      </c>
      <c r="AX381" s="12" t="s">
        <v>79</v>
      </c>
      <c r="AY381" s="246" t="s">
        <v>174</v>
      </c>
    </row>
    <row r="382" s="12" customFormat="1">
      <c r="B382" s="236"/>
      <c r="C382" s="237"/>
      <c r="D382" s="230" t="s">
        <v>287</v>
      </c>
      <c r="E382" s="238" t="s">
        <v>1</v>
      </c>
      <c r="F382" s="239" t="s">
        <v>2608</v>
      </c>
      <c r="G382" s="237"/>
      <c r="H382" s="240">
        <v>24.48</v>
      </c>
      <c r="I382" s="241"/>
      <c r="J382" s="237"/>
      <c r="K382" s="237"/>
      <c r="L382" s="242"/>
      <c r="M382" s="243"/>
      <c r="N382" s="244"/>
      <c r="O382" s="244"/>
      <c r="P382" s="244"/>
      <c r="Q382" s="244"/>
      <c r="R382" s="244"/>
      <c r="S382" s="244"/>
      <c r="T382" s="245"/>
      <c r="AT382" s="246" t="s">
        <v>287</v>
      </c>
      <c r="AU382" s="246" t="s">
        <v>90</v>
      </c>
      <c r="AV382" s="12" t="s">
        <v>90</v>
      </c>
      <c r="AW382" s="12" t="s">
        <v>40</v>
      </c>
      <c r="AX382" s="12" t="s">
        <v>79</v>
      </c>
      <c r="AY382" s="246" t="s">
        <v>174</v>
      </c>
    </row>
    <row r="383" s="12" customFormat="1">
      <c r="B383" s="236"/>
      <c r="C383" s="237"/>
      <c r="D383" s="230" t="s">
        <v>287</v>
      </c>
      <c r="E383" s="238" t="s">
        <v>1</v>
      </c>
      <c r="F383" s="239" t="s">
        <v>2609</v>
      </c>
      <c r="G383" s="237"/>
      <c r="H383" s="240">
        <v>15.4</v>
      </c>
      <c r="I383" s="241"/>
      <c r="J383" s="237"/>
      <c r="K383" s="237"/>
      <c r="L383" s="242"/>
      <c r="M383" s="243"/>
      <c r="N383" s="244"/>
      <c r="O383" s="244"/>
      <c r="P383" s="244"/>
      <c r="Q383" s="244"/>
      <c r="R383" s="244"/>
      <c r="S383" s="244"/>
      <c r="T383" s="245"/>
      <c r="AT383" s="246" t="s">
        <v>287</v>
      </c>
      <c r="AU383" s="246" t="s">
        <v>90</v>
      </c>
      <c r="AV383" s="12" t="s">
        <v>90</v>
      </c>
      <c r="AW383" s="12" t="s">
        <v>40</v>
      </c>
      <c r="AX383" s="12" t="s">
        <v>79</v>
      </c>
      <c r="AY383" s="246" t="s">
        <v>174</v>
      </c>
    </row>
    <row r="384" s="12" customFormat="1">
      <c r="B384" s="236"/>
      <c r="C384" s="237"/>
      <c r="D384" s="230" t="s">
        <v>287</v>
      </c>
      <c r="E384" s="238" t="s">
        <v>1</v>
      </c>
      <c r="F384" s="239" t="s">
        <v>2610</v>
      </c>
      <c r="G384" s="237"/>
      <c r="H384" s="240">
        <v>28.16</v>
      </c>
      <c r="I384" s="241"/>
      <c r="J384" s="237"/>
      <c r="K384" s="237"/>
      <c r="L384" s="242"/>
      <c r="M384" s="243"/>
      <c r="N384" s="244"/>
      <c r="O384" s="244"/>
      <c r="P384" s="244"/>
      <c r="Q384" s="244"/>
      <c r="R384" s="244"/>
      <c r="S384" s="244"/>
      <c r="T384" s="245"/>
      <c r="AT384" s="246" t="s">
        <v>287</v>
      </c>
      <c r="AU384" s="246" t="s">
        <v>90</v>
      </c>
      <c r="AV384" s="12" t="s">
        <v>90</v>
      </c>
      <c r="AW384" s="12" t="s">
        <v>40</v>
      </c>
      <c r="AX384" s="12" t="s">
        <v>79</v>
      </c>
      <c r="AY384" s="246" t="s">
        <v>174</v>
      </c>
    </row>
    <row r="385" s="12" customFormat="1">
      <c r="B385" s="236"/>
      <c r="C385" s="237"/>
      <c r="D385" s="230" t="s">
        <v>287</v>
      </c>
      <c r="E385" s="238" t="s">
        <v>1</v>
      </c>
      <c r="F385" s="239" t="s">
        <v>2611</v>
      </c>
      <c r="G385" s="237"/>
      <c r="H385" s="240">
        <v>11.6</v>
      </c>
      <c r="I385" s="241"/>
      <c r="J385" s="237"/>
      <c r="K385" s="237"/>
      <c r="L385" s="242"/>
      <c r="M385" s="243"/>
      <c r="N385" s="244"/>
      <c r="O385" s="244"/>
      <c r="P385" s="244"/>
      <c r="Q385" s="244"/>
      <c r="R385" s="244"/>
      <c r="S385" s="244"/>
      <c r="T385" s="245"/>
      <c r="AT385" s="246" t="s">
        <v>287</v>
      </c>
      <c r="AU385" s="246" t="s">
        <v>90</v>
      </c>
      <c r="AV385" s="12" t="s">
        <v>90</v>
      </c>
      <c r="AW385" s="12" t="s">
        <v>40</v>
      </c>
      <c r="AX385" s="12" t="s">
        <v>79</v>
      </c>
      <c r="AY385" s="246" t="s">
        <v>174</v>
      </c>
    </row>
    <row r="386" s="12" customFormat="1">
      <c r="B386" s="236"/>
      <c r="C386" s="237"/>
      <c r="D386" s="230" t="s">
        <v>287</v>
      </c>
      <c r="E386" s="238" t="s">
        <v>1</v>
      </c>
      <c r="F386" s="239" t="s">
        <v>2612</v>
      </c>
      <c r="G386" s="237"/>
      <c r="H386" s="240">
        <v>42.799999999999997</v>
      </c>
      <c r="I386" s="241"/>
      <c r="J386" s="237"/>
      <c r="K386" s="237"/>
      <c r="L386" s="242"/>
      <c r="M386" s="243"/>
      <c r="N386" s="244"/>
      <c r="O386" s="244"/>
      <c r="P386" s="244"/>
      <c r="Q386" s="244"/>
      <c r="R386" s="244"/>
      <c r="S386" s="244"/>
      <c r="T386" s="245"/>
      <c r="AT386" s="246" t="s">
        <v>287</v>
      </c>
      <c r="AU386" s="246" t="s">
        <v>90</v>
      </c>
      <c r="AV386" s="12" t="s">
        <v>90</v>
      </c>
      <c r="AW386" s="12" t="s">
        <v>40</v>
      </c>
      <c r="AX386" s="12" t="s">
        <v>79</v>
      </c>
      <c r="AY386" s="246" t="s">
        <v>174</v>
      </c>
    </row>
    <row r="387" s="12" customFormat="1">
      <c r="B387" s="236"/>
      <c r="C387" s="237"/>
      <c r="D387" s="230" t="s">
        <v>287</v>
      </c>
      <c r="E387" s="238" t="s">
        <v>1</v>
      </c>
      <c r="F387" s="239" t="s">
        <v>2613</v>
      </c>
      <c r="G387" s="237"/>
      <c r="H387" s="240">
        <v>25.079999999999998</v>
      </c>
      <c r="I387" s="241"/>
      <c r="J387" s="237"/>
      <c r="K387" s="237"/>
      <c r="L387" s="242"/>
      <c r="M387" s="243"/>
      <c r="N387" s="244"/>
      <c r="O387" s="244"/>
      <c r="P387" s="244"/>
      <c r="Q387" s="244"/>
      <c r="R387" s="244"/>
      <c r="S387" s="244"/>
      <c r="T387" s="245"/>
      <c r="AT387" s="246" t="s">
        <v>287</v>
      </c>
      <c r="AU387" s="246" t="s">
        <v>90</v>
      </c>
      <c r="AV387" s="12" t="s">
        <v>90</v>
      </c>
      <c r="AW387" s="12" t="s">
        <v>40</v>
      </c>
      <c r="AX387" s="12" t="s">
        <v>79</v>
      </c>
      <c r="AY387" s="246" t="s">
        <v>174</v>
      </c>
    </row>
    <row r="388" s="12" customFormat="1">
      <c r="B388" s="236"/>
      <c r="C388" s="237"/>
      <c r="D388" s="230" t="s">
        <v>287</v>
      </c>
      <c r="E388" s="238" t="s">
        <v>1</v>
      </c>
      <c r="F388" s="239" t="s">
        <v>2614</v>
      </c>
      <c r="G388" s="237"/>
      <c r="H388" s="240">
        <v>34.32</v>
      </c>
      <c r="I388" s="241"/>
      <c r="J388" s="237"/>
      <c r="K388" s="237"/>
      <c r="L388" s="242"/>
      <c r="M388" s="243"/>
      <c r="N388" s="244"/>
      <c r="O388" s="244"/>
      <c r="P388" s="244"/>
      <c r="Q388" s="244"/>
      <c r="R388" s="244"/>
      <c r="S388" s="244"/>
      <c r="T388" s="245"/>
      <c r="AT388" s="246" t="s">
        <v>287</v>
      </c>
      <c r="AU388" s="246" t="s">
        <v>90</v>
      </c>
      <c r="AV388" s="12" t="s">
        <v>90</v>
      </c>
      <c r="AW388" s="12" t="s">
        <v>40</v>
      </c>
      <c r="AX388" s="12" t="s">
        <v>79</v>
      </c>
      <c r="AY388" s="246" t="s">
        <v>174</v>
      </c>
    </row>
    <row r="389" s="12" customFormat="1">
      <c r="B389" s="236"/>
      <c r="C389" s="237"/>
      <c r="D389" s="230" t="s">
        <v>287</v>
      </c>
      <c r="E389" s="238" t="s">
        <v>1</v>
      </c>
      <c r="F389" s="239" t="s">
        <v>2615</v>
      </c>
      <c r="G389" s="237"/>
      <c r="H389" s="240">
        <v>12.42</v>
      </c>
      <c r="I389" s="241"/>
      <c r="J389" s="237"/>
      <c r="K389" s="237"/>
      <c r="L389" s="242"/>
      <c r="M389" s="243"/>
      <c r="N389" s="244"/>
      <c r="O389" s="244"/>
      <c r="P389" s="244"/>
      <c r="Q389" s="244"/>
      <c r="R389" s="244"/>
      <c r="S389" s="244"/>
      <c r="T389" s="245"/>
      <c r="AT389" s="246" t="s">
        <v>287</v>
      </c>
      <c r="AU389" s="246" t="s">
        <v>90</v>
      </c>
      <c r="AV389" s="12" t="s">
        <v>90</v>
      </c>
      <c r="AW389" s="12" t="s">
        <v>40</v>
      </c>
      <c r="AX389" s="12" t="s">
        <v>79</v>
      </c>
      <c r="AY389" s="246" t="s">
        <v>174</v>
      </c>
    </row>
    <row r="390" s="12" customFormat="1">
      <c r="B390" s="236"/>
      <c r="C390" s="237"/>
      <c r="D390" s="230" t="s">
        <v>287</v>
      </c>
      <c r="E390" s="238" t="s">
        <v>1</v>
      </c>
      <c r="F390" s="239" t="s">
        <v>2616</v>
      </c>
      <c r="G390" s="237"/>
      <c r="H390" s="240">
        <v>32.399999999999999</v>
      </c>
      <c r="I390" s="241"/>
      <c r="J390" s="237"/>
      <c r="K390" s="237"/>
      <c r="L390" s="242"/>
      <c r="M390" s="243"/>
      <c r="N390" s="244"/>
      <c r="O390" s="244"/>
      <c r="P390" s="244"/>
      <c r="Q390" s="244"/>
      <c r="R390" s="244"/>
      <c r="S390" s="244"/>
      <c r="T390" s="245"/>
      <c r="AT390" s="246" t="s">
        <v>287</v>
      </c>
      <c r="AU390" s="246" t="s">
        <v>90</v>
      </c>
      <c r="AV390" s="12" t="s">
        <v>90</v>
      </c>
      <c r="AW390" s="12" t="s">
        <v>40</v>
      </c>
      <c r="AX390" s="12" t="s">
        <v>79</v>
      </c>
      <c r="AY390" s="246" t="s">
        <v>174</v>
      </c>
    </row>
    <row r="391" s="12" customFormat="1">
      <c r="B391" s="236"/>
      <c r="C391" s="237"/>
      <c r="D391" s="230" t="s">
        <v>287</v>
      </c>
      <c r="E391" s="238" t="s">
        <v>1</v>
      </c>
      <c r="F391" s="239" t="s">
        <v>2617</v>
      </c>
      <c r="G391" s="237"/>
      <c r="H391" s="240">
        <v>238.56</v>
      </c>
      <c r="I391" s="241"/>
      <c r="J391" s="237"/>
      <c r="K391" s="237"/>
      <c r="L391" s="242"/>
      <c r="M391" s="243"/>
      <c r="N391" s="244"/>
      <c r="O391" s="244"/>
      <c r="P391" s="244"/>
      <c r="Q391" s="244"/>
      <c r="R391" s="244"/>
      <c r="S391" s="244"/>
      <c r="T391" s="245"/>
      <c r="AT391" s="246" t="s">
        <v>287</v>
      </c>
      <c r="AU391" s="246" t="s">
        <v>90</v>
      </c>
      <c r="AV391" s="12" t="s">
        <v>90</v>
      </c>
      <c r="AW391" s="12" t="s">
        <v>40</v>
      </c>
      <c r="AX391" s="12" t="s">
        <v>79</v>
      </c>
      <c r="AY391" s="246" t="s">
        <v>174</v>
      </c>
    </row>
    <row r="392" s="12" customFormat="1">
      <c r="B392" s="236"/>
      <c r="C392" s="237"/>
      <c r="D392" s="230" t="s">
        <v>287</v>
      </c>
      <c r="E392" s="238" t="s">
        <v>1</v>
      </c>
      <c r="F392" s="239" t="s">
        <v>2618</v>
      </c>
      <c r="G392" s="237"/>
      <c r="H392" s="240">
        <v>21.84</v>
      </c>
      <c r="I392" s="241"/>
      <c r="J392" s="237"/>
      <c r="K392" s="237"/>
      <c r="L392" s="242"/>
      <c r="M392" s="243"/>
      <c r="N392" s="244"/>
      <c r="O392" s="244"/>
      <c r="P392" s="244"/>
      <c r="Q392" s="244"/>
      <c r="R392" s="244"/>
      <c r="S392" s="244"/>
      <c r="T392" s="245"/>
      <c r="AT392" s="246" t="s">
        <v>287</v>
      </c>
      <c r="AU392" s="246" t="s">
        <v>90</v>
      </c>
      <c r="AV392" s="12" t="s">
        <v>90</v>
      </c>
      <c r="AW392" s="12" t="s">
        <v>40</v>
      </c>
      <c r="AX392" s="12" t="s">
        <v>79</v>
      </c>
      <c r="AY392" s="246" t="s">
        <v>174</v>
      </c>
    </row>
    <row r="393" s="1" customFormat="1" ht="16.5" customHeight="1">
      <c r="B393" s="37"/>
      <c r="C393" s="218" t="s">
        <v>421</v>
      </c>
      <c r="D393" s="218" t="s">
        <v>175</v>
      </c>
      <c r="E393" s="219" t="s">
        <v>997</v>
      </c>
      <c r="F393" s="220" t="s">
        <v>998</v>
      </c>
      <c r="G393" s="221" t="s">
        <v>284</v>
      </c>
      <c r="H393" s="222">
        <v>2465.0799999999999</v>
      </c>
      <c r="I393" s="223"/>
      <c r="J393" s="224">
        <f>ROUND(I393*H393,2)</f>
        <v>0</v>
      </c>
      <c r="K393" s="220" t="s">
        <v>274</v>
      </c>
      <c r="L393" s="42"/>
      <c r="M393" s="225" t="s">
        <v>1</v>
      </c>
      <c r="N393" s="226" t="s">
        <v>50</v>
      </c>
      <c r="O393" s="78"/>
      <c r="P393" s="227">
        <f>O393*H393</f>
        <v>0</v>
      </c>
      <c r="Q393" s="227">
        <v>0</v>
      </c>
      <c r="R393" s="227">
        <f>Q393*H393</f>
        <v>0</v>
      </c>
      <c r="S393" s="227">
        <v>0</v>
      </c>
      <c r="T393" s="228">
        <f>S393*H393</f>
        <v>0</v>
      </c>
      <c r="AR393" s="15" t="s">
        <v>192</v>
      </c>
      <c r="AT393" s="15" t="s">
        <v>175</v>
      </c>
      <c r="AU393" s="15" t="s">
        <v>90</v>
      </c>
      <c r="AY393" s="15" t="s">
        <v>174</v>
      </c>
      <c r="BE393" s="229">
        <f>IF(N393="základní",J393,0)</f>
        <v>0</v>
      </c>
      <c r="BF393" s="229">
        <f>IF(N393="snížená",J393,0)</f>
        <v>0</v>
      </c>
      <c r="BG393" s="229">
        <f>IF(N393="zákl. přenesená",J393,0)</f>
        <v>0</v>
      </c>
      <c r="BH393" s="229">
        <f>IF(N393="sníž. přenesená",J393,0)</f>
        <v>0</v>
      </c>
      <c r="BI393" s="229">
        <f>IF(N393="nulová",J393,0)</f>
        <v>0</v>
      </c>
      <c r="BJ393" s="15" t="s">
        <v>87</v>
      </c>
      <c r="BK393" s="229">
        <f>ROUND(I393*H393,2)</f>
        <v>0</v>
      </c>
      <c r="BL393" s="15" t="s">
        <v>192</v>
      </c>
      <c r="BM393" s="15" t="s">
        <v>2674</v>
      </c>
    </row>
    <row r="394" s="1" customFormat="1">
      <c r="B394" s="37"/>
      <c r="C394" s="38"/>
      <c r="D394" s="230" t="s">
        <v>181</v>
      </c>
      <c r="E394" s="38"/>
      <c r="F394" s="231" t="s">
        <v>1000</v>
      </c>
      <c r="G394" s="38"/>
      <c r="H394" s="38"/>
      <c r="I394" s="142"/>
      <c r="J394" s="38"/>
      <c r="K394" s="38"/>
      <c r="L394" s="42"/>
      <c r="M394" s="232"/>
      <c r="N394" s="78"/>
      <c r="O394" s="78"/>
      <c r="P394" s="78"/>
      <c r="Q394" s="78"/>
      <c r="R394" s="78"/>
      <c r="S394" s="78"/>
      <c r="T394" s="79"/>
      <c r="AT394" s="15" t="s">
        <v>181</v>
      </c>
      <c r="AU394" s="15" t="s">
        <v>90</v>
      </c>
    </row>
    <row r="395" s="12" customFormat="1">
      <c r="B395" s="236"/>
      <c r="C395" s="237"/>
      <c r="D395" s="230" t="s">
        <v>287</v>
      </c>
      <c r="E395" s="238" t="s">
        <v>1</v>
      </c>
      <c r="F395" s="239" t="s">
        <v>2675</v>
      </c>
      <c r="G395" s="237"/>
      <c r="H395" s="240">
        <v>2465.0799999999999</v>
      </c>
      <c r="I395" s="241"/>
      <c r="J395" s="237"/>
      <c r="K395" s="237"/>
      <c r="L395" s="242"/>
      <c r="M395" s="243"/>
      <c r="N395" s="244"/>
      <c r="O395" s="244"/>
      <c r="P395" s="244"/>
      <c r="Q395" s="244"/>
      <c r="R395" s="244"/>
      <c r="S395" s="244"/>
      <c r="T395" s="245"/>
      <c r="AT395" s="246" t="s">
        <v>287</v>
      </c>
      <c r="AU395" s="246" t="s">
        <v>90</v>
      </c>
      <c r="AV395" s="12" t="s">
        <v>90</v>
      </c>
      <c r="AW395" s="12" t="s">
        <v>40</v>
      </c>
      <c r="AX395" s="12" t="s">
        <v>79</v>
      </c>
      <c r="AY395" s="246" t="s">
        <v>174</v>
      </c>
    </row>
    <row r="396" s="1" customFormat="1" ht="16.5" customHeight="1">
      <c r="B396" s="37"/>
      <c r="C396" s="218" t="s">
        <v>427</v>
      </c>
      <c r="D396" s="218" t="s">
        <v>175</v>
      </c>
      <c r="E396" s="219" t="s">
        <v>1765</v>
      </c>
      <c r="F396" s="220" t="s">
        <v>1766</v>
      </c>
      <c r="G396" s="221" t="s">
        <v>284</v>
      </c>
      <c r="H396" s="222">
        <v>1202.54</v>
      </c>
      <c r="I396" s="223"/>
      <c r="J396" s="224">
        <f>ROUND(I396*H396,2)</f>
        <v>0</v>
      </c>
      <c r="K396" s="220" t="s">
        <v>274</v>
      </c>
      <c r="L396" s="42"/>
      <c r="M396" s="225" t="s">
        <v>1</v>
      </c>
      <c r="N396" s="226" t="s">
        <v>50</v>
      </c>
      <c r="O396" s="78"/>
      <c r="P396" s="227">
        <f>O396*H396</f>
        <v>0</v>
      </c>
      <c r="Q396" s="227">
        <v>0</v>
      </c>
      <c r="R396" s="227">
        <f>Q396*H396</f>
        <v>0</v>
      </c>
      <c r="S396" s="227">
        <v>0</v>
      </c>
      <c r="T396" s="228">
        <f>S396*H396</f>
        <v>0</v>
      </c>
      <c r="AR396" s="15" t="s">
        <v>192</v>
      </c>
      <c r="AT396" s="15" t="s">
        <v>175</v>
      </c>
      <c r="AU396" s="15" t="s">
        <v>90</v>
      </c>
      <c r="AY396" s="15" t="s">
        <v>174</v>
      </c>
      <c r="BE396" s="229">
        <f>IF(N396="základní",J396,0)</f>
        <v>0</v>
      </c>
      <c r="BF396" s="229">
        <f>IF(N396="snížená",J396,0)</f>
        <v>0</v>
      </c>
      <c r="BG396" s="229">
        <f>IF(N396="zákl. přenesená",J396,0)</f>
        <v>0</v>
      </c>
      <c r="BH396" s="229">
        <f>IF(N396="sníž. přenesená",J396,0)</f>
        <v>0</v>
      </c>
      <c r="BI396" s="229">
        <f>IF(N396="nulová",J396,0)</f>
        <v>0</v>
      </c>
      <c r="BJ396" s="15" t="s">
        <v>87</v>
      </c>
      <c r="BK396" s="229">
        <f>ROUND(I396*H396,2)</f>
        <v>0</v>
      </c>
      <c r="BL396" s="15" t="s">
        <v>192</v>
      </c>
      <c r="BM396" s="15" t="s">
        <v>2676</v>
      </c>
    </row>
    <row r="397" s="1" customFormat="1">
      <c r="B397" s="37"/>
      <c r="C397" s="38"/>
      <c r="D397" s="230" t="s">
        <v>181</v>
      </c>
      <c r="E397" s="38"/>
      <c r="F397" s="231" t="s">
        <v>1768</v>
      </c>
      <c r="G397" s="38"/>
      <c r="H397" s="38"/>
      <c r="I397" s="142"/>
      <c r="J397" s="38"/>
      <c r="K397" s="38"/>
      <c r="L397" s="42"/>
      <c r="M397" s="232"/>
      <c r="N397" s="78"/>
      <c r="O397" s="78"/>
      <c r="P397" s="78"/>
      <c r="Q397" s="78"/>
      <c r="R397" s="78"/>
      <c r="S397" s="78"/>
      <c r="T397" s="79"/>
      <c r="AT397" s="15" t="s">
        <v>181</v>
      </c>
      <c r="AU397" s="15" t="s">
        <v>90</v>
      </c>
    </row>
    <row r="398" s="12" customFormat="1">
      <c r="B398" s="236"/>
      <c r="C398" s="237"/>
      <c r="D398" s="230" t="s">
        <v>287</v>
      </c>
      <c r="E398" s="238" t="s">
        <v>1</v>
      </c>
      <c r="F398" s="239" t="s">
        <v>2604</v>
      </c>
      <c r="G398" s="237"/>
      <c r="H398" s="240">
        <v>65.359999999999999</v>
      </c>
      <c r="I398" s="241"/>
      <c r="J398" s="237"/>
      <c r="K398" s="237"/>
      <c r="L398" s="242"/>
      <c r="M398" s="243"/>
      <c r="N398" s="244"/>
      <c r="O398" s="244"/>
      <c r="P398" s="244"/>
      <c r="Q398" s="244"/>
      <c r="R398" s="244"/>
      <c r="S398" s="244"/>
      <c r="T398" s="245"/>
      <c r="AT398" s="246" t="s">
        <v>287</v>
      </c>
      <c r="AU398" s="246" t="s">
        <v>90</v>
      </c>
      <c r="AV398" s="12" t="s">
        <v>90</v>
      </c>
      <c r="AW398" s="12" t="s">
        <v>40</v>
      </c>
      <c r="AX398" s="12" t="s">
        <v>79</v>
      </c>
      <c r="AY398" s="246" t="s">
        <v>174</v>
      </c>
    </row>
    <row r="399" s="12" customFormat="1">
      <c r="B399" s="236"/>
      <c r="C399" s="237"/>
      <c r="D399" s="230" t="s">
        <v>287</v>
      </c>
      <c r="E399" s="238" t="s">
        <v>1</v>
      </c>
      <c r="F399" s="239" t="s">
        <v>2605</v>
      </c>
      <c r="G399" s="237"/>
      <c r="H399" s="240">
        <v>311.19999999999999</v>
      </c>
      <c r="I399" s="241"/>
      <c r="J399" s="237"/>
      <c r="K399" s="237"/>
      <c r="L399" s="242"/>
      <c r="M399" s="243"/>
      <c r="N399" s="244"/>
      <c r="O399" s="244"/>
      <c r="P399" s="244"/>
      <c r="Q399" s="244"/>
      <c r="R399" s="244"/>
      <c r="S399" s="244"/>
      <c r="T399" s="245"/>
      <c r="AT399" s="246" t="s">
        <v>287</v>
      </c>
      <c r="AU399" s="246" t="s">
        <v>90</v>
      </c>
      <c r="AV399" s="12" t="s">
        <v>90</v>
      </c>
      <c r="AW399" s="12" t="s">
        <v>40</v>
      </c>
      <c r="AX399" s="12" t="s">
        <v>79</v>
      </c>
      <c r="AY399" s="246" t="s">
        <v>174</v>
      </c>
    </row>
    <row r="400" s="12" customFormat="1">
      <c r="B400" s="236"/>
      <c r="C400" s="237"/>
      <c r="D400" s="230" t="s">
        <v>287</v>
      </c>
      <c r="E400" s="238" t="s">
        <v>1</v>
      </c>
      <c r="F400" s="239" t="s">
        <v>2606</v>
      </c>
      <c r="G400" s="237"/>
      <c r="H400" s="240">
        <v>48.840000000000003</v>
      </c>
      <c r="I400" s="241"/>
      <c r="J400" s="237"/>
      <c r="K400" s="237"/>
      <c r="L400" s="242"/>
      <c r="M400" s="243"/>
      <c r="N400" s="244"/>
      <c r="O400" s="244"/>
      <c r="P400" s="244"/>
      <c r="Q400" s="244"/>
      <c r="R400" s="244"/>
      <c r="S400" s="244"/>
      <c r="T400" s="245"/>
      <c r="AT400" s="246" t="s">
        <v>287</v>
      </c>
      <c r="AU400" s="246" t="s">
        <v>90</v>
      </c>
      <c r="AV400" s="12" t="s">
        <v>90</v>
      </c>
      <c r="AW400" s="12" t="s">
        <v>40</v>
      </c>
      <c r="AX400" s="12" t="s">
        <v>79</v>
      </c>
      <c r="AY400" s="246" t="s">
        <v>174</v>
      </c>
    </row>
    <row r="401" s="12" customFormat="1">
      <c r="B401" s="236"/>
      <c r="C401" s="237"/>
      <c r="D401" s="230" t="s">
        <v>287</v>
      </c>
      <c r="E401" s="238" t="s">
        <v>1</v>
      </c>
      <c r="F401" s="239" t="s">
        <v>2607</v>
      </c>
      <c r="G401" s="237"/>
      <c r="H401" s="240">
        <v>290.07999999999998</v>
      </c>
      <c r="I401" s="241"/>
      <c r="J401" s="237"/>
      <c r="K401" s="237"/>
      <c r="L401" s="242"/>
      <c r="M401" s="243"/>
      <c r="N401" s="244"/>
      <c r="O401" s="244"/>
      <c r="P401" s="244"/>
      <c r="Q401" s="244"/>
      <c r="R401" s="244"/>
      <c r="S401" s="244"/>
      <c r="T401" s="245"/>
      <c r="AT401" s="246" t="s">
        <v>287</v>
      </c>
      <c r="AU401" s="246" t="s">
        <v>90</v>
      </c>
      <c r="AV401" s="12" t="s">
        <v>90</v>
      </c>
      <c r="AW401" s="12" t="s">
        <v>40</v>
      </c>
      <c r="AX401" s="12" t="s">
        <v>79</v>
      </c>
      <c r="AY401" s="246" t="s">
        <v>174</v>
      </c>
    </row>
    <row r="402" s="12" customFormat="1">
      <c r="B402" s="236"/>
      <c r="C402" s="237"/>
      <c r="D402" s="230" t="s">
        <v>287</v>
      </c>
      <c r="E402" s="238" t="s">
        <v>1</v>
      </c>
      <c r="F402" s="239" t="s">
        <v>2608</v>
      </c>
      <c r="G402" s="237"/>
      <c r="H402" s="240">
        <v>24.48</v>
      </c>
      <c r="I402" s="241"/>
      <c r="J402" s="237"/>
      <c r="K402" s="237"/>
      <c r="L402" s="242"/>
      <c r="M402" s="243"/>
      <c r="N402" s="244"/>
      <c r="O402" s="244"/>
      <c r="P402" s="244"/>
      <c r="Q402" s="244"/>
      <c r="R402" s="244"/>
      <c r="S402" s="244"/>
      <c r="T402" s="245"/>
      <c r="AT402" s="246" t="s">
        <v>287</v>
      </c>
      <c r="AU402" s="246" t="s">
        <v>90</v>
      </c>
      <c r="AV402" s="12" t="s">
        <v>90</v>
      </c>
      <c r="AW402" s="12" t="s">
        <v>40</v>
      </c>
      <c r="AX402" s="12" t="s">
        <v>79</v>
      </c>
      <c r="AY402" s="246" t="s">
        <v>174</v>
      </c>
    </row>
    <row r="403" s="12" customFormat="1">
      <c r="B403" s="236"/>
      <c r="C403" s="237"/>
      <c r="D403" s="230" t="s">
        <v>287</v>
      </c>
      <c r="E403" s="238" t="s">
        <v>1</v>
      </c>
      <c r="F403" s="239" t="s">
        <v>2609</v>
      </c>
      <c r="G403" s="237"/>
      <c r="H403" s="240">
        <v>15.4</v>
      </c>
      <c r="I403" s="241"/>
      <c r="J403" s="237"/>
      <c r="K403" s="237"/>
      <c r="L403" s="242"/>
      <c r="M403" s="243"/>
      <c r="N403" s="244"/>
      <c r="O403" s="244"/>
      <c r="P403" s="244"/>
      <c r="Q403" s="244"/>
      <c r="R403" s="244"/>
      <c r="S403" s="244"/>
      <c r="T403" s="245"/>
      <c r="AT403" s="246" t="s">
        <v>287</v>
      </c>
      <c r="AU403" s="246" t="s">
        <v>90</v>
      </c>
      <c r="AV403" s="12" t="s">
        <v>90</v>
      </c>
      <c r="AW403" s="12" t="s">
        <v>40</v>
      </c>
      <c r="AX403" s="12" t="s">
        <v>79</v>
      </c>
      <c r="AY403" s="246" t="s">
        <v>174</v>
      </c>
    </row>
    <row r="404" s="12" customFormat="1">
      <c r="B404" s="236"/>
      <c r="C404" s="237"/>
      <c r="D404" s="230" t="s">
        <v>287</v>
      </c>
      <c r="E404" s="238" t="s">
        <v>1</v>
      </c>
      <c r="F404" s="239" t="s">
        <v>2610</v>
      </c>
      <c r="G404" s="237"/>
      <c r="H404" s="240">
        <v>28.16</v>
      </c>
      <c r="I404" s="241"/>
      <c r="J404" s="237"/>
      <c r="K404" s="237"/>
      <c r="L404" s="242"/>
      <c r="M404" s="243"/>
      <c r="N404" s="244"/>
      <c r="O404" s="244"/>
      <c r="P404" s="244"/>
      <c r="Q404" s="244"/>
      <c r="R404" s="244"/>
      <c r="S404" s="244"/>
      <c r="T404" s="245"/>
      <c r="AT404" s="246" t="s">
        <v>287</v>
      </c>
      <c r="AU404" s="246" t="s">
        <v>90</v>
      </c>
      <c r="AV404" s="12" t="s">
        <v>90</v>
      </c>
      <c r="AW404" s="12" t="s">
        <v>40</v>
      </c>
      <c r="AX404" s="12" t="s">
        <v>79</v>
      </c>
      <c r="AY404" s="246" t="s">
        <v>174</v>
      </c>
    </row>
    <row r="405" s="12" customFormat="1">
      <c r="B405" s="236"/>
      <c r="C405" s="237"/>
      <c r="D405" s="230" t="s">
        <v>287</v>
      </c>
      <c r="E405" s="238" t="s">
        <v>1</v>
      </c>
      <c r="F405" s="239" t="s">
        <v>2611</v>
      </c>
      <c r="G405" s="237"/>
      <c r="H405" s="240">
        <v>11.6</v>
      </c>
      <c r="I405" s="241"/>
      <c r="J405" s="237"/>
      <c r="K405" s="237"/>
      <c r="L405" s="242"/>
      <c r="M405" s="243"/>
      <c r="N405" s="244"/>
      <c r="O405" s="244"/>
      <c r="P405" s="244"/>
      <c r="Q405" s="244"/>
      <c r="R405" s="244"/>
      <c r="S405" s="244"/>
      <c r="T405" s="245"/>
      <c r="AT405" s="246" t="s">
        <v>287</v>
      </c>
      <c r="AU405" s="246" t="s">
        <v>90</v>
      </c>
      <c r="AV405" s="12" t="s">
        <v>90</v>
      </c>
      <c r="AW405" s="12" t="s">
        <v>40</v>
      </c>
      <c r="AX405" s="12" t="s">
        <v>79</v>
      </c>
      <c r="AY405" s="246" t="s">
        <v>174</v>
      </c>
    </row>
    <row r="406" s="12" customFormat="1">
      <c r="B406" s="236"/>
      <c r="C406" s="237"/>
      <c r="D406" s="230" t="s">
        <v>287</v>
      </c>
      <c r="E406" s="238" t="s">
        <v>1</v>
      </c>
      <c r="F406" s="239" t="s">
        <v>2612</v>
      </c>
      <c r="G406" s="237"/>
      <c r="H406" s="240">
        <v>42.799999999999997</v>
      </c>
      <c r="I406" s="241"/>
      <c r="J406" s="237"/>
      <c r="K406" s="237"/>
      <c r="L406" s="242"/>
      <c r="M406" s="243"/>
      <c r="N406" s="244"/>
      <c r="O406" s="244"/>
      <c r="P406" s="244"/>
      <c r="Q406" s="244"/>
      <c r="R406" s="244"/>
      <c r="S406" s="244"/>
      <c r="T406" s="245"/>
      <c r="AT406" s="246" t="s">
        <v>287</v>
      </c>
      <c r="AU406" s="246" t="s">
        <v>90</v>
      </c>
      <c r="AV406" s="12" t="s">
        <v>90</v>
      </c>
      <c r="AW406" s="12" t="s">
        <v>40</v>
      </c>
      <c r="AX406" s="12" t="s">
        <v>79</v>
      </c>
      <c r="AY406" s="246" t="s">
        <v>174</v>
      </c>
    </row>
    <row r="407" s="12" customFormat="1">
      <c r="B407" s="236"/>
      <c r="C407" s="237"/>
      <c r="D407" s="230" t="s">
        <v>287</v>
      </c>
      <c r="E407" s="238" t="s">
        <v>1</v>
      </c>
      <c r="F407" s="239" t="s">
        <v>2613</v>
      </c>
      <c r="G407" s="237"/>
      <c r="H407" s="240">
        <v>25.079999999999998</v>
      </c>
      <c r="I407" s="241"/>
      <c r="J407" s="237"/>
      <c r="K407" s="237"/>
      <c r="L407" s="242"/>
      <c r="M407" s="243"/>
      <c r="N407" s="244"/>
      <c r="O407" s="244"/>
      <c r="P407" s="244"/>
      <c r="Q407" s="244"/>
      <c r="R407" s="244"/>
      <c r="S407" s="244"/>
      <c r="T407" s="245"/>
      <c r="AT407" s="246" t="s">
        <v>287</v>
      </c>
      <c r="AU407" s="246" t="s">
        <v>90</v>
      </c>
      <c r="AV407" s="12" t="s">
        <v>90</v>
      </c>
      <c r="AW407" s="12" t="s">
        <v>40</v>
      </c>
      <c r="AX407" s="12" t="s">
        <v>79</v>
      </c>
      <c r="AY407" s="246" t="s">
        <v>174</v>
      </c>
    </row>
    <row r="408" s="12" customFormat="1">
      <c r="B408" s="236"/>
      <c r="C408" s="237"/>
      <c r="D408" s="230" t="s">
        <v>287</v>
      </c>
      <c r="E408" s="238" t="s">
        <v>1</v>
      </c>
      <c r="F408" s="239" t="s">
        <v>2614</v>
      </c>
      <c r="G408" s="237"/>
      <c r="H408" s="240">
        <v>34.32</v>
      </c>
      <c r="I408" s="241"/>
      <c r="J408" s="237"/>
      <c r="K408" s="237"/>
      <c r="L408" s="242"/>
      <c r="M408" s="243"/>
      <c r="N408" s="244"/>
      <c r="O408" s="244"/>
      <c r="P408" s="244"/>
      <c r="Q408" s="244"/>
      <c r="R408" s="244"/>
      <c r="S408" s="244"/>
      <c r="T408" s="245"/>
      <c r="AT408" s="246" t="s">
        <v>287</v>
      </c>
      <c r="AU408" s="246" t="s">
        <v>90</v>
      </c>
      <c r="AV408" s="12" t="s">
        <v>90</v>
      </c>
      <c r="AW408" s="12" t="s">
        <v>40</v>
      </c>
      <c r="AX408" s="12" t="s">
        <v>79</v>
      </c>
      <c r="AY408" s="246" t="s">
        <v>174</v>
      </c>
    </row>
    <row r="409" s="12" customFormat="1">
      <c r="B409" s="236"/>
      <c r="C409" s="237"/>
      <c r="D409" s="230" t="s">
        <v>287</v>
      </c>
      <c r="E409" s="238" t="s">
        <v>1</v>
      </c>
      <c r="F409" s="239" t="s">
        <v>2615</v>
      </c>
      <c r="G409" s="237"/>
      <c r="H409" s="240">
        <v>12.42</v>
      </c>
      <c r="I409" s="241"/>
      <c r="J409" s="237"/>
      <c r="K409" s="237"/>
      <c r="L409" s="242"/>
      <c r="M409" s="243"/>
      <c r="N409" s="244"/>
      <c r="O409" s="244"/>
      <c r="P409" s="244"/>
      <c r="Q409" s="244"/>
      <c r="R409" s="244"/>
      <c r="S409" s="244"/>
      <c r="T409" s="245"/>
      <c r="AT409" s="246" t="s">
        <v>287</v>
      </c>
      <c r="AU409" s="246" t="s">
        <v>90</v>
      </c>
      <c r="AV409" s="12" t="s">
        <v>90</v>
      </c>
      <c r="AW409" s="12" t="s">
        <v>40</v>
      </c>
      <c r="AX409" s="12" t="s">
        <v>79</v>
      </c>
      <c r="AY409" s="246" t="s">
        <v>174</v>
      </c>
    </row>
    <row r="410" s="12" customFormat="1">
      <c r="B410" s="236"/>
      <c r="C410" s="237"/>
      <c r="D410" s="230" t="s">
        <v>287</v>
      </c>
      <c r="E410" s="238" t="s">
        <v>1</v>
      </c>
      <c r="F410" s="239" t="s">
        <v>2616</v>
      </c>
      <c r="G410" s="237"/>
      <c r="H410" s="240">
        <v>32.399999999999999</v>
      </c>
      <c r="I410" s="241"/>
      <c r="J410" s="237"/>
      <c r="K410" s="237"/>
      <c r="L410" s="242"/>
      <c r="M410" s="243"/>
      <c r="N410" s="244"/>
      <c r="O410" s="244"/>
      <c r="P410" s="244"/>
      <c r="Q410" s="244"/>
      <c r="R410" s="244"/>
      <c r="S410" s="244"/>
      <c r="T410" s="245"/>
      <c r="AT410" s="246" t="s">
        <v>287</v>
      </c>
      <c r="AU410" s="246" t="s">
        <v>90</v>
      </c>
      <c r="AV410" s="12" t="s">
        <v>90</v>
      </c>
      <c r="AW410" s="12" t="s">
        <v>40</v>
      </c>
      <c r="AX410" s="12" t="s">
        <v>79</v>
      </c>
      <c r="AY410" s="246" t="s">
        <v>174</v>
      </c>
    </row>
    <row r="411" s="12" customFormat="1">
      <c r="B411" s="236"/>
      <c r="C411" s="237"/>
      <c r="D411" s="230" t="s">
        <v>287</v>
      </c>
      <c r="E411" s="238" t="s">
        <v>1</v>
      </c>
      <c r="F411" s="239" t="s">
        <v>2617</v>
      </c>
      <c r="G411" s="237"/>
      <c r="H411" s="240">
        <v>238.56</v>
      </c>
      <c r="I411" s="241"/>
      <c r="J411" s="237"/>
      <c r="K411" s="237"/>
      <c r="L411" s="242"/>
      <c r="M411" s="243"/>
      <c r="N411" s="244"/>
      <c r="O411" s="244"/>
      <c r="P411" s="244"/>
      <c r="Q411" s="244"/>
      <c r="R411" s="244"/>
      <c r="S411" s="244"/>
      <c r="T411" s="245"/>
      <c r="AT411" s="246" t="s">
        <v>287</v>
      </c>
      <c r="AU411" s="246" t="s">
        <v>90</v>
      </c>
      <c r="AV411" s="12" t="s">
        <v>90</v>
      </c>
      <c r="AW411" s="12" t="s">
        <v>40</v>
      </c>
      <c r="AX411" s="12" t="s">
        <v>79</v>
      </c>
      <c r="AY411" s="246" t="s">
        <v>174</v>
      </c>
    </row>
    <row r="412" s="12" customFormat="1">
      <c r="B412" s="236"/>
      <c r="C412" s="237"/>
      <c r="D412" s="230" t="s">
        <v>287</v>
      </c>
      <c r="E412" s="238" t="s">
        <v>1</v>
      </c>
      <c r="F412" s="239" t="s">
        <v>2618</v>
      </c>
      <c r="G412" s="237"/>
      <c r="H412" s="240">
        <v>21.84</v>
      </c>
      <c r="I412" s="241"/>
      <c r="J412" s="237"/>
      <c r="K412" s="237"/>
      <c r="L412" s="242"/>
      <c r="M412" s="243"/>
      <c r="N412" s="244"/>
      <c r="O412" s="244"/>
      <c r="P412" s="244"/>
      <c r="Q412" s="244"/>
      <c r="R412" s="244"/>
      <c r="S412" s="244"/>
      <c r="T412" s="245"/>
      <c r="AT412" s="246" t="s">
        <v>287</v>
      </c>
      <c r="AU412" s="246" t="s">
        <v>90</v>
      </c>
      <c r="AV412" s="12" t="s">
        <v>90</v>
      </c>
      <c r="AW412" s="12" t="s">
        <v>40</v>
      </c>
      <c r="AX412" s="12" t="s">
        <v>79</v>
      </c>
      <c r="AY412" s="246" t="s">
        <v>174</v>
      </c>
    </row>
    <row r="413" s="1" customFormat="1" ht="16.5" customHeight="1">
      <c r="B413" s="37"/>
      <c r="C413" s="218" t="s">
        <v>432</v>
      </c>
      <c r="D413" s="218" t="s">
        <v>175</v>
      </c>
      <c r="E413" s="219" t="s">
        <v>1769</v>
      </c>
      <c r="F413" s="220" t="s">
        <v>1770</v>
      </c>
      <c r="G413" s="221" t="s">
        <v>284</v>
      </c>
      <c r="H413" s="222">
        <v>1232.54</v>
      </c>
      <c r="I413" s="223"/>
      <c r="J413" s="224">
        <f>ROUND(I413*H413,2)</f>
        <v>0</v>
      </c>
      <c r="K413" s="220" t="s">
        <v>274</v>
      </c>
      <c r="L413" s="42"/>
      <c r="M413" s="225" t="s">
        <v>1</v>
      </c>
      <c r="N413" s="226" t="s">
        <v>50</v>
      </c>
      <c r="O413" s="78"/>
      <c r="P413" s="227">
        <f>O413*H413</f>
        <v>0</v>
      </c>
      <c r="Q413" s="227">
        <v>0</v>
      </c>
      <c r="R413" s="227">
        <f>Q413*H413</f>
        <v>0</v>
      </c>
      <c r="S413" s="227">
        <v>0</v>
      </c>
      <c r="T413" s="228">
        <f>S413*H413</f>
        <v>0</v>
      </c>
      <c r="AR413" s="15" t="s">
        <v>192</v>
      </c>
      <c r="AT413" s="15" t="s">
        <v>175</v>
      </c>
      <c r="AU413" s="15" t="s">
        <v>90</v>
      </c>
      <c r="AY413" s="15" t="s">
        <v>174</v>
      </c>
      <c r="BE413" s="229">
        <f>IF(N413="základní",J413,0)</f>
        <v>0</v>
      </c>
      <c r="BF413" s="229">
        <f>IF(N413="snížená",J413,0)</f>
        <v>0</v>
      </c>
      <c r="BG413" s="229">
        <f>IF(N413="zákl. přenesená",J413,0)</f>
        <v>0</v>
      </c>
      <c r="BH413" s="229">
        <f>IF(N413="sníž. přenesená",J413,0)</f>
        <v>0</v>
      </c>
      <c r="BI413" s="229">
        <f>IF(N413="nulová",J413,0)</f>
        <v>0</v>
      </c>
      <c r="BJ413" s="15" t="s">
        <v>87</v>
      </c>
      <c r="BK413" s="229">
        <f>ROUND(I413*H413,2)</f>
        <v>0</v>
      </c>
      <c r="BL413" s="15" t="s">
        <v>192</v>
      </c>
      <c r="BM413" s="15" t="s">
        <v>2677</v>
      </c>
    </row>
    <row r="414" s="1" customFormat="1">
      <c r="B414" s="37"/>
      <c r="C414" s="38"/>
      <c r="D414" s="230" t="s">
        <v>181</v>
      </c>
      <c r="E414" s="38"/>
      <c r="F414" s="231" t="s">
        <v>1772</v>
      </c>
      <c r="G414" s="38"/>
      <c r="H414" s="38"/>
      <c r="I414" s="142"/>
      <c r="J414" s="38"/>
      <c r="K414" s="38"/>
      <c r="L414" s="42"/>
      <c r="M414" s="232"/>
      <c r="N414" s="78"/>
      <c r="O414" s="78"/>
      <c r="P414" s="78"/>
      <c r="Q414" s="78"/>
      <c r="R414" s="78"/>
      <c r="S414" s="78"/>
      <c r="T414" s="79"/>
      <c r="AT414" s="15" t="s">
        <v>181</v>
      </c>
      <c r="AU414" s="15" t="s">
        <v>90</v>
      </c>
    </row>
    <row r="415" s="12" customFormat="1">
      <c r="B415" s="236"/>
      <c r="C415" s="237"/>
      <c r="D415" s="230" t="s">
        <v>287</v>
      </c>
      <c r="E415" s="238" t="s">
        <v>1</v>
      </c>
      <c r="F415" s="239" t="s">
        <v>2672</v>
      </c>
      <c r="G415" s="237"/>
      <c r="H415" s="240">
        <v>30</v>
      </c>
      <c r="I415" s="241"/>
      <c r="J415" s="237"/>
      <c r="K415" s="237"/>
      <c r="L415" s="242"/>
      <c r="M415" s="243"/>
      <c r="N415" s="244"/>
      <c r="O415" s="244"/>
      <c r="P415" s="244"/>
      <c r="Q415" s="244"/>
      <c r="R415" s="244"/>
      <c r="S415" s="244"/>
      <c r="T415" s="245"/>
      <c r="AT415" s="246" t="s">
        <v>287</v>
      </c>
      <c r="AU415" s="246" t="s">
        <v>90</v>
      </c>
      <c r="AV415" s="12" t="s">
        <v>90</v>
      </c>
      <c r="AW415" s="12" t="s">
        <v>40</v>
      </c>
      <c r="AX415" s="12" t="s">
        <v>79</v>
      </c>
      <c r="AY415" s="246" t="s">
        <v>174</v>
      </c>
    </row>
    <row r="416" s="12" customFormat="1">
      <c r="B416" s="236"/>
      <c r="C416" s="237"/>
      <c r="D416" s="230" t="s">
        <v>287</v>
      </c>
      <c r="E416" s="238" t="s">
        <v>1</v>
      </c>
      <c r="F416" s="239" t="s">
        <v>2604</v>
      </c>
      <c r="G416" s="237"/>
      <c r="H416" s="240">
        <v>65.359999999999999</v>
      </c>
      <c r="I416" s="241"/>
      <c r="J416" s="237"/>
      <c r="K416" s="237"/>
      <c r="L416" s="242"/>
      <c r="M416" s="243"/>
      <c r="N416" s="244"/>
      <c r="O416" s="244"/>
      <c r="P416" s="244"/>
      <c r="Q416" s="244"/>
      <c r="R416" s="244"/>
      <c r="S416" s="244"/>
      <c r="T416" s="245"/>
      <c r="AT416" s="246" t="s">
        <v>287</v>
      </c>
      <c r="AU416" s="246" t="s">
        <v>90</v>
      </c>
      <c r="AV416" s="12" t="s">
        <v>90</v>
      </c>
      <c r="AW416" s="12" t="s">
        <v>40</v>
      </c>
      <c r="AX416" s="12" t="s">
        <v>79</v>
      </c>
      <c r="AY416" s="246" t="s">
        <v>174</v>
      </c>
    </row>
    <row r="417" s="12" customFormat="1">
      <c r="B417" s="236"/>
      <c r="C417" s="237"/>
      <c r="D417" s="230" t="s">
        <v>287</v>
      </c>
      <c r="E417" s="238" t="s">
        <v>1</v>
      </c>
      <c r="F417" s="239" t="s">
        <v>2605</v>
      </c>
      <c r="G417" s="237"/>
      <c r="H417" s="240">
        <v>311.19999999999999</v>
      </c>
      <c r="I417" s="241"/>
      <c r="J417" s="237"/>
      <c r="K417" s="237"/>
      <c r="L417" s="242"/>
      <c r="M417" s="243"/>
      <c r="N417" s="244"/>
      <c r="O417" s="244"/>
      <c r="P417" s="244"/>
      <c r="Q417" s="244"/>
      <c r="R417" s="244"/>
      <c r="S417" s="244"/>
      <c r="T417" s="245"/>
      <c r="AT417" s="246" t="s">
        <v>287</v>
      </c>
      <c r="AU417" s="246" t="s">
        <v>90</v>
      </c>
      <c r="AV417" s="12" t="s">
        <v>90</v>
      </c>
      <c r="AW417" s="12" t="s">
        <v>40</v>
      </c>
      <c r="AX417" s="12" t="s">
        <v>79</v>
      </c>
      <c r="AY417" s="246" t="s">
        <v>174</v>
      </c>
    </row>
    <row r="418" s="12" customFormat="1">
      <c r="B418" s="236"/>
      <c r="C418" s="237"/>
      <c r="D418" s="230" t="s">
        <v>287</v>
      </c>
      <c r="E418" s="238" t="s">
        <v>1</v>
      </c>
      <c r="F418" s="239" t="s">
        <v>2606</v>
      </c>
      <c r="G418" s="237"/>
      <c r="H418" s="240">
        <v>48.840000000000003</v>
      </c>
      <c r="I418" s="241"/>
      <c r="J418" s="237"/>
      <c r="K418" s="237"/>
      <c r="L418" s="242"/>
      <c r="M418" s="243"/>
      <c r="N418" s="244"/>
      <c r="O418" s="244"/>
      <c r="P418" s="244"/>
      <c r="Q418" s="244"/>
      <c r="R418" s="244"/>
      <c r="S418" s="244"/>
      <c r="T418" s="245"/>
      <c r="AT418" s="246" t="s">
        <v>287</v>
      </c>
      <c r="AU418" s="246" t="s">
        <v>90</v>
      </c>
      <c r="AV418" s="12" t="s">
        <v>90</v>
      </c>
      <c r="AW418" s="12" t="s">
        <v>40</v>
      </c>
      <c r="AX418" s="12" t="s">
        <v>79</v>
      </c>
      <c r="AY418" s="246" t="s">
        <v>174</v>
      </c>
    </row>
    <row r="419" s="12" customFormat="1">
      <c r="B419" s="236"/>
      <c r="C419" s="237"/>
      <c r="D419" s="230" t="s">
        <v>287</v>
      </c>
      <c r="E419" s="238" t="s">
        <v>1</v>
      </c>
      <c r="F419" s="239" t="s">
        <v>2607</v>
      </c>
      <c r="G419" s="237"/>
      <c r="H419" s="240">
        <v>290.07999999999998</v>
      </c>
      <c r="I419" s="241"/>
      <c r="J419" s="237"/>
      <c r="K419" s="237"/>
      <c r="L419" s="242"/>
      <c r="M419" s="243"/>
      <c r="N419" s="244"/>
      <c r="O419" s="244"/>
      <c r="P419" s="244"/>
      <c r="Q419" s="244"/>
      <c r="R419" s="244"/>
      <c r="S419" s="244"/>
      <c r="T419" s="245"/>
      <c r="AT419" s="246" t="s">
        <v>287</v>
      </c>
      <c r="AU419" s="246" t="s">
        <v>90</v>
      </c>
      <c r="AV419" s="12" t="s">
        <v>90</v>
      </c>
      <c r="AW419" s="12" t="s">
        <v>40</v>
      </c>
      <c r="AX419" s="12" t="s">
        <v>79</v>
      </c>
      <c r="AY419" s="246" t="s">
        <v>174</v>
      </c>
    </row>
    <row r="420" s="12" customFormat="1">
      <c r="B420" s="236"/>
      <c r="C420" s="237"/>
      <c r="D420" s="230" t="s">
        <v>287</v>
      </c>
      <c r="E420" s="238" t="s">
        <v>1</v>
      </c>
      <c r="F420" s="239" t="s">
        <v>2608</v>
      </c>
      <c r="G420" s="237"/>
      <c r="H420" s="240">
        <v>24.48</v>
      </c>
      <c r="I420" s="241"/>
      <c r="J420" s="237"/>
      <c r="K420" s="237"/>
      <c r="L420" s="242"/>
      <c r="M420" s="243"/>
      <c r="N420" s="244"/>
      <c r="O420" s="244"/>
      <c r="P420" s="244"/>
      <c r="Q420" s="244"/>
      <c r="R420" s="244"/>
      <c r="S420" s="244"/>
      <c r="T420" s="245"/>
      <c r="AT420" s="246" t="s">
        <v>287</v>
      </c>
      <c r="AU420" s="246" t="s">
        <v>90</v>
      </c>
      <c r="AV420" s="12" t="s">
        <v>90</v>
      </c>
      <c r="AW420" s="12" t="s">
        <v>40</v>
      </c>
      <c r="AX420" s="12" t="s">
        <v>79</v>
      </c>
      <c r="AY420" s="246" t="s">
        <v>174</v>
      </c>
    </row>
    <row r="421" s="12" customFormat="1">
      <c r="B421" s="236"/>
      <c r="C421" s="237"/>
      <c r="D421" s="230" t="s">
        <v>287</v>
      </c>
      <c r="E421" s="238" t="s">
        <v>1</v>
      </c>
      <c r="F421" s="239" t="s">
        <v>2609</v>
      </c>
      <c r="G421" s="237"/>
      <c r="H421" s="240">
        <v>15.4</v>
      </c>
      <c r="I421" s="241"/>
      <c r="J421" s="237"/>
      <c r="K421" s="237"/>
      <c r="L421" s="242"/>
      <c r="M421" s="243"/>
      <c r="N421" s="244"/>
      <c r="O421" s="244"/>
      <c r="P421" s="244"/>
      <c r="Q421" s="244"/>
      <c r="R421" s="244"/>
      <c r="S421" s="244"/>
      <c r="T421" s="245"/>
      <c r="AT421" s="246" t="s">
        <v>287</v>
      </c>
      <c r="AU421" s="246" t="s">
        <v>90</v>
      </c>
      <c r="AV421" s="12" t="s">
        <v>90</v>
      </c>
      <c r="AW421" s="12" t="s">
        <v>40</v>
      </c>
      <c r="AX421" s="12" t="s">
        <v>79</v>
      </c>
      <c r="AY421" s="246" t="s">
        <v>174</v>
      </c>
    </row>
    <row r="422" s="12" customFormat="1">
      <c r="B422" s="236"/>
      <c r="C422" s="237"/>
      <c r="D422" s="230" t="s">
        <v>287</v>
      </c>
      <c r="E422" s="238" t="s">
        <v>1</v>
      </c>
      <c r="F422" s="239" t="s">
        <v>2610</v>
      </c>
      <c r="G422" s="237"/>
      <c r="H422" s="240">
        <v>28.16</v>
      </c>
      <c r="I422" s="241"/>
      <c r="J422" s="237"/>
      <c r="K422" s="237"/>
      <c r="L422" s="242"/>
      <c r="M422" s="243"/>
      <c r="N422" s="244"/>
      <c r="O422" s="244"/>
      <c r="P422" s="244"/>
      <c r="Q422" s="244"/>
      <c r="R422" s="244"/>
      <c r="S422" s="244"/>
      <c r="T422" s="245"/>
      <c r="AT422" s="246" t="s">
        <v>287</v>
      </c>
      <c r="AU422" s="246" t="s">
        <v>90</v>
      </c>
      <c r="AV422" s="12" t="s">
        <v>90</v>
      </c>
      <c r="AW422" s="12" t="s">
        <v>40</v>
      </c>
      <c r="AX422" s="12" t="s">
        <v>79</v>
      </c>
      <c r="AY422" s="246" t="s">
        <v>174</v>
      </c>
    </row>
    <row r="423" s="12" customFormat="1">
      <c r="B423" s="236"/>
      <c r="C423" s="237"/>
      <c r="D423" s="230" t="s">
        <v>287</v>
      </c>
      <c r="E423" s="238" t="s">
        <v>1</v>
      </c>
      <c r="F423" s="239" t="s">
        <v>2611</v>
      </c>
      <c r="G423" s="237"/>
      <c r="H423" s="240">
        <v>11.6</v>
      </c>
      <c r="I423" s="241"/>
      <c r="J423" s="237"/>
      <c r="K423" s="237"/>
      <c r="L423" s="242"/>
      <c r="M423" s="243"/>
      <c r="N423" s="244"/>
      <c r="O423" s="244"/>
      <c r="P423" s="244"/>
      <c r="Q423" s="244"/>
      <c r="R423" s="244"/>
      <c r="S423" s="244"/>
      <c r="T423" s="245"/>
      <c r="AT423" s="246" t="s">
        <v>287</v>
      </c>
      <c r="AU423" s="246" t="s">
        <v>90</v>
      </c>
      <c r="AV423" s="12" t="s">
        <v>90</v>
      </c>
      <c r="AW423" s="12" t="s">
        <v>40</v>
      </c>
      <c r="AX423" s="12" t="s">
        <v>79</v>
      </c>
      <c r="AY423" s="246" t="s">
        <v>174</v>
      </c>
    </row>
    <row r="424" s="12" customFormat="1">
      <c r="B424" s="236"/>
      <c r="C424" s="237"/>
      <c r="D424" s="230" t="s">
        <v>287</v>
      </c>
      <c r="E424" s="238" t="s">
        <v>1</v>
      </c>
      <c r="F424" s="239" t="s">
        <v>2612</v>
      </c>
      <c r="G424" s="237"/>
      <c r="H424" s="240">
        <v>42.799999999999997</v>
      </c>
      <c r="I424" s="241"/>
      <c r="J424" s="237"/>
      <c r="K424" s="237"/>
      <c r="L424" s="242"/>
      <c r="M424" s="243"/>
      <c r="N424" s="244"/>
      <c r="O424" s="244"/>
      <c r="P424" s="244"/>
      <c r="Q424" s="244"/>
      <c r="R424" s="244"/>
      <c r="S424" s="244"/>
      <c r="T424" s="245"/>
      <c r="AT424" s="246" t="s">
        <v>287</v>
      </c>
      <c r="AU424" s="246" t="s">
        <v>90</v>
      </c>
      <c r="AV424" s="12" t="s">
        <v>90</v>
      </c>
      <c r="AW424" s="12" t="s">
        <v>40</v>
      </c>
      <c r="AX424" s="12" t="s">
        <v>79</v>
      </c>
      <c r="AY424" s="246" t="s">
        <v>174</v>
      </c>
    </row>
    <row r="425" s="12" customFormat="1">
      <c r="B425" s="236"/>
      <c r="C425" s="237"/>
      <c r="D425" s="230" t="s">
        <v>287</v>
      </c>
      <c r="E425" s="238" t="s">
        <v>1</v>
      </c>
      <c r="F425" s="239" t="s">
        <v>2613</v>
      </c>
      <c r="G425" s="237"/>
      <c r="H425" s="240">
        <v>25.079999999999998</v>
      </c>
      <c r="I425" s="241"/>
      <c r="J425" s="237"/>
      <c r="K425" s="237"/>
      <c r="L425" s="242"/>
      <c r="M425" s="243"/>
      <c r="N425" s="244"/>
      <c r="O425" s="244"/>
      <c r="P425" s="244"/>
      <c r="Q425" s="244"/>
      <c r="R425" s="244"/>
      <c r="S425" s="244"/>
      <c r="T425" s="245"/>
      <c r="AT425" s="246" t="s">
        <v>287</v>
      </c>
      <c r="AU425" s="246" t="s">
        <v>90</v>
      </c>
      <c r="AV425" s="12" t="s">
        <v>90</v>
      </c>
      <c r="AW425" s="12" t="s">
        <v>40</v>
      </c>
      <c r="AX425" s="12" t="s">
        <v>79</v>
      </c>
      <c r="AY425" s="246" t="s">
        <v>174</v>
      </c>
    </row>
    <row r="426" s="12" customFormat="1">
      <c r="B426" s="236"/>
      <c r="C426" s="237"/>
      <c r="D426" s="230" t="s">
        <v>287</v>
      </c>
      <c r="E426" s="238" t="s">
        <v>1</v>
      </c>
      <c r="F426" s="239" t="s">
        <v>2614</v>
      </c>
      <c r="G426" s="237"/>
      <c r="H426" s="240">
        <v>34.32</v>
      </c>
      <c r="I426" s="241"/>
      <c r="J426" s="237"/>
      <c r="K426" s="237"/>
      <c r="L426" s="242"/>
      <c r="M426" s="243"/>
      <c r="N426" s="244"/>
      <c r="O426" s="244"/>
      <c r="P426" s="244"/>
      <c r="Q426" s="244"/>
      <c r="R426" s="244"/>
      <c r="S426" s="244"/>
      <c r="T426" s="245"/>
      <c r="AT426" s="246" t="s">
        <v>287</v>
      </c>
      <c r="AU426" s="246" t="s">
        <v>90</v>
      </c>
      <c r="AV426" s="12" t="s">
        <v>90</v>
      </c>
      <c r="AW426" s="12" t="s">
        <v>40</v>
      </c>
      <c r="AX426" s="12" t="s">
        <v>79</v>
      </c>
      <c r="AY426" s="246" t="s">
        <v>174</v>
      </c>
    </row>
    <row r="427" s="12" customFormat="1">
      <c r="B427" s="236"/>
      <c r="C427" s="237"/>
      <c r="D427" s="230" t="s">
        <v>287</v>
      </c>
      <c r="E427" s="238" t="s">
        <v>1</v>
      </c>
      <c r="F427" s="239" t="s">
        <v>2615</v>
      </c>
      <c r="G427" s="237"/>
      <c r="H427" s="240">
        <v>12.42</v>
      </c>
      <c r="I427" s="241"/>
      <c r="J427" s="237"/>
      <c r="K427" s="237"/>
      <c r="L427" s="242"/>
      <c r="M427" s="243"/>
      <c r="N427" s="244"/>
      <c r="O427" s="244"/>
      <c r="P427" s="244"/>
      <c r="Q427" s="244"/>
      <c r="R427" s="244"/>
      <c r="S427" s="244"/>
      <c r="T427" s="245"/>
      <c r="AT427" s="246" t="s">
        <v>287</v>
      </c>
      <c r="AU427" s="246" t="s">
        <v>90</v>
      </c>
      <c r="AV427" s="12" t="s">
        <v>90</v>
      </c>
      <c r="AW427" s="12" t="s">
        <v>40</v>
      </c>
      <c r="AX427" s="12" t="s">
        <v>79</v>
      </c>
      <c r="AY427" s="246" t="s">
        <v>174</v>
      </c>
    </row>
    <row r="428" s="12" customFormat="1">
      <c r="B428" s="236"/>
      <c r="C428" s="237"/>
      <c r="D428" s="230" t="s">
        <v>287</v>
      </c>
      <c r="E428" s="238" t="s">
        <v>1</v>
      </c>
      <c r="F428" s="239" t="s">
        <v>2616</v>
      </c>
      <c r="G428" s="237"/>
      <c r="H428" s="240">
        <v>32.399999999999999</v>
      </c>
      <c r="I428" s="241"/>
      <c r="J428" s="237"/>
      <c r="K428" s="237"/>
      <c r="L428" s="242"/>
      <c r="M428" s="243"/>
      <c r="N428" s="244"/>
      <c r="O428" s="244"/>
      <c r="P428" s="244"/>
      <c r="Q428" s="244"/>
      <c r="R428" s="244"/>
      <c r="S428" s="244"/>
      <c r="T428" s="245"/>
      <c r="AT428" s="246" t="s">
        <v>287</v>
      </c>
      <c r="AU428" s="246" t="s">
        <v>90</v>
      </c>
      <c r="AV428" s="12" t="s">
        <v>90</v>
      </c>
      <c r="AW428" s="12" t="s">
        <v>40</v>
      </c>
      <c r="AX428" s="12" t="s">
        <v>79</v>
      </c>
      <c r="AY428" s="246" t="s">
        <v>174</v>
      </c>
    </row>
    <row r="429" s="12" customFormat="1">
      <c r="B429" s="236"/>
      <c r="C429" s="237"/>
      <c r="D429" s="230" t="s">
        <v>287</v>
      </c>
      <c r="E429" s="238" t="s">
        <v>1</v>
      </c>
      <c r="F429" s="239" t="s">
        <v>2617</v>
      </c>
      <c r="G429" s="237"/>
      <c r="H429" s="240">
        <v>238.56</v>
      </c>
      <c r="I429" s="241"/>
      <c r="J429" s="237"/>
      <c r="K429" s="237"/>
      <c r="L429" s="242"/>
      <c r="M429" s="243"/>
      <c r="N429" s="244"/>
      <c r="O429" s="244"/>
      <c r="P429" s="244"/>
      <c r="Q429" s="244"/>
      <c r="R429" s="244"/>
      <c r="S429" s="244"/>
      <c r="T429" s="245"/>
      <c r="AT429" s="246" t="s">
        <v>287</v>
      </c>
      <c r="AU429" s="246" t="s">
        <v>90</v>
      </c>
      <c r="AV429" s="12" t="s">
        <v>90</v>
      </c>
      <c r="AW429" s="12" t="s">
        <v>40</v>
      </c>
      <c r="AX429" s="12" t="s">
        <v>79</v>
      </c>
      <c r="AY429" s="246" t="s">
        <v>174</v>
      </c>
    </row>
    <row r="430" s="12" customFormat="1">
      <c r="B430" s="236"/>
      <c r="C430" s="237"/>
      <c r="D430" s="230" t="s">
        <v>287</v>
      </c>
      <c r="E430" s="238" t="s">
        <v>1</v>
      </c>
      <c r="F430" s="239" t="s">
        <v>2618</v>
      </c>
      <c r="G430" s="237"/>
      <c r="H430" s="240">
        <v>21.84</v>
      </c>
      <c r="I430" s="241"/>
      <c r="J430" s="237"/>
      <c r="K430" s="237"/>
      <c r="L430" s="242"/>
      <c r="M430" s="243"/>
      <c r="N430" s="244"/>
      <c r="O430" s="244"/>
      <c r="P430" s="244"/>
      <c r="Q430" s="244"/>
      <c r="R430" s="244"/>
      <c r="S430" s="244"/>
      <c r="T430" s="245"/>
      <c r="AT430" s="246" t="s">
        <v>287</v>
      </c>
      <c r="AU430" s="246" t="s">
        <v>90</v>
      </c>
      <c r="AV430" s="12" t="s">
        <v>90</v>
      </c>
      <c r="AW430" s="12" t="s">
        <v>40</v>
      </c>
      <c r="AX430" s="12" t="s">
        <v>79</v>
      </c>
      <c r="AY430" s="246" t="s">
        <v>174</v>
      </c>
    </row>
    <row r="431" s="1" customFormat="1" ht="16.5" customHeight="1">
      <c r="B431" s="37"/>
      <c r="C431" s="218" t="s">
        <v>439</v>
      </c>
      <c r="D431" s="218" t="s">
        <v>175</v>
      </c>
      <c r="E431" s="219" t="s">
        <v>1774</v>
      </c>
      <c r="F431" s="220" t="s">
        <v>1775</v>
      </c>
      <c r="G431" s="221" t="s">
        <v>284</v>
      </c>
      <c r="H431" s="222">
        <v>1232.54</v>
      </c>
      <c r="I431" s="223"/>
      <c r="J431" s="224">
        <f>ROUND(I431*H431,2)</f>
        <v>0</v>
      </c>
      <c r="K431" s="220" t="s">
        <v>274</v>
      </c>
      <c r="L431" s="42"/>
      <c r="M431" s="225" t="s">
        <v>1</v>
      </c>
      <c r="N431" s="226" t="s">
        <v>50</v>
      </c>
      <c r="O431" s="78"/>
      <c r="P431" s="227">
        <f>O431*H431</f>
        <v>0</v>
      </c>
      <c r="Q431" s="227">
        <v>0</v>
      </c>
      <c r="R431" s="227">
        <f>Q431*H431</f>
        <v>0</v>
      </c>
      <c r="S431" s="227">
        <v>0</v>
      </c>
      <c r="T431" s="228">
        <f>S431*H431</f>
        <v>0</v>
      </c>
      <c r="AR431" s="15" t="s">
        <v>192</v>
      </c>
      <c r="AT431" s="15" t="s">
        <v>175</v>
      </c>
      <c r="AU431" s="15" t="s">
        <v>90</v>
      </c>
      <c r="AY431" s="15" t="s">
        <v>174</v>
      </c>
      <c r="BE431" s="229">
        <f>IF(N431="základní",J431,0)</f>
        <v>0</v>
      </c>
      <c r="BF431" s="229">
        <f>IF(N431="snížená",J431,0)</f>
        <v>0</v>
      </c>
      <c r="BG431" s="229">
        <f>IF(N431="zákl. přenesená",J431,0)</f>
        <v>0</v>
      </c>
      <c r="BH431" s="229">
        <f>IF(N431="sníž. přenesená",J431,0)</f>
        <v>0</v>
      </c>
      <c r="BI431" s="229">
        <f>IF(N431="nulová",J431,0)</f>
        <v>0</v>
      </c>
      <c r="BJ431" s="15" t="s">
        <v>87</v>
      </c>
      <c r="BK431" s="229">
        <f>ROUND(I431*H431,2)</f>
        <v>0</v>
      </c>
      <c r="BL431" s="15" t="s">
        <v>192</v>
      </c>
      <c r="BM431" s="15" t="s">
        <v>2678</v>
      </c>
    </row>
    <row r="432" s="1" customFormat="1">
      <c r="B432" s="37"/>
      <c r="C432" s="38"/>
      <c r="D432" s="230" t="s">
        <v>181</v>
      </c>
      <c r="E432" s="38"/>
      <c r="F432" s="231" t="s">
        <v>1775</v>
      </c>
      <c r="G432" s="38"/>
      <c r="H432" s="38"/>
      <c r="I432" s="142"/>
      <c r="J432" s="38"/>
      <c r="K432" s="38"/>
      <c r="L432" s="42"/>
      <c r="M432" s="232"/>
      <c r="N432" s="78"/>
      <c r="O432" s="78"/>
      <c r="P432" s="78"/>
      <c r="Q432" s="78"/>
      <c r="R432" s="78"/>
      <c r="S432" s="78"/>
      <c r="T432" s="79"/>
      <c r="AT432" s="15" t="s">
        <v>181</v>
      </c>
      <c r="AU432" s="15" t="s">
        <v>90</v>
      </c>
    </row>
    <row r="433" s="12" customFormat="1">
      <c r="B433" s="236"/>
      <c r="C433" s="237"/>
      <c r="D433" s="230" t="s">
        <v>287</v>
      </c>
      <c r="E433" s="238" t="s">
        <v>1</v>
      </c>
      <c r="F433" s="239" t="s">
        <v>2672</v>
      </c>
      <c r="G433" s="237"/>
      <c r="H433" s="240">
        <v>30</v>
      </c>
      <c r="I433" s="241"/>
      <c r="J433" s="237"/>
      <c r="K433" s="237"/>
      <c r="L433" s="242"/>
      <c r="M433" s="243"/>
      <c r="N433" s="244"/>
      <c r="O433" s="244"/>
      <c r="P433" s="244"/>
      <c r="Q433" s="244"/>
      <c r="R433" s="244"/>
      <c r="S433" s="244"/>
      <c r="T433" s="245"/>
      <c r="AT433" s="246" t="s">
        <v>287</v>
      </c>
      <c r="AU433" s="246" t="s">
        <v>90</v>
      </c>
      <c r="AV433" s="12" t="s">
        <v>90</v>
      </c>
      <c r="AW433" s="12" t="s">
        <v>40</v>
      </c>
      <c r="AX433" s="12" t="s">
        <v>79</v>
      </c>
      <c r="AY433" s="246" t="s">
        <v>174</v>
      </c>
    </row>
    <row r="434" s="12" customFormat="1">
      <c r="B434" s="236"/>
      <c r="C434" s="237"/>
      <c r="D434" s="230" t="s">
        <v>287</v>
      </c>
      <c r="E434" s="238" t="s">
        <v>1</v>
      </c>
      <c r="F434" s="239" t="s">
        <v>2604</v>
      </c>
      <c r="G434" s="237"/>
      <c r="H434" s="240">
        <v>65.359999999999999</v>
      </c>
      <c r="I434" s="241"/>
      <c r="J434" s="237"/>
      <c r="K434" s="237"/>
      <c r="L434" s="242"/>
      <c r="M434" s="243"/>
      <c r="N434" s="244"/>
      <c r="O434" s="244"/>
      <c r="P434" s="244"/>
      <c r="Q434" s="244"/>
      <c r="R434" s="244"/>
      <c r="S434" s="244"/>
      <c r="T434" s="245"/>
      <c r="AT434" s="246" t="s">
        <v>287</v>
      </c>
      <c r="AU434" s="246" t="s">
        <v>90</v>
      </c>
      <c r="AV434" s="12" t="s">
        <v>90</v>
      </c>
      <c r="AW434" s="12" t="s">
        <v>40</v>
      </c>
      <c r="AX434" s="12" t="s">
        <v>79</v>
      </c>
      <c r="AY434" s="246" t="s">
        <v>174</v>
      </c>
    </row>
    <row r="435" s="12" customFormat="1">
      <c r="B435" s="236"/>
      <c r="C435" s="237"/>
      <c r="D435" s="230" t="s">
        <v>287</v>
      </c>
      <c r="E435" s="238" t="s">
        <v>1</v>
      </c>
      <c r="F435" s="239" t="s">
        <v>2605</v>
      </c>
      <c r="G435" s="237"/>
      <c r="H435" s="240">
        <v>311.19999999999999</v>
      </c>
      <c r="I435" s="241"/>
      <c r="J435" s="237"/>
      <c r="K435" s="237"/>
      <c r="L435" s="242"/>
      <c r="M435" s="243"/>
      <c r="N435" s="244"/>
      <c r="O435" s="244"/>
      <c r="P435" s="244"/>
      <c r="Q435" s="244"/>
      <c r="R435" s="244"/>
      <c r="S435" s="244"/>
      <c r="T435" s="245"/>
      <c r="AT435" s="246" t="s">
        <v>287</v>
      </c>
      <c r="AU435" s="246" t="s">
        <v>90</v>
      </c>
      <c r="AV435" s="12" t="s">
        <v>90</v>
      </c>
      <c r="AW435" s="12" t="s">
        <v>40</v>
      </c>
      <c r="AX435" s="12" t="s">
        <v>79</v>
      </c>
      <c r="AY435" s="246" t="s">
        <v>174</v>
      </c>
    </row>
    <row r="436" s="12" customFormat="1">
      <c r="B436" s="236"/>
      <c r="C436" s="237"/>
      <c r="D436" s="230" t="s">
        <v>287</v>
      </c>
      <c r="E436" s="238" t="s">
        <v>1</v>
      </c>
      <c r="F436" s="239" t="s">
        <v>2606</v>
      </c>
      <c r="G436" s="237"/>
      <c r="H436" s="240">
        <v>48.840000000000003</v>
      </c>
      <c r="I436" s="241"/>
      <c r="J436" s="237"/>
      <c r="K436" s="237"/>
      <c r="L436" s="242"/>
      <c r="M436" s="243"/>
      <c r="N436" s="244"/>
      <c r="O436" s="244"/>
      <c r="P436" s="244"/>
      <c r="Q436" s="244"/>
      <c r="R436" s="244"/>
      <c r="S436" s="244"/>
      <c r="T436" s="245"/>
      <c r="AT436" s="246" t="s">
        <v>287</v>
      </c>
      <c r="AU436" s="246" t="s">
        <v>90</v>
      </c>
      <c r="AV436" s="12" t="s">
        <v>90</v>
      </c>
      <c r="AW436" s="12" t="s">
        <v>40</v>
      </c>
      <c r="AX436" s="12" t="s">
        <v>79</v>
      </c>
      <c r="AY436" s="246" t="s">
        <v>174</v>
      </c>
    </row>
    <row r="437" s="12" customFormat="1">
      <c r="B437" s="236"/>
      <c r="C437" s="237"/>
      <c r="D437" s="230" t="s">
        <v>287</v>
      </c>
      <c r="E437" s="238" t="s">
        <v>1</v>
      </c>
      <c r="F437" s="239" t="s">
        <v>2607</v>
      </c>
      <c r="G437" s="237"/>
      <c r="H437" s="240">
        <v>290.07999999999998</v>
      </c>
      <c r="I437" s="241"/>
      <c r="J437" s="237"/>
      <c r="K437" s="237"/>
      <c r="L437" s="242"/>
      <c r="M437" s="243"/>
      <c r="N437" s="244"/>
      <c r="O437" s="244"/>
      <c r="P437" s="244"/>
      <c r="Q437" s="244"/>
      <c r="R437" s="244"/>
      <c r="S437" s="244"/>
      <c r="T437" s="245"/>
      <c r="AT437" s="246" t="s">
        <v>287</v>
      </c>
      <c r="AU437" s="246" t="s">
        <v>90</v>
      </c>
      <c r="AV437" s="12" t="s">
        <v>90</v>
      </c>
      <c r="AW437" s="12" t="s">
        <v>40</v>
      </c>
      <c r="AX437" s="12" t="s">
        <v>79</v>
      </c>
      <c r="AY437" s="246" t="s">
        <v>174</v>
      </c>
    </row>
    <row r="438" s="12" customFormat="1">
      <c r="B438" s="236"/>
      <c r="C438" s="237"/>
      <c r="D438" s="230" t="s">
        <v>287</v>
      </c>
      <c r="E438" s="238" t="s">
        <v>1</v>
      </c>
      <c r="F438" s="239" t="s">
        <v>2608</v>
      </c>
      <c r="G438" s="237"/>
      <c r="H438" s="240">
        <v>24.48</v>
      </c>
      <c r="I438" s="241"/>
      <c r="J438" s="237"/>
      <c r="K438" s="237"/>
      <c r="L438" s="242"/>
      <c r="M438" s="243"/>
      <c r="N438" s="244"/>
      <c r="O438" s="244"/>
      <c r="P438" s="244"/>
      <c r="Q438" s="244"/>
      <c r="R438" s="244"/>
      <c r="S438" s="244"/>
      <c r="T438" s="245"/>
      <c r="AT438" s="246" t="s">
        <v>287</v>
      </c>
      <c r="AU438" s="246" t="s">
        <v>90</v>
      </c>
      <c r="AV438" s="12" t="s">
        <v>90</v>
      </c>
      <c r="AW438" s="12" t="s">
        <v>40</v>
      </c>
      <c r="AX438" s="12" t="s">
        <v>79</v>
      </c>
      <c r="AY438" s="246" t="s">
        <v>174</v>
      </c>
    </row>
    <row r="439" s="12" customFormat="1">
      <c r="B439" s="236"/>
      <c r="C439" s="237"/>
      <c r="D439" s="230" t="s">
        <v>287</v>
      </c>
      <c r="E439" s="238" t="s">
        <v>1</v>
      </c>
      <c r="F439" s="239" t="s">
        <v>2609</v>
      </c>
      <c r="G439" s="237"/>
      <c r="H439" s="240">
        <v>15.4</v>
      </c>
      <c r="I439" s="241"/>
      <c r="J439" s="237"/>
      <c r="K439" s="237"/>
      <c r="L439" s="242"/>
      <c r="M439" s="243"/>
      <c r="N439" s="244"/>
      <c r="O439" s="244"/>
      <c r="P439" s="244"/>
      <c r="Q439" s="244"/>
      <c r="R439" s="244"/>
      <c r="S439" s="244"/>
      <c r="T439" s="245"/>
      <c r="AT439" s="246" t="s">
        <v>287</v>
      </c>
      <c r="AU439" s="246" t="s">
        <v>90</v>
      </c>
      <c r="AV439" s="12" t="s">
        <v>90</v>
      </c>
      <c r="AW439" s="12" t="s">
        <v>40</v>
      </c>
      <c r="AX439" s="12" t="s">
        <v>79</v>
      </c>
      <c r="AY439" s="246" t="s">
        <v>174</v>
      </c>
    </row>
    <row r="440" s="12" customFormat="1">
      <c r="B440" s="236"/>
      <c r="C440" s="237"/>
      <c r="D440" s="230" t="s">
        <v>287</v>
      </c>
      <c r="E440" s="238" t="s">
        <v>1</v>
      </c>
      <c r="F440" s="239" t="s">
        <v>2610</v>
      </c>
      <c r="G440" s="237"/>
      <c r="H440" s="240">
        <v>28.16</v>
      </c>
      <c r="I440" s="241"/>
      <c r="J440" s="237"/>
      <c r="K440" s="237"/>
      <c r="L440" s="242"/>
      <c r="M440" s="243"/>
      <c r="N440" s="244"/>
      <c r="O440" s="244"/>
      <c r="P440" s="244"/>
      <c r="Q440" s="244"/>
      <c r="R440" s="244"/>
      <c r="S440" s="244"/>
      <c r="T440" s="245"/>
      <c r="AT440" s="246" t="s">
        <v>287</v>
      </c>
      <c r="AU440" s="246" t="s">
        <v>90</v>
      </c>
      <c r="AV440" s="12" t="s">
        <v>90</v>
      </c>
      <c r="AW440" s="12" t="s">
        <v>40</v>
      </c>
      <c r="AX440" s="12" t="s">
        <v>79</v>
      </c>
      <c r="AY440" s="246" t="s">
        <v>174</v>
      </c>
    </row>
    <row r="441" s="12" customFormat="1">
      <c r="B441" s="236"/>
      <c r="C441" s="237"/>
      <c r="D441" s="230" t="s">
        <v>287</v>
      </c>
      <c r="E441" s="238" t="s">
        <v>1</v>
      </c>
      <c r="F441" s="239" t="s">
        <v>2611</v>
      </c>
      <c r="G441" s="237"/>
      <c r="H441" s="240">
        <v>11.6</v>
      </c>
      <c r="I441" s="241"/>
      <c r="J441" s="237"/>
      <c r="K441" s="237"/>
      <c r="L441" s="242"/>
      <c r="M441" s="243"/>
      <c r="N441" s="244"/>
      <c r="O441" s="244"/>
      <c r="P441" s="244"/>
      <c r="Q441" s="244"/>
      <c r="R441" s="244"/>
      <c r="S441" s="244"/>
      <c r="T441" s="245"/>
      <c r="AT441" s="246" t="s">
        <v>287</v>
      </c>
      <c r="AU441" s="246" t="s">
        <v>90</v>
      </c>
      <c r="AV441" s="12" t="s">
        <v>90</v>
      </c>
      <c r="AW441" s="12" t="s">
        <v>40</v>
      </c>
      <c r="AX441" s="12" t="s">
        <v>79</v>
      </c>
      <c r="AY441" s="246" t="s">
        <v>174</v>
      </c>
    </row>
    <row r="442" s="12" customFormat="1">
      <c r="B442" s="236"/>
      <c r="C442" s="237"/>
      <c r="D442" s="230" t="s">
        <v>287</v>
      </c>
      <c r="E442" s="238" t="s">
        <v>1</v>
      </c>
      <c r="F442" s="239" t="s">
        <v>2612</v>
      </c>
      <c r="G442" s="237"/>
      <c r="H442" s="240">
        <v>42.799999999999997</v>
      </c>
      <c r="I442" s="241"/>
      <c r="J442" s="237"/>
      <c r="K442" s="237"/>
      <c r="L442" s="242"/>
      <c r="M442" s="243"/>
      <c r="N442" s="244"/>
      <c r="O442" s="244"/>
      <c r="P442" s="244"/>
      <c r="Q442" s="244"/>
      <c r="R442" s="244"/>
      <c r="S442" s="244"/>
      <c r="T442" s="245"/>
      <c r="AT442" s="246" t="s">
        <v>287</v>
      </c>
      <c r="AU442" s="246" t="s">
        <v>90</v>
      </c>
      <c r="AV442" s="12" t="s">
        <v>90</v>
      </c>
      <c r="AW442" s="12" t="s">
        <v>40</v>
      </c>
      <c r="AX442" s="12" t="s">
        <v>79</v>
      </c>
      <c r="AY442" s="246" t="s">
        <v>174</v>
      </c>
    </row>
    <row r="443" s="12" customFormat="1">
      <c r="B443" s="236"/>
      <c r="C443" s="237"/>
      <c r="D443" s="230" t="s">
        <v>287</v>
      </c>
      <c r="E443" s="238" t="s">
        <v>1</v>
      </c>
      <c r="F443" s="239" t="s">
        <v>2613</v>
      </c>
      <c r="G443" s="237"/>
      <c r="H443" s="240">
        <v>25.079999999999998</v>
      </c>
      <c r="I443" s="241"/>
      <c r="J443" s="237"/>
      <c r="K443" s="237"/>
      <c r="L443" s="242"/>
      <c r="M443" s="243"/>
      <c r="N443" s="244"/>
      <c r="O443" s="244"/>
      <c r="P443" s="244"/>
      <c r="Q443" s="244"/>
      <c r="R443" s="244"/>
      <c r="S443" s="244"/>
      <c r="T443" s="245"/>
      <c r="AT443" s="246" t="s">
        <v>287</v>
      </c>
      <c r="AU443" s="246" t="s">
        <v>90</v>
      </c>
      <c r="AV443" s="12" t="s">
        <v>90</v>
      </c>
      <c r="AW443" s="12" t="s">
        <v>40</v>
      </c>
      <c r="AX443" s="12" t="s">
        <v>79</v>
      </c>
      <c r="AY443" s="246" t="s">
        <v>174</v>
      </c>
    </row>
    <row r="444" s="12" customFormat="1">
      <c r="B444" s="236"/>
      <c r="C444" s="237"/>
      <c r="D444" s="230" t="s">
        <v>287</v>
      </c>
      <c r="E444" s="238" t="s">
        <v>1</v>
      </c>
      <c r="F444" s="239" t="s">
        <v>2614</v>
      </c>
      <c r="G444" s="237"/>
      <c r="H444" s="240">
        <v>34.32</v>
      </c>
      <c r="I444" s="241"/>
      <c r="J444" s="237"/>
      <c r="K444" s="237"/>
      <c r="L444" s="242"/>
      <c r="M444" s="243"/>
      <c r="N444" s="244"/>
      <c r="O444" s="244"/>
      <c r="P444" s="244"/>
      <c r="Q444" s="244"/>
      <c r="R444" s="244"/>
      <c r="S444" s="244"/>
      <c r="T444" s="245"/>
      <c r="AT444" s="246" t="s">
        <v>287</v>
      </c>
      <c r="AU444" s="246" t="s">
        <v>90</v>
      </c>
      <c r="AV444" s="12" t="s">
        <v>90</v>
      </c>
      <c r="AW444" s="12" t="s">
        <v>40</v>
      </c>
      <c r="AX444" s="12" t="s">
        <v>79</v>
      </c>
      <c r="AY444" s="246" t="s">
        <v>174</v>
      </c>
    </row>
    <row r="445" s="12" customFormat="1">
      <c r="B445" s="236"/>
      <c r="C445" s="237"/>
      <c r="D445" s="230" t="s">
        <v>287</v>
      </c>
      <c r="E445" s="238" t="s">
        <v>1</v>
      </c>
      <c r="F445" s="239" t="s">
        <v>2615</v>
      </c>
      <c r="G445" s="237"/>
      <c r="H445" s="240">
        <v>12.42</v>
      </c>
      <c r="I445" s="241"/>
      <c r="J445" s="237"/>
      <c r="K445" s="237"/>
      <c r="L445" s="242"/>
      <c r="M445" s="243"/>
      <c r="N445" s="244"/>
      <c r="O445" s="244"/>
      <c r="P445" s="244"/>
      <c r="Q445" s="244"/>
      <c r="R445" s="244"/>
      <c r="S445" s="244"/>
      <c r="T445" s="245"/>
      <c r="AT445" s="246" t="s">
        <v>287</v>
      </c>
      <c r="AU445" s="246" t="s">
        <v>90</v>
      </c>
      <c r="AV445" s="12" t="s">
        <v>90</v>
      </c>
      <c r="AW445" s="12" t="s">
        <v>40</v>
      </c>
      <c r="AX445" s="12" t="s">
        <v>79</v>
      </c>
      <c r="AY445" s="246" t="s">
        <v>174</v>
      </c>
    </row>
    <row r="446" s="12" customFormat="1">
      <c r="B446" s="236"/>
      <c r="C446" s="237"/>
      <c r="D446" s="230" t="s">
        <v>287</v>
      </c>
      <c r="E446" s="238" t="s">
        <v>1</v>
      </c>
      <c r="F446" s="239" t="s">
        <v>2616</v>
      </c>
      <c r="G446" s="237"/>
      <c r="H446" s="240">
        <v>32.399999999999999</v>
      </c>
      <c r="I446" s="241"/>
      <c r="J446" s="237"/>
      <c r="K446" s="237"/>
      <c r="L446" s="242"/>
      <c r="M446" s="243"/>
      <c r="N446" s="244"/>
      <c r="O446" s="244"/>
      <c r="P446" s="244"/>
      <c r="Q446" s="244"/>
      <c r="R446" s="244"/>
      <c r="S446" s="244"/>
      <c r="T446" s="245"/>
      <c r="AT446" s="246" t="s">
        <v>287</v>
      </c>
      <c r="AU446" s="246" t="s">
        <v>90</v>
      </c>
      <c r="AV446" s="12" t="s">
        <v>90</v>
      </c>
      <c r="AW446" s="12" t="s">
        <v>40</v>
      </c>
      <c r="AX446" s="12" t="s">
        <v>79</v>
      </c>
      <c r="AY446" s="246" t="s">
        <v>174</v>
      </c>
    </row>
    <row r="447" s="12" customFormat="1">
      <c r="B447" s="236"/>
      <c r="C447" s="237"/>
      <c r="D447" s="230" t="s">
        <v>287</v>
      </c>
      <c r="E447" s="238" t="s">
        <v>1</v>
      </c>
      <c r="F447" s="239" t="s">
        <v>2617</v>
      </c>
      <c r="G447" s="237"/>
      <c r="H447" s="240">
        <v>238.56</v>
      </c>
      <c r="I447" s="241"/>
      <c r="J447" s="237"/>
      <c r="K447" s="237"/>
      <c r="L447" s="242"/>
      <c r="M447" s="243"/>
      <c r="N447" s="244"/>
      <c r="O447" s="244"/>
      <c r="P447" s="244"/>
      <c r="Q447" s="244"/>
      <c r="R447" s="244"/>
      <c r="S447" s="244"/>
      <c r="T447" s="245"/>
      <c r="AT447" s="246" t="s">
        <v>287</v>
      </c>
      <c r="AU447" s="246" t="s">
        <v>90</v>
      </c>
      <c r="AV447" s="12" t="s">
        <v>90</v>
      </c>
      <c r="AW447" s="12" t="s">
        <v>40</v>
      </c>
      <c r="AX447" s="12" t="s">
        <v>79</v>
      </c>
      <c r="AY447" s="246" t="s">
        <v>174</v>
      </c>
    </row>
    <row r="448" s="12" customFormat="1">
      <c r="B448" s="236"/>
      <c r="C448" s="237"/>
      <c r="D448" s="230" t="s">
        <v>287</v>
      </c>
      <c r="E448" s="238" t="s">
        <v>1</v>
      </c>
      <c r="F448" s="239" t="s">
        <v>2618</v>
      </c>
      <c r="G448" s="237"/>
      <c r="H448" s="240">
        <v>21.84</v>
      </c>
      <c r="I448" s="241"/>
      <c r="J448" s="237"/>
      <c r="K448" s="237"/>
      <c r="L448" s="242"/>
      <c r="M448" s="243"/>
      <c r="N448" s="244"/>
      <c r="O448" s="244"/>
      <c r="P448" s="244"/>
      <c r="Q448" s="244"/>
      <c r="R448" s="244"/>
      <c r="S448" s="244"/>
      <c r="T448" s="245"/>
      <c r="AT448" s="246" t="s">
        <v>287</v>
      </c>
      <c r="AU448" s="246" t="s">
        <v>90</v>
      </c>
      <c r="AV448" s="12" t="s">
        <v>90</v>
      </c>
      <c r="AW448" s="12" t="s">
        <v>40</v>
      </c>
      <c r="AX448" s="12" t="s">
        <v>79</v>
      </c>
      <c r="AY448" s="246" t="s">
        <v>174</v>
      </c>
    </row>
    <row r="449" s="1" customFormat="1" ht="16.5" customHeight="1">
      <c r="B449" s="37"/>
      <c r="C449" s="218" t="s">
        <v>450</v>
      </c>
      <c r="D449" s="218" t="s">
        <v>175</v>
      </c>
      <c r="E449" s="219" t="s">
        <v>1002</v>
      </c>
      <c r="F449" s="220" t="s">
        <v>1003</v>
      </c>
      <c r="G449" s="221" t="s">
        <v>417</v>
      </c>
      <c r="H449" s="222">
        <v>2465.0799999999999</v>
      </c>
      <c r="I449" s="223"/>
      <c r="J449" s="224">
        <f>ROUND(I449*H449,2)</f>
        <v>0</v>
      </c>
      <c r="K449" s="220" t="s">
        <v>274</v>
      </c>
      <c r="L449" s="42"/>
      <c r="M449" s="225" t="s">
        <v>1</v>
      </c>
      <c r="N449" s="226" t="s">
        <v>50</v>
      </c>
      <c r="O449" s="78"/>
      <c r="P449" s="227">
        <f>O449*H449</f>
        <v>0</v>
      </c>
      <c r="Q449" s="227">
        <v>0</v>
      </c>
      <c r="R449" s="227">
        <f>Q449*H449</f>
        <v>0</v>
      </c>
      <c r="S449" s="227">
        <v>0</v>
      </c>
      <c r="T449" s="228">
        <f>S449*H449</f>
        <v>0</v>
      </c>
      <c r="AR449" s="15" t="s">
        <v>192</v>
      </c>
      <c r="AT449" s="15" t="s">
        <v>175</v>
      </c>
      <c r="AU449" s="15" t="s">
        <v>90</v>
      </c>
      <c r="AY449" s="15" t="s">
        <v>174</v>
      </c>
      <c r="BE449" s="229">
        <f>IF(N449="základní",J449,0)</f>
        <v>0</v>
      </c>
      <c r="BF449" s="229">
        <f>IF(N449="snížená",J449,0)</f>
        <v>0</v>
      </c>
      <c r="BG449" s="229">
        <f>IF(N449="zákl. přenesená",J449,0)</f>
        <v>0</v>
      </c>
      <c r="BH449" s="229">
        <f>IF(N449="sníž. přenesená",J449,0)</f>
        <v>0</v>
      </c>
      <c r="BI449" s="229">
        <f>IF(N449="nulová",J449,0)</f>
        <v>0</v>
      </c>
      <c r="BJ449" s="15" t="s">
        <v>87</v>
      </c>
      <c r="BK449" s="229">
        <f>ROUND(I449*H449,2)</f>
        <v>0</v>
      </c>
      <c r="BL449" s="15" t="s">
        <v>192</v>
      </c>
      <c r="BM449" s="15" t="s">
        <v>2679</v>
      </c>
    </row>
    <row r="450" s="1" customFormat="1">
      <c r="B450" s="37"/>
      <c r="C450" s="38"/>
      <c r="D450" s="230" t="s">
        <v>181</v>
      </c>
      <c r="E450" s="38"/>
      <c r="F450" s="231" t="s">
        <v>1003</v>
      </c>
      <c r="G450" s="38"/>
      <c r="H450" s="38"/>
      <c r="I450" s="142"/>
      <c r="J450" s="38"/>
      <c r="K450" s="38"/>
      <c r="L450" s="42"/>
      <c r="M450" s="232"/>
      <c r="N450" s="78"/>
      <c r="O450" s="78"/>
      <c r="P450" s="78"/>
      <c r="Q450" s="78"/>
      <c r="R450" s="78"/>
      <c r="S450" s="78"/>
      <c r="T450" s="79"/>
      <c r="AT450" s="15" t="s">
        <v>181</v>
      </c>
      <c r="AU450" s="15" t="s">
        <v>90</v>
      </c>
    </row>
    <row r="451" s="12" customFormat="1">
      <c r="B451" s="236"/>
      <c r="C451" s="237"/>
      <c r="D451" s="230" t="s">
        <v>287</v>
      </c>
      <c r="E451" s="238" t="s">
        <v>1</v>
      </c>
      <c r="F451" s="239" t="s">
        <v>2675</v>
      </c>
      <c r="G451" s="237"/>
      <c r="H451" s="240">
        <v>2465.0799999999999</v>
      </c>
      <c r="I451" s="241"/>
      <c r="J451" s="237"/>
      <c r="K451" s="237"/>
      <c r="L451" s="242"/>
      <c r="M451" s="243"/>
      <c r="N451" s="244"/>
      <c r="O451" s="244"/>
      <c r="P451" s="244"/>
      <c r="Q451" s="244"/>
      <c r="R451" s="244"/>
      <c r="S451" s="244"/>
      <c r="T451" s="245"/>
      <c r="AT451" s="246" t="s">
        <v>287</v>
      </c>
      <c r="AU451" s="246" t="s">
        <v>90</v>
      </c>
      <c r="AV451" s="12" t="s">
        <v>90</v>
      </c>
      <c r="AW451" s="12" t="s">
        <v>40</v>
      </c>
      <c r="AX451" s="12" t="s">
        <v>79</v>
      </c>
      <c r="AY451" s="246" t="s">
        <v>174</v>
      </c>
    </row>
    <row r="452" s="1" customFormat="1" ht="16.5" customHeight="1">
      <c r="B452" s="37"/>
      <c r="C452" s="218" t="s">
        <v>455</v>
      </c>
      <c r="D452" s="218" t="s">
        <v>175</v>
      </c>
      <c r="E452" s="219" t="s">
        <v>1006</v>
      </c>
      <c r="F452" s="220" t="s">
        <v>1007</v>
      </c>
      <c r="G452" s="221" t="s">
        <v>284</v>
      </c>
      <c r="H452" s="222">
        <v>1429.9670000000001</v>
      </c>
      <c r="I452" s="223"/>
      <c r="J452" s="224">
        <f>ROUND(I452*H452,2)</f>
        <v>0</v>
      </c>
      <c r="K452" s="220" t="s">
        <v>274</v>
      </c>
      <c r="L452" s="42"/>
      <c r="M452" s="225" t="s">
        <v>1</v>
      </c>
      <c r="N452" s="226" t="s">
        <v>50</v>
      </c>
      <c r="O452" s="78"/>
      <c r="P452" s="227">
        <f>O452*H452</f>
        <v>0</v>
      </c>
      <c r="Q452" s="227">
        <v>0</v>
      </c>
      <c r="R452" s="227">
        <f>Q452*H452</f>
        <v>0</v>
      </c>
      <c r="S452" s="227">
        <v>0</v>
      </c>
      <c r="T452" s="228">
        <f>S452*H452</f>
        <v>0</v>
      </c>
      <c r="AR452" s="15" t="s">
        <v>192</v>
      </c>
      <c r="AT452" s="15" t="s">
        <v>175</v>
      </c>
      <c r="AU452" s="15" t="s">
        <v>90</v>
      </c>
      <c r="AY452" s="15" t="s">
        <v>174</v>
      </c>
      <c r="BE452" s="229">
        <f>IF(N452="základní",J452,0)</f>
        <v>0</v>
      </c>
      <c r="BF452" s="229">
        <f>IF(N452="snížená",J452,0)</f>
        <v>0</v>
      </c>
      <c r="BG452" s="229">
        <f>IF(N452="zákl. přenesená",J452,0)</f>
        <v>0</v>
      </c>
      <c r="BH452" s="229">
        <f>IF(N452="sníž. přenesená",J452,0)</f>
        <v>0</v>
      </c>
      <c r="BI452" s="229">
        <f>IF(N452="nulová",J452,0)</f>
        <v>0</v>
      </c>
      <c r="BJ452" s="15" t="s">
        <v>87</v>
      </c>
      <c r="BK452" s="229">
        <f>ROUND(I452*H452,2)</f>
        <v>0</v>
      </c>
      <c r="BL452" s="15" t="s">
        <v>192</v>
      </c>
      <c r="BM452" s="15" t="s">
        <v>2680</v>
      </c>
    </row>
    <row r="453" s="1" customFormat="1">
      <c r="B453" s="37"/>
      <c r="C453" s="38"/>
      <c r="D453" s="230" t="s">
        <v>181</v>
      </c>
      <c r="E453" s="38"/>
      <c r="F453" s="231" t="s">
        <v>1007</v>
      </c>
      <c r="G453" s="38"/>
      <c r="H453" s="38"/>
      <c r="I453" s="142"/>
      <c r="J453" s="38"/>
      <c r="K453" s="38"/>
      <c r="L453" s="42"/>
      <c r="M453" s="232"/>
      <c r="N453" s="78"/>
      <c r="O453" s="78"/>
      <c r="P453" s="78"/>
      <c r="Q453" s="78"/>
      <c r="R453" s="78"/>
      <c r="S453" s="78"/>
      <c r="T453" s="79"/>
      <c r="AT453" s="15" t="s">
        <v>181</v>
      </c>
      <c r="AU453" s="15" t="s">
        <v>90</v>
      </c>
    </row>
    <row r="454" s="12" customFormat="1">
      <c r="B454" s="236"/>
      <c r="C454" s="237"/>
      <c r="D454" s="230" t="s">
        <v>287</v>
      </c>
      <c r="E454" s="238" t="s">
        <v>1</v>
      </c>
      <c r="F454" s="239" t="s">
        <v>2681</v>
      </c>
      <c r="G454" s="237"/>
      <c r="H454" s="240">
        <v>170.88</v>
      </c>
      <c r="I454" s="241"/>
      <c r="J454" s="237"/>
      <c r="K454" s="237"/>
      <c r="L454" s="242"/>
      <c r="M454" s="243"/>
      <c r="N454" s="244"/>
      <c r="O454" s="244"/>
      <c r="P454" s="244"/>
      <c r="Q454" s="244"/>
      <c r="R454" s="244"/>
      <c r="S454" s="244"/>
      <c r="T454" s="245"/>
      <c r="AT454" s="246" t="s">
        <v>287</v>
      </c>
      <c r="AU454" s="246" t="s">
        <v>90</v>
      </c>
      <c r="AV454" s="12" t="s">
        <v>90</v>
      </c>
      <c r="AW454" s="12" t="s">
        <v>40</v>
      </c>
      <c r="AX454" s="12" t="s">
        <v>79</v>
      </c>
      <c r="AY454" s="246" t="s">
        <v>174</v>
      </c>
    </row>
    <row r="455" s="12" customFormat="1">
      <c r="B455" s="236"/>
      <c r="C455" s="237"/>
      <c r="D455" s="230" t="s">
        <v>287</v>
      </c>
      <c r="E455" s="238" t="s">
        <v>1</v>
      </c>
      <c r="F455" s="239" t="s">
        <v>2682</v>
      </c>
      <c r="G455" s="237"/>
      <c r="H455" s="240">
        <v>386.88799999999998</v>
      </c>
      <c r="I455" s="241"/>
      <c r="J455" s="237"/>
      <c r="K455" s="237"/>
      <c r="L455" s="242"/>
      <c r="M455" s="243"/>
      <c r="N455" s="244"/>
      <c r="O455" s="244"/>
      <c r="P455" s="244"/>
      <c r="Q455" s="244"/>
      <c r="R455" s="244"/>
      <c r="S455" s="244"/>
      <c r="T455" s="245"/>
      <c r="AT455" s="246" t="s">
        <v>287</v>
      </c>
      <c r="AU455" s="246" t="s">
        <v>90</v>
      </c>
      <c r="AV455" s="12" t="s">
        <v>90</v>
      </c>
      <c r="AW455" s="12" t="s">
        <v>40</v>
      </c>
      <c r="AX455" s="12" t="s">
        <v>79</v>
      </c>
      <c r="AY455" s="246" t="s">
        <v>174</v>
      </c>
    </row>
    <row r="456" s="12" customFormat="1">
      <c r="B456" s="236"/>
      <c r="C456" s="237"/>
      <c r="D456" s="230" t="s">
        <v>287</v>
      </c>
      <c r="E456" s="238" t="s">
        <v>1</v>
      </c>
      <c r="F456" s="239" t="s">
        <v>2683</v>
      </c>
      <c r="G456" s="237"/>
      <c r="H456" s="240">
        <v>52.176000000000002</v>
      </c>
      <c r="I456" s="241"/>
      <c r="J456" s="237"/>
      <c r="K456" s="237"/>
      <c r="L456" s="242"/>
      <c r="M456" s="243"/>
      <c r="N456" s="244"/>
      <c r="O456" s="244"/>
      <c r="P456" s="244"/>
      <c r="Q456" s="244"/>
      <c r="R456" s="244"/>
      <c r="S456" s="244"/>
      <c r="T456" s="245"/>
      <c r="AT456" s="246" t="s">
        <v>287</v>
      </c>
      <c r="AU456" s="246" t="s">
        <v>90</v>
      </c>
      <c r="AV456" s="12" t="s">
        <v>90</v>
      </c>
      <c r="AW456" s="12" t="s">
        <v>40</v>
      </c>
      <c r="AX456" s="12" t="s">
        <v>79</v>
      </c>
      <c r="AY456" s="246" t="s">
        <v>174</v>
      </c>
    </row>
    <row r="457" s="12" customFormat="1">
      <c r="B457" s="236"/>
      <c r="C457" s="237"/>
      <c r="D457" s="230" t="s">
        <v>287</v>
      </c>
      <c r="E457" s="238" t="s">
        <v>1</v>
      </c>
      <c r="F457" s="239" t="s">
        <v>2684</v>
      </c>
      <c r="G457" s="237"/>
      <c r="H457" s="240">
        <v>305.50299999999999</v>
      </c>
      <c r="I457" s="241"/>
      <c r="J457" s="237"/>
      <c r="K457" s="237"/>
      <c r="L457" s="242"/>
      <c r="M457" s="243"/>
      <c r="N457" s="244"/>
      <c r="O457" s="244"/>
      <c r="P457" s="244"/>
      <c r="Q457" s="244"/>
      <c r="R457" s="244"/>
      <c r="S457" s="244"/>
      <c r="T457" s="245"/>
      <c r="AT457" s="246" t="s">
        <v>287</v>
      </c>
      <c r="AU457" s="246" t="s">
        <v>90</v>
      </c>
      <c r="AV457" s="12" t="s">
        <v>90</v>
      </c>
      <c r="AW457" s="12" t="s">
        <v>40</v>
      </c>
      <c r="AX457" s="12" t="s">
        <v>79</v>
      </c>
      <c r="AY457" s="246" t="s">
        <v>174</v>
      </c>
    </row>
    <row r="458" s="12" customFormat="1">
      <c r="B458" s="236"/>
      <c r="C458" s="237"/>
      <c r="D458" s="230" t="s">
        <v>287</v>
      </c>
      <c r="E458" s="238" t="s">
        <v>1</v>
      </c>
      <c r="F458" s="239" t="s">
        <v>2685</v>
      </c>
      <c r="G458" s="237"/>
      <c r="H458" s="240">
        <v>28.559999999999999</v>
      </c>
      <c r="I458" s="241"/>
      <c r="J458" s="237"/>
      <c r="K458" s="237"/>
      <c r="L458" s="242"/>
      <c r="M458" s="243"/>
      <c r="N458" s="244"/>
      <c r="O458" s="244"/>
      <c r="P458" s="244"/>
      <c r="Q458" s="244"/>
      <c r="R458" s="244"/>
      <c r="S458" s="244"/>
      <c r="T458" s="245"/>
      <c r="AT458" s="246" t="s">
        <v>287</v>
      </c>
      <c r="AU458" s="246" t="s">
        <v>90</v>
      </c>
      <c r="AV458" s="12" t="s">
        <v>90</v>
      </c>
      <c r="AW458" s="12" t="s">
        <v>40</v>
      </c>
      <c r="AX458" s="12" t="s">
        <v>79</v>
      </c>
      <c r="AY458" s="246" t="s">
        <v>174</v>
      </c>
    </row>
    <row r="459" s="12" customFormat="1">
      <c r="B459" s="236"/>
      <c r="C459" s="237"/>
      <c r="D459" s="230" t="s">
        <v>287</v>
      </c>
      <c r="E459" s="238" t="s">
        <v>1</v>
      </c>
      <c r="F459" s="239" t="s">
        <v>2686</v>
      </c>
      <c r="G459" s="237"/>
      <c r="H459" s="240">
        <v>16.800000000000001</v>
      </c>
      <c r="I459" s="241"/>
      <c r="J459" s="237"/>
      <c r="K459" s="237"/>
      <c r="L459" s="242"/>
      <c r="M459" s="243"/>
      <c r="N459" s="244"/>
      <c r="O459" s="244"/>
      <c r="P459" s="244"/>
      <c r="Q459" s="244"/>
      <c r="R459" s="244"/>
      <c r="S459" s="244"/>
      <c r="T459" s="245"/>
      <c r="AT459" s="246" t="s">
        <v>287</v>
      </c>
      <c r="AU459" s="246" t="s">
        <v>90</v>
      </c>
      <c r="AV459" s="12" t="s">
        <v>90</v>
      </c>
      <c r="AW459" s="12" t="s">
        <v>40</v>
      </c>
      <c r="AX459" s="12" t="s">
        <v>79</v>
      </c>
      <c r="AY459" s="246" t="s">
        <v>174</v>
      </c>
    </row>
    <row r="460" s="12" customFormat="1">
      <c r="B460" s="236"/>
      <c r="C460" s="237"/>
      <c r="D460" s="230" t="s">
        <v>287</v>
      </c>
      <c r="E460" s="238" t="s">
        <v>1</v>
      </c>
      <c r="F460" s="239" t="s">
        <v>2687</v>
      </c>
      <c r="G460" s="237"/>
      <c r="H460" s="240">
        <v>30.719999999999999</v>
      </c>
      <c r="I460" s="241"/>
      <c r="J460" s="237"/>
      <c r="K460" s="237"/>
      <c r="L460" s="242"/>
      <c r="M460" s="243"/>
      <c r="N460" s="244"/>
      <c r="O460" s="244"/>
      <c r="P460" s="244"/>
      <c r="Q460" s="244"/>
      <c r="R460" s="244"/>
      <c r="S460" s="244"/>
      <c r="T460" s="245"/>
      <c r="AT460" s="246" t="s">
        <v>287</v>
      </c>
      <c r="AU460" s="246" t="s">
        <v>90</v>
      </c>
      <c r="AV460" s="12" t="s">
        <v>90</v>
      </c>
      <c r="AW460" s="12" t="s">
        <v>40</v>
      </c>
      <c r="AX460" s="12" t="s">
        <v>79</v>
      </c>
      <c r="AY460" s="246" t="s">
        <v>174</v>
      </c>
    </row>
    <row r="461" s="12" customFormat="1">
      <c r="B461" s="236"/>
      <c r="C461" s="237"/>
      <c r="D461" s="230" t="s">
        <v>287</v>
      </c>
      <c r="E461" s="238" t="s">
        <v>1</v>
      </c>
      <c r="F461" s="239" t="s">
        <v>2688</v>
      </c>
      <c r="G461" s="237"/>
      <c r="H461" s="240">
        <v>11.6</v>
      </c>
      <c r="I461" s="241"/>
      <c r="J461" s="237"/>
      <c r="K461" s="237"/>
      <c r="L461" s="242"/>
      <c r="M461" s="243"/>
      <c r="N461" s="244"/>
      <c r="O461" s="244"/>
      <c r="P461" s="244"/>
      <c r="Q461" s="244"/>
      <c r="R461" s="244"/>
      <c r="S461" s="244"/>
      <c r="T461" s="245"/>
      <c r="AT461" s="246" t="s">
        <v>287</v>
      </c>
      <c r="AU461" s="246" t="s">
        <v>90</v>
      </c>
      <c r="AV461" s="12" t="s">
        <v>90</v>
      </c>
      <c r="AW461" s="12" t="s">
        <v>40</v>
      </c>
      <c r="AX461" s="12" t="s">
        <v>79</v>
      </c>
      <c r="AY461" s="246" t="s">
        <v>174</v>
      </c>
    </row>
    <row r="462" s="12" customFormat="1">
      <c r="B462" s="236"/>
      <c r="C462" s="237"/>
      <c r="D462" s="230" t="s">
        <v>287</v>
      </c>
      <c r="E462" s="238" t="s">
        <v>1</v>
      </c>
      <c r="F462" s="239" t="s">
        <v>2689</v>
      </c>
      <c r="G462" s="237"/>
      <c r="H462" s="240">
        <v>42.799999999999997</v>
      </c>
      <c r="I462" s="241"/>
      <c r="J462" s="237"/>
      <c r="K462" s="237"/>
      <c r="L462" s="242"/>
      <c r="M462" s="243"/>
      <c r="N462" s="244"/>
      <c r="O462" s="244"/>
      <c r="P462" s="244"/>
      <c r="Q462" s="244"/>
      <c r="R462" s="244"/>
      <c r="S462" s="244"/>
      <c r="T462" s="245"/>
      <c r="AT462" s="246" t="s">
        <v>287</v>
      </c>
      <c r="AU462" s="246" t="s">
        <v>90</v>
      </c>
      <c r="AV462" s="12" t="s">
        <v>90</v>
      </c>
      <c r="AW462" s="12" t="s">
        <v>40</v>
      </c>
      <c r="AX462" s="12" t="s">
        <v>79</v>
      </c>
      <c r="AY462" s="246" t="s">
        <v>174</v>
      </c>
    </row>
    <row r="463" s="12" customFormat="1">
      <c r="B463" s="236"/>
      <c r="C463" s="237"/>
      <c r="D463" s="230" t="s">
        <v>287</v>
      </c>
      <c r="E463" s="238" t="s">
        <v>1</v>
      </c>
      <c r="F463" s="239" t="s">
        <v>2690</v>
      </c>
      <c r="G463" s="237"/>
      <c r="H463" s="240">
        <v>27.359999999999999</v>
      </c>
      <c r="I463" s="241"/>
      <c r="J463" s="237"/>
      <c r="K463" s="237"/>
      <c r="L463" s="242"/>
      <c r="M463" s="243"/>
      <c r="N463" s="244"/>
      <c r="O463" s="244"/>
      <c r="P463" s="244"/>
      <c r="Q463" s="244"/>
      <c r="R463" s="244"/>
      <c r="S463" s="244"/>
      <c r="T463" s="245"/>
      <c r="AT463" s="246" t="s">
        <v>287</v>
      </c>
      <c r="AU463" s="246" t="s">
        <v>90</v>
      </c>
      <c r="AV463" s="12" t="s">
        <v>90</v>
      </c>
      <c r="AW463" s="12" t="s">
        <v>40</v>
      </c>
      <c r="AX463" s="12" t="s">
        <v>79</v>
      </c>
      <c r="AY463" s="246" t="s">
        <v>174</v>
      </c>
    </row>
    <row r="464" s="12" customFormat="1">
      <c r="B464" s="236"/>
      <c r="C464" s="237"/>
      <c r="D464" s="230" t="s">
        <v>287</v>
      </c>
      <c r="E464" s="238" t="s">
        <v>1</v>
      </c>
      <c r="F464" s="239" t="s">
        <v>2691</v>
      </c>
      <c r="G464" s="237"/>
      <c r="H464" s="240">
        <v>37.439999999999998</v>
      </c>
      <c r="I464" s="241"/>
      <c r="J464" s="237"/>
      <c r="K464" s="237"/>
      <c r="L464" s="242"/>
      <c r="M464" s="243"/>
      <c r="N464" s="244"/>
      <c r="O464" s="244"/>
      <c r="P464" s="244"/>
      <c r="Q464" s="244"/>
      <c r="R464" s="244"/>
      <c r="S464" s="244"/>
      <c r="T464" s="245"/>
      <c r="AT464" s="246" t="s">
        <v>287</v>
      </c>
      <c r="AU464" s="246" t="s">
        <v>90</v>
      </c>
      <c r="AV464" s="12" t="s">
        <v>90</v>
      </c>
      <c r="AW464" s="12" t="s">
        <v>40</v>
      </c>
      <c r="AX464" s="12" t="s">
        <v>79</v>
      </c>
      <c r="AY464" s="246" t="s">
        <v>174</v>
      </c>
    </row>
    <row r="465" s="12" customFormat="1">
      <c r="B465" s="236"/>
      <c r="C465" s="237"/>
      <c r="D465" s="230" t="s">
        <v>287</v>
      </c>
      <c r="E465" s="238" t="s">
        <v>1</v>
      </c>
      <c r="F465" s="239" t="s">
        <v>2692</v>
      </c>
      <c r="G465" s="237"/>
      <c r="H465" s="240">
        <v>14.039999999999999</v>
      </c>
      <c r="I465" s="241"/>
      <c r="J465" s="237"/>
      <c r="K465" s="237"/>
      <c r="L465" s="242"/>
      <c r="M465" s="243"/>
      <c r="N465" s="244"/>
      <c r="O465" s="244"/>
      <c r="P465" s="244"/>
      <c r="Q465" s="244"/>
      <c r="R465" s="244"/>
      <c r="S465" s="244"/>
      <c r="T465" s="245"/>
      <c r="AT465" s="246" t="s">
        <v>287</v>
      </c>
      <c r="AU465" s="246" t="s">
        <v>90</v>
      </c>
      <c r="AV465" s="12" t="s">
        <v>90</v>
      </c>
      <c r="AW465" s="12" t="s">
        <v>40</v>
      </c>
      <c r="AX465" s="12" t="s">
        <v>79</v>
      </c>
      <c r="AY465" s="246" t="s">
        <v>174</v>
      </c>
    </row>
    <row r="466" s="12" customFormat="1">
      <c r="B466" s="236"/>
      <c r="C466" s="237"/>
      <c r="D466" s="230" t="s">
        <v>287</v>
      </c>
      <c r="E466" s="238" t="s">
        <v>1</v>
      </c>
      <c r="F466" s="239" t="s">
        <v>2693</v>
      </c>
      <c r="G466" s="237"/>
      <c r="H466" s="240">
        <v>32.399999999999999</v>
      </c>
      <c r="I466" s="241"/>
      <c r="J466" s="237"/>
      <c r="K466" s="237"/>
      <c r="L466" s="242"/>
      <c r="M466" s="243"/>
      <c r="N466" s="244"/>
      <c r="O466" s="244"/>
      <c r="P466" s="244"/>
      <c r="Q466" s="244"/>
      <c r="R466" s="244"/>
      <c r="S466" s="244"/>
      <c r="T466" s="245"/>
      <c r="AT466" s="246" t="s">
        <v>287</v>
      </c>
      <c r="AU466" s="246" t="s">
        <v>90</v>
      </c>
      <c r="AV466" s="12" t="s">
        <v>90</v>
      </c>
      <c r="AW466" s="12" t="s">
        <v>40</v>
      </c>
      <c r="AX466" s="12" t="s">
        <v>79</v>
      </c>
      <c r="AY466" s="246" t="s">
        <v>174</v>
      </c>
    </row>
    <row r="467" s="12" customFormat="1">
      <c r="B467" s="236"/>
      <c r="C467" s="237"/>
      <c r="D467" s="230" t="s">
        <v>287</v>
      </c>
      <c r="E467" s="238" t="s">
        <v>1</v>
      </c>
      <c r="F467" s="239" t="s">
        <v>2694</v>
      </c>
      <c r="G467" s="237"/>
      <c r="H467" s="240">
        <v>249.91999999999999</v>
      </c>
      <c r="I467" s="241"/>
      <c r="J467" s="237"/>
      <c r="K467" s="237"/>
      <c r="L467" s="242"/>
      <c r="M467" s="243"/>
      <c r="N467" s="244"/>
      <c r="O467" s="244"/>
      <c r="P467" s="244"/>
      <c r="Q467" s="244"/>
      <c r="R467" s="244"/>
      <c r="S467" s="244"/>
      <c r="T467" s="245"/>
      <c r="AT467" s="246" t="s">
        <v>287</v>
      </c>
      <c r="AU467" s="246" t="s">
        <v>90</v>
      </c>
      <c r="AV467" s="12" t="s">
        <v>90</v>
      </c>
      <c r="AW467" s="12" t="s">
        <v>40</v>
      </c>
      <c r="AX467" s="12" t="s">
        <v>79</v>
      </c>
      <c r="AY467" s="246" t="s">
        <v>174</v>
      </c>
    </row>
    <row r="468" s="12" customFormat="1">
      <c r="B468" s="236"/>
      <c r="C468" s="237"/>
      <c r="D468" s="230" t="s">
        <v>287</v>
      </c>
      <c r="E468" s="238" t="s">
        <v>1</v>
      </c>
      <c r="F468" s="239" t="s">
        <v>2695</v>
      </c>
      <c r="G468" s="237"/>
      <c r="H468" s="240">
        <v>22.879999999999999</v>
      </c>
      <c r="I468" s="241"/>
      <c r="J468" s="237"/>
      <c r="K468" s="237"/>
      <c r="L468" s="242"/>
      <c r="M468" s="243"/>
      <c r="N468" s="244"/>
      <c r="O468" s="244"/>
      <c r="P468" s="244"/>
      <c r="Q468" s="244"/>
      <c r="R468" s="244"/>
      <c r="S468" s="244"/>
      <c r="T468" s="245"/>
      <c r="AT468" s="246" t="s">
        <v>287</v>
      </c>
      <c r="AU468" s="246" t="s">
        <v>90</v>
      </c>
      <c r="AV468" s="12" t="s">
        <v>90</v>
      </c>
      <c r="AW468" s="12" t="s">
        <v>40</v>
      </c>
      <c r="AX468" s="12" t="s">
        <v>79</v>
      </c>
      <c r="AY468" s="246" t="s">
        <v>174</v>
      </c>
    </row>
    <row r="469" s="1" customFormat="1" ht="16.5" customHeight="1">
      <c r="B469" s="37"/>
      <c r="C469" s="247" t="s">
        <v>460</v>
      </c>
      <c r="D469" s="247" t="s">
        <v>312</v>
      </c>
      <c r="E469" s="248" t="s">
        <v>1791</v>
      </c>
      <c r="F469" s="249" t="s">
        <v>1792</v>
      </c>
      <c r="G469" s="250" t="s">
        <v>417</v>
      </c>
      <c r="H469" s="251">
        <v>1960</v>
      </c>
      <c r="I469" s="252"/>
      <c r="J469" s="253">
        <f>ROUND(I469*H469,2)</f>
        <v>0</v>
      </c>
      <c r="K469" s="249" t="s">
        <v>330</v>
      </c>
      <c r="L469" s="254"/>
      <c r="M469" s="255" t="s">
        <v>1</v>
      </c>
      <c r="N469" s="256" t="s">
        <v>50</v>
      </c>
      <c r="O469" s="78"/>
      <c r="P469" s="227">
        <f>O469*H469</f>
        <v>0</v>
      </c>
      <c r="Q469" s="227">
        <v>1</v>
      </c>
      <c r="R469" s="227">
        <f>Q469*H469</f>
        <v>1960</v>
      </c>
      <c r="S469" s="227">
        <v>0</v>
      </c>
      <c r="T469" s="228">
        <f>S469*H469</f>
        <v>0</v>
      </c>
      <c r="AR469" s="15" t="s">
        <v>209</v>
      </c>
      <c r="AT469" s="15" t="s">
        <v>312</v>
      </c>
      <c r="AU469" s="15" t="s">
        <v>90</v>
      </c>
      <c r="AY469" s="15" t="s">
        <v>174</v>
      </c>
      <c r="BE469" s="229">
        <f>IF(N469="základní",J469,0)</f>
        <v>0</v>
      </c>
      <c r="BF469" s="229">
        <f>IF(N469="snížená",J469,0)</f>
        <v>0</v>
      </c>
      <c r="BG469" s="229">
        <f>IF(N469="zákl. přenesená",J469,0)</f>
        <v>0</v>
      </c>
      <c r="BH469" s="229">
        <f>IF(N469="sníž. přenesená",J469,0)</f>
        <v>0</v>
      </c>
      <c r="BI469" s="229">
        <f>IF(N469="nulová",J469,0)</f>
        <v>0</v>
      </c>
      <c r="BJ469" s="15" t="s">
        <v>87</v>
      </c>
      <c r="BK469" s="229">
        <f>ROUND(I469*H469,2)</f>
        <v>0</v>
      </c>
      <c r="BL469" s="15" t="s">
        <v>192</v>
      </c>
      <c r="BM469" s="15" t="s">
        <v>2696</v>
      </c>
    </row>
    <row r="470" s="1" customFormat="1">
      <c r="B470" s="37"/>
      <c r="C470" s="38"/>
      <c r="D470" s="230" t="s">
        <v>181</v>
      </c>
      <c r="E470" s="38"/>
      <c r="F470" s="231" t="s">
        <v>1792</v>
      </c>
      <c r="G470" s="38"/>
      <c r="H470" s="38"/>
      <c r="I470" s="142"/>
      <c r="J470" s="38"/>
      <c r="K470" s="38"/>
      <c r="L470" s="42"/>
      <c r="M470" s="232"/>
      <c r="N470" s="78"/>
      <c r="O470" s="78"/>
      <c r="P470" s="78"/>
      <c r="Q470" s="78"/>
      <c r="R470" s="78"/>
      <c r="S470" s="78"/>
      <c r="T470" s="79"/>
      <c r="AT470" s="15" t="s">
        <v>181</v>
      </c>
      <c r="AU470" s="15" t="s">
        <v>90</v>
      </c>
    </row>
    <row r="471" s="12" customFormat="1">
      <c r="B471" s="236"/>
      <c r="C471" s="237"/>
      <c r="D471" s="230" t="s">
        <v>287</v>
      </c>
      <c r="E471" s="238" t="s">
        <v>1</v>
      </c>
      <c r="F471" s="239" t="s">
        <v>2697</v>
      </c>
      <c r="G471" s="237"/>
      <c r="H471" s="240">
        <v>458.24000000000001</v>
      </c>
      <c r="I471" s="241"/>
      <c r="J471" s="237"/>
      <c r="K471" s="237"/>
      <c r="L471" s="242"/>
      <c r="M471" s="243"/>
      <c r="N471" s="244"/>
      <c r="O471" s="244"/>
      <c r="P471" s="244"/>
      <c r="Q471" s="244"/>
      <c r="R471" s="244"/>
      <c r="S471" s="244"/>
      <c r="T471" s="245"/>
      <c r="AT471" s="246" t="s">
        <v>287</v>
      </c>
      <c r="AU471" s="246" t="s">
        <v>90</v>
      </c>
      <c r="AV471" s="12" t="s">
        <v>90</v>
      </c>
      <c r="AW471" s="12" t="s">
        <v>40</v>
      </c>
      <c r="AX471" s="12" t="s">
        <v>79</v>
      </c>
      <c r="AY471" s="246" t="s">
        <v>174</v>
      </c>
    </row>
    <row r="472" s="12" customFormat="1">
      <c r="B472" s="236"/>
      <c r="C472" s="237"/>
      <c r="D472" s="230" t="s">
        <v>287</v>
      </c>
      <c r="E472" s="238" t="s">
        <v>1</v>
      </c>
      <c r="F472" s="239" t="s">
        <v>2698</v>
      </c>
      <c r="G472" s="237"/>
      <c r="H472" s="240">
        <v>71.040000000000006</v>
      </c>
      <c r="I472" s="241"/>
      <c r="J472" s="237"/>
      <c r="K472" s="237"/>
      <c r="L472" s="242"/>
      <c r="M472" s="243"/>
      <c r="N472" s="244"/>
      <c r="O472" s="244"/>
      <c r="P472" s="244"/>
      <c r="Q472" s="244"/>
      <c r="R472" s="244"/>
      <c r="S472" s="244"/>
      <c r="T472" s="245"/>
      <c r="AT472" s="246" t="s">
        <v>287</v>
      </c>
      <c r="AU472" s="246" t="s">
        <v>90</v>
      </c>
      <c r="AV472" s="12" t="s">
        <v>90</v>
      </c>
      <c r="AW472" s="12" t="s">
        <v>40</v>
      </c>
      <c r="AX472" s="12" t="s">
        <v>79</v>
      </c>
      <c r="AY472" s="246" t="s">
        <v>174</v>
      </c>
    </row>
    <row r="473" s="12" customFormat="1">
      <c r="B473" s="236"/>
      <c r="C473" s="237"/>
      <c r="D473" s="230" t="s">
        <v>287</v>
      </c>
      <c r="E473" s="238" t="s">
        <v>1</v>
      </c>
      <c r="F473" s="239" t="s">
        <v>2699</v>
      </c>
      <c r="G473" s="237"/>
      <c r="H473" s="240">
        <v>440.95999999999998</v>
      </c>
      <c r="I473" s="241"/>
      <c r="J473" s="237"/>
      <c r="K473" s="237"/>
      <c r="L473" s="242"/>
      <c r="M473" s="243"/>
      <c r="N473" s="244"/>
      <c r="O473" s="244"/>
      <c r="P473" s="244"/>
      <c r="Q473" s="244"/>
      <c r="R473" s="244"/>
      <c r="S473" s="244"/>
      <c r="T473" s="245"/>
      <c r="AT473" s="246" t="s">
        <v>287</v>
      </c>
      <c r="AU473" s="246" t="s">
        <v>90</v>
      </c>
      <c r="AV473" s="12" t="s">
        <v>90</v>
      </c>
      <c r="AW473" s="12" t="s">
        <v>40</v>
      </c>
      <c r="AX473" s="12" t="s">
        <v>79</v>
      </c>
      <c r="AY473" s="246" t="s">
        <v>174</v>
      </c>
    </row>
    <row r="474" s="12" customFormat="1">
      <c r="B474" s="236"/>
      <c r="C474" s="237"/>
      <c r="D474" s="230" t="s">
        <v>287</v>
      </c>
      <c r="E474" s="238" t="s">
        <v>1</v>
      </c>
      <c r="F474" s="239" t="s">
        <v>2700</v>
      </c>
      <c r="G474" s="237"/>
      <c r="H474" s="240">
        <v>32.640000000000001</v>
      </c>
      <c r="I474" s="241"/>
      <c r="J474" s="237"/>
      <c r="K474" s="237"/>
      <c r="L474" s="242"/>
      <c r="M474" s="243"/>
      <c r="N474" s="244"/>
      <c r="O474" s="244"/>
      <c r="P474" s="244"/>
      <c r="Q474" s="244"/>
      <c r="R474" s="244"/>
      <c r="S474" s="244"/>
      <c r="T474" s="245"/>
      <c r="AT474" s="246" t="s">
        <v>287</v>
      </c>
      <c r="AU474" s="246" t="s">
        <v>90</v>
      </c>
      <c r="AV474" s="12" t="s">
        <v>90</v>
      </c>
      <c r="AW474" s="12" t="s">
        <v>40</v>
      </c>
      <c r="AX474" s="12" t="s">
        <v>79</v>
      </c>
      <c r="AY474" s="246" t="s">
        <v>174</v>
      </c>
    </row>
    <row r="475" s="12" customFormat="1">
      <c r="B475" s="236"/>
      <c r="C475" s="237"/>
      <c r="D475" s="230" t="s">
        <v>287</v>
      </c>
      <c r="E475" s="238" t="s">
        <v>1</v>
      </c>
      <c r="F475" s="239" t="s">
        <v>2701</v>
      </c>
      <c r="G475" s="237"/>
      <c r="H475" s="240">
        <v>22.399999999999999</v>
      </c>
      <c r="I475" s="241"/>
      <c r="J475" s="237"/>
      <c r="K475" s="237"/>
      <c r="L475" s="242"/>
      <c r="M475" s="243"/>
      <c r="N475" s="244"/>
      <c r="O475" s="244"/>
      <c r="P475" s="244"/>
      <c r="Q475" s="244"/>
      <c r="R475" s="244"/>
      <c r="S475" s="244"/>
      <c r="T475" s="245"/>
      <c r="AT475" s="246" t="s">
        <v>287</v>
      </c>
      <c r="AU475" s="246" t="s">
        <v>90</v>
      </c>
      <c r="AV475" s="12" t="s">
        <v>90</v>
      </c>
      <c r="AW475" s="12" t="s">
        <v>40</v>
      </c>
      <c r="AX475" s="12" t="s">
        <v>79</v>
      </c>
      <c r="AY475" s="246" t="s">
        <v>174</v>
      </c>
    </row>
    <row r="476" s="12" customFormat="1">
      <c r="B476" s="236"/>
      <c r="C476" s="237"/>
      <c r="D476" s="230" t="s">
        <v>287</v>
      </c>
      <c r="E476" s="238" t="s">
        <v>1</v>
      </c>
      <c r="F476" s="239" t="s">
        <v>2702</v>
      </c>
      <c r="G476" s="237"/>
      <c r="H476" s="240">
        <v>40.960000000000001</v>
      </c>
      <c r="I476" s="241"/>
      <c r="J476" s="237"/>
      <c r="K476" s="237"/>
      <c r="L476" s="242"/>
      <c r="M476" s="243"/>
      <c r="N476" s="244"/>
      <c r="O476" s="244"/>
      <c r="P476" s="244"/>
      <c r="Q476" s="244"/>
      <c r="R476" s="244"/>
      <c r="S476" s="244"/>
      <c r="T476" s="245"/>
      <c r="AT476" s="246" t="s">
        <v>287</v>
      </c>
      <c r="AU476" s="246" t="s">
        <v>90</v>
      </c>
      <c r="AV476" s="12" t="s">
        <v>90</v>
      </c>
      <c r="AW476" s="12" t="s">
        <v>40</v>
      </c>
      <c r="AX476" s="12" t="s">
        <v>79</v>
      </c>
      <c r="AY476" s="246" t="s">
        <v>174</v>
      </c>
    </row>
    <row r="477" s="12" customFormat="1">
      <c r="B477" s="236"/>
      <c r="C477" s="237"/>
      <c r="D477" s="230" t="s">
        <v>287</v>
      </c>
      <c r="E477" s="238" t="s">
        <v>1</v>
      </c>
      <c r="F477" s="239" t="s">
        <v>2703</v>
      </c>
      <c r="G477" s="237"/>
      <c r="H477" s="240">
        <v>18.559999999999999</v>
      </c>
      <c r="I477" s="241"/>
      <c r="J477" s="237"/>
      <c r="K477" s="237"/>
      <c r="L477" s="242"/>
      <c r="M477" s="243"/>
      <c r="N477" s="244"/>
      <c r="O477" s="244"/>
      <c r="P477" s="244"/>
      <c r="Q477" s="244"/>
      <c r="R477" s="244"/>
      <c r="S477" s="244"/>
      <c r="T477" s="245"/>
      <c r="AT477" s="246" t="s">
        <v>287</v>
      </c>
      <c r="AU477" s="246" t="s">
        <v>90</v>
      </c>
      <c r="AV477" s="12" t="s">
        <v>90</v>
      </c>
      <c r="AW477" s="12" t="s">
        <v>40</v>
      </c>
      <c r="AX477" s="12" t="s">
        <v>79</v>
      </c>
      <c r="AY477" s="246" t="s">
        <v>174</v>
      </c>
    </row>
    <row r="478" s="12" customFormat="1">
      <c r="B478" s="236"/>
      <c r="C478" s="237"/>
      <c r="D478" s="230" t="s">
        <v>287</v>
      </c>
      <c r="E478" s="238" t="s">
        <v>1</v>
      </c>
      <c r="F478" s="239" t="s">
        <v>2704</v>
      </c>
      <c r="G478" s="237"/>
      <c r="H478" s="240">
        <v>68.480000000000004</v>
      </c>
      <c r="I478" s="241"/>
      <c r="J478" s="237"/>
      <c r="K478" s="237"/>
      <c r="L478" s="242"/>
      <c r="M478" s="243"/>
      <c r="N478" s="244"/>
      <c r="O478" s="244"/>
      <c r="P478" s="244"/>
      <c r="Q478" s="244"/>
      <c r="R478" s="244"/>
      <c r="S478" s="244"/>
      <c r="T478" s="245"/>
      <c r="AT478" s="246" t="s">
        <v>287</v>
      </c>
      <c r="AU478" s="246" t="s">
        <v>90</v>
      </c>
      <c r="AV478" s="12" t="s">
        <v>90</v>
      </c>
      <c r="AW478" s="12" t="s">
        <v>40</v>
      </c>
      <c r="AX478" s="12" t="s">
        <v>79</v>
      </c>
      <c r="AY478" s="246" t="s">
        <v>174</v>
      </c>
    </row>
    <row r="479" s="12" customFormat="1">
      <c r="B479" s="236"/>
      <c r="C479" s="237"/>
      <c r="D479" s="230" t="s">
        <v>287</v>
      </c>
      <c r="E479" s="238" t="s">
        <v>1</v>
      </c>
      <c r="F479" s="239" t="s">
        <v>2705</v>
      </c>
      <c r="G479" s="237"/>
      <c r="H479" s="240">
        <v>36.479999999999997</v>
      </c>
      <c r="I479" s="241"/>
      <c r="J479" s="237"/>
      <c r="K479" s="237"/>
      <c r="L479" s="242"/>
      <c r="M479" s="243"/>
      <c r="N479" s="244"/>
      <c r="O479" s="244"/>
      <c r="P479" s="244"/>
      <c r="Q479" s="244"/>
      <c r="R479" s="244"/>
      <c r="S479" s="244"/>
      <c r="T479" s="245"/>
      <c r="AT479" s="246" t="s">
        <v>287</v>
      </c>
      <c r="AU479" s="246" t="s">
        <v>90</v>
      </c>
      <c r="AV479" s="12" t="s">
        <v>90</v>
      </c>
      <c r="AW479" s="12" t="s">
        <v>40</v>
      </c>
      <c r="AX479" s="12" t="s">
        <v>79</v>
      </c>
      <c r="AY479" s="246" t="s">
        <v>174</v>
      </c>
    </row>
    <row r="480" s="12" customFormat="1">
      <c r="B480" s="236"/>
      <c r="C480" s="237"/>
      <c r="D480" s="230" t="s">
        <v>287</v>
      </c>
      <c r="E480" s="238" t="s">
        <v>1</v>
      </c>
      <c r="F480" s="239" t="s">
        <v>2706</v>
      </c>
      <c r="G480" s="237"/>
      <c r="H480" s="240">
        <v>49.920000000000002</v>
      </c>
      <c r="I480" s="241"/>
      <c r="J480" s="237"/>
      <c r="K480" s="237"/>
      <c r="L480" s="242"/>
      <c r="M480" s="243"/>
      <c r="N480" s="244"/>
      <c r="O480" s="244"/>
      <c r="P480" s="244"/>
      <c r="Q480" s="244"/>
      <c r="R480" s="244"/>
      <c r="S480" s="244"/>
      <c r="T480" s="245"/>
      <c r="AT480" s="246" t="s">
        <v>287</v>
      </c>
      <c r="AU480" s="246" t="s">
        <v>90</v>
      </c>
      <c r="AV480" s="12" t="s">
        <v>90</v>
      </c>
      <c r="AW480" s="12" t="s">
        <v>40</v>
      </c>
      <c r="AX480" s="12" t="s">
        <v>79</v>
      </c>
      <c r="AY480" s="246" t="s">
        <v>174</v>
      </c>
    </row>
    <row r="481" s="12" customFormat="1">
      <c r="B481" s="236"/>
      <c r="C481" s="237"/>
      <c r="D481" s="230" t="s">
        <v>287</v>
      </c>
      <c r="E481" s="238" t="s">
        <v>1</v>
      </c>
      <c r="F481" s="239" t="s">
        <v>2707</v>
      </c>
      <c r="G481" s="237"/>
      <c r="H481" s="240">
        <v>17.280000000000001</v>
      </c>
      <c r="I481" s="241"/>
      <c r="J481" s="237"/>
      <c r="K481" s="237"/>
      <c r="L481" s="242"/>
      <c r="M481" s="243"/>
      <c r="N481" s="244"/>
      <c r="O481" s="244"/>
      <c r="P481" s="244"/>
      <c r="Q481" s="244"/>
      <c r="R481" s="244"/>
      <c r="S481" s="244"/>
      <c r="T481" s="245"/>
      <c r="AT481" s="246" t="s">
        <v>287</v>
      </c>
      <c r="AU481" s="246" t="s">
        <v>90</v>
      </c>
      <c r="AV481" s="12" t="s">
        <v>90</v>
      </c>
      <c r="AW481" s="12" t="s">
        <v>40</v>
      </c>
      <c r="AX481" s="12" t="s">
        <v>79</v>
      </c>
      <c r="AY481" s="246" t="s">
        <v>174</v>
      </c>
    </row>
    <row r="482" s="12" customFormat="1">
      <c r="B482" s="236"/>
      <c r="C482" s="237"/>
      <c r="D482" s="230" t="s">
        <v>287</v>
      </c>
      <c r="E482" s="238" t="s">
        <v>1</v>
      </c>
      <c r="F482" s="239" t="s">
        <v>2708</v>
      </c>
      <c r="G482" s="237"/>
      <c r="H482" s="240">
        <v>51.840000000000003</v>
      </c>
      <c r="I482" s="241"/>
      <c r="J482" s="237"/>
      <c r="K482" s="237"/>
      <c r="L482" s="242"/>
      <c r="M482" s="243"/>
      <c r="N482" s="244"/>
      <c r="O482" s="244"/>
      <c r="P482" s="244"/>
      <c r="Q482" s="244"/>
      <c r="R482" s="244"/>
      <c r="S482" s="244"/>
      <c r="T482" s="245"/>
      <c r="AT482" s="246" t="s">
        <v>287</v>
      </c>
      <c r="AU482" s="246" t="s">
        <v>90</v>
      </c>
      <c r="AV482" s="12" t="s">
        <v>90</v>
      </c>
      <c r="AW482" s="12" t="s">
        <v>40</v>
      </c>
      <c r="AX482" s="12" t="s">
        <v>79</v>
      </c>
      <c r="AY482" s="246" t="s">
        <v>174</v>
      </c>
    </row>
    <row r="483" s="12" customFormat="1">
      <c r="B483" s="236"/>
      <c r="C483" s="237"/>
      <c r="D483" s="230" t="s">
        <v>287</v>
      </c>
      <c r="E483" s="238" t="s">
        <v>1</v>
      </c>
      <c r="F483" s="239" t="s">
        <v>2709</v>
      </c>
      <c r="G483" s="237"/>
      <c r="H483" s="240">
        <v>365.44</v>
      </c>
      <c r="I483" s="241"/>
      <c r="J483" s="237"/>
      <c r="K483" s="237"/>
      <c r="L483" s="242"/>
      <c r="M483" s="243"/>
      <c r="N483" s="244"/>
      <c r="O483" s="244"/>
      <c r="P483" s="244"/>
      <c r="Q483" s="244"/>
      <c r="R483" s="244"/>
      <c r="S483" s="244"/>
      <c r="T483" s="245"/>
      <c r="AT483" s="246" t="s">
        <v>287</v>
      </c>
      <c r="AU483" s="246" t="s">
        <v>90</v>
      </c>
      <c r="AV483" s="12" t="s">
        <v>90</v>
      </c>
      <c r="AW483" s="12" t="s">
        <v>40</v>
      </c>
      <c r="AX483" s="12" t="s">
        <v>79</v>
      </c>
      <c r="AY483" s="246" t="s">
        <v>174</v>
      </c>
    </row>
    <row r="484" s="12" customFormat="1">
      <c r="B484" s="236"/>
      <c r="C484" s="237"/>
      <c r="D484" s="230" t="s">
        <v>287</v>
      </c>
      <c r="E484" s="238" t="s">
        <v>1</v>
      </c>
      <c r="F484" s="239" t="s">
        <v>2710</v>
      </c>
      <c r="G484" s="237"/>
      <c r="H484" s="240">
        <v>33.280000000000001</v>
      </c>
      <c r="I484" s="241"/>
      <c r="J484" s="237"/>
      <c r="K484" s="237"/>
      <c r="L484" s="242"/>
      <c r="M484" s="243"/>
      <c r="N484" s="244"/>
      <c r="O484" s="244"/>
      <c r="P484" s="244"/>
      <c r="Q484" s="244"/>
      <c r="R484" s="244"/>
      <c r="S484" s="244"/>
      <c r="T484" s="245"/>
      <c r="AT484" s="246" t="s">
        <v>287</v>
      </c>
      <c r="AU484" s="246" t="s">
        <v>90</v>
      </c>
      <c r="AV484" s="12" t="s">
        <v>90</v>
      </c>
      <c r="AW484" s="12" t="s">
        <v>40</v>
      </c>
      <c r="AX484" s="12" t="s">
        <v>79</v>
      </c>
      <c r="AY484" s="246" t="s">
        <v>174</v>
      </c>
    </row>
    <row r="485" s="12" customFormat="1">
      <c r="B485" s="236"/>
      <c r="C485" s="237"/>
      <c r="D485" s="230" t="s">
        <v>287</v>
      </c>
      <c r="E485" s="238" t="s">
        <v>1</v>
      </c>
      <c r="F485" s="239" t="s">
        <v>2711</v>
      </c>
      <c r="G485" s="237"/>
      <c r="H485" s="240">
        <v>252.47999999999999</v>
      </c>
      <c r="I485" s="241"/>
      <c r="J485" s="237"/>
      <c r="K485" s="237"/>
      <c r="L485" s="242"/>
      <c r="M485" s="243"/>
      <c r="N485" s="244"/>
      <c r="O485" s="244"/>
      <c r="P485" s="244"/>
      <c r="Q485" s="244"/>
      <c r="R485" s="244"/>
      <c r="S485" s="244"/>
      <c r="T485" s="245"/>
      <c r="AT485" s="246" t="s">
        <v>287</v>
      </c>
      <c r="AU485" s="246" t="s">
        <v>90</v>
      </c>
      <c r="AV485" s="12" t="s">
        <v>90</v>
      </c>
      <c r="AW485" s="12" t="s">
        <v>40</v>
      </c>
      <c r="AX485" s="12" t="s">
        <v>79</v>
      </c>
      <c r="AY485" s="246" t="s">
        <v>174</v>
      </c>
    </row>
    <row r="486" s="1" customFormat="1" ht="16.5" customHeight="1">
      <c r="B486" s="37"/>
      <c r="C486" s="218" t="s">
        <v>466</v>
      </c>
      <c r="D486" s="218" t="s">
        <v>175</v>
      </c>
      <c r="E486" s="219" t="s">
        <v>1356</v>
      </c>
      <c r="F486" s="220" t="s">
        <v>1357</v>
      </c>
      <c r="G486" s="221" t="s">
        <v>284</v>
      </c>
      <c r="H486" s="222">
        <v>980</v>
      </c>
      <c r="I486" s="223"/>
      <c r="J486" s="224">
        <f>ROUND(I486*H486,2)</f>
        <v>0</v>
      </c>
      <c r="K486" s="220" t="s">
        <v>330</v>
      </c>
      <c r="L486" s="42"/>
      <c r="M486" s="225" t="s">
        <v>1</v>
      </c>
      <c r="N486" s="226" t="s">
        <v>50</v>
      </c>
      <c r="O486" s="78"/>
      <c r="P486" s="227">
        <f>O486*H486</f>
        <v>0</v>
      </c>
      <c r="Q486" s="227">
        <v>0</v>
      </c>
      <c r="R486" s="227">
        <f>Q486*H486</f>
        <v>0</v>
      </c>
      <c r="S486" s="227">
        <v>0</v>
      </c>
      <c r="T486" s="228">
        <f>S486*H486</f>
        <v>0</v>
      </c>
      <c r="AR486" s="15" t="s">
        <v>192</v>
      </c>
      <c r="AT486" s="15" t="s">
        <v>175</v>
      </c>
      <c r="AU486" s="15" t="s">
        <v>90</v>
      </c>
      <c r="AY486" s="15" t="s">
        <v>174</v>
      </c>
      <c r="BE486" s="229">
        <f>IF(N486="základní",J486,0)</f>
        <v>0</v>
      </c>
      <c r="BF486" s="229">
        <f>IF(N486="snížená",J486,0)</f>
        <v>0</v>
      </c>
      <c r="BG486" s="229">
        <f>IF(N486="zákl. přenesená",J486,0)</f>
        <v>0</v>
      </c>
      <c r="BH486" s="229">
        <f>IF(N486="sníž. přenesená",J486,0)</f>
        <v>0</v>
      </c>
      <c r="BI486" s="229">
        <f>IF(N486="nulová",J486,0)</f>
        <v>0</v>
      </c>
      <c r="BJ486" s="15" t="s">
        <v>87</v>
      </c>
      <c r="BK486" s="229">
        <f>ROUND(I486*H486,2)</f>
        <v>0</v>
      </c>
      <c r="BL486" s="15" t="s">
        <v>192</v>
      </c>
      <c r="BM486" s="15" t="s">
        <v>2712</v>
      </c>
    </row>
    <row r="487" s="1" customFormat="1">
      <c r="B487" s="37"/>
      <c r="C487" s="38"/>
      <c r="D487" s="230" t="s">
        <v>181</v>
      </c>
      <c r="E487" s="38"/>
      <c r="F487" s="231" t="s">
        <v>1357</v>
      </c>
      <c r="G487" s="38"/>
      <c r="H487" s="38"/>
      <c r="I487" s="142"/>
      <c r="J487" s="38"/>
      <c r="K487" s="38"/>
      <c r="L487" s="42"/>
      <c r="M487" s="232"/>
      <c r="N487" s="78"/>
      <c r="O487" s="78"/>
      <c r="P487" s="78"/>
      <c r="Q487" s="78"/>
      <c r="R487" s="78"/>
      <c r="S487" s="78"/>
      <c r="T487" s="79"/>
      <c r="AT487" s="15" t="s">
        <v>181</v>
      </c>
      <c r="AU487" s="15" t="s">
        <v>90</v>
      </c>
    </row>
    <row r="488" s="12" customFormat="1">
      <c r="B488" s="236"/>
      <c r="C488" s="237"/>
      <c r="D488" s="230" t="s">
        <v>287</v>
      </c>
      <c r="E488" s="238" t="s">
        <v>1</v>
      </c>
      <c r="F488" s="239" t="s">
        <v>2713</v>
      </c>
      <c r="G488" s="237"/>
      <c r="H488" s="240">
        <v>229.12000000000001</v>
      </c>
      <c r="I488" s="241"/>
      <c r="J488" s="237"/>
      <c r="K488" s="237"/>
      <c r="L488" s="242"/>
      <c r="M488" s="243"/>
      <c r="N488" s="244"/>
      <c r="O488" s="244"/>
      <c r="P488" s="244"/>
      <c r="Q488" s="244"/>
      <c r="R488" s="244"/>
      <c r="S488" s="244"/>
      <c r="T488" s="245"/>
      <c r="AT488" s="246" t="s">
        <v>287</v>
      </c>
      <c r="AU488" s="246" t="s">
        <v>90</v>
      </c>
      <c r="AV488" s="12" t="s">
        <v>90</v>
      </c>
      <c r="AW488" s="12" t="s">
        <v>40</v>
      </c>
      <c r="AX488" s="12" t="s">
        <v>79</v>
      </c>
      <c r="AY488" s="246" t="s">
        <v>174</v>
      </c>
    </row>
    <row r="489" s="12" customFormat="1">
      <c r="B489" s="236"/>
      <c r="C489" s="237"/>
      <c r="D489" s="230" t="s">
        <v>287</v>
      </c>
      <c r="E489" s="238" t="s">
        <v>1</v>
      </c>
      <c r="F489" s="239" t="s">
        <v>2714</v>
      </c>
      <c r="G489" s="237"/>
      <c r="H489" s="240">
        <v>35.520000000000003</v>
      </c>
      <c r="I489" s="241"/>
      <c r="J489" s="237"/>
      <c r="K489" s="237"/>
      <c r="L489" s="242"/>
      <c r="M489" s="243"/>
      <c r="N489" s="244"/>
      <c r="O489" s="244"/>
      <c r="P489" s="244"/>
      <c r="Q489" s="244"/>
      <c r="R489" s="244"/>
      <c r="S489" s="244"/>
      <c r="T489" s="245"/>
      <c r="AT489" s="246" t="s">
        <v>287</v>
      </c>
      <c r="AU489" s="246" t="s">
        <v>90</v>
      </c>
      <c r="AV489" s="12" t="s">
        <v>90</v>
      </c>
      <c r="AW489" s="12" t="s">
        <v>40</v>
      </c>
      <c r="AX489" s="12" t="s">
        <v>79</v>
      </c>
      <c r="AY489" s="246" t="s">
        <v>174</v>
      </c>
    </row>
    <row r="490" s="12" customFormat="1">
      <c r="B490" s="236"/>
      <c r="C490" s="237"/>
      <c r="D490" s="230" t="s">
        <v>287</v>
      </c>
      <c r="E490" s="238" t="s">
        <v>1</v>
      </c>
      <c r="F490" s="239" t="s">
        <v>2715</v>
      </c>
      <c r="G490" s="237"/>
      <c r="H490" s="240">
        <v>220.47999999999999</v>
      </c>
      <c r="I490" s="241"/>
      <c r="J490" s="237"/>
      <c r="K490" s="237"/>
      <c r="L490" s="242"/>
      <c r="M490" s="243"/>
      <c r="N490" s="244"/>
      <c r="O490" s="244"/>
      <c r="P490" s="244"/>
      <c r="Q490" s="244"/>
      <c r="R490" s="244"/>
      <c r="S490" s="244"/>
      <c r="T490" s="245"/>
      <c r="AT490" s="246" t="s">
        <v>287</v>
      </c>
      <c r="AU490" s="246" t="s">
        <v>90</v>
      </c>
      <c r="AV490" s="12" t="s">
        <v>90</v>
      </c>
      <c r="AW490" s="12" t="s">
        <v>40</v>
      </c>
      <c r="AX490" s="12" t="s">
        <v>79</v>
      </c>
      <c r="AY490" s="246" t="s">
        <v>174</v>
      </c>
    </row>
    <row r="491" s="12" customFormat="1">
      <c r="B491" s="236"/>
      <c r="C491" s="237"/>
      <c r="D491" s="230" t="s">
        <v>287</v>
      </c>
      <c r="E491" s="238" t="s">
        <v>1</v>
      </c>
      <c r="F491" s="239" t="s">
        <v>2716</v>
      </c>
      <c r="G491" s="237"/>
      <c r="H491" s="240">
        <v>16.32</v>
      </c>
      <c r="I491" s="241"/>
      <c r="J491" s="237"/>
      <c r="K491" s="237"/>
      <c r="L491" s="242"/>
      <c r="M491" s="243"/>
      <c r="N491" s="244"/>
      <c r="O491" s="244"/>
      <c r="P491" s="244"/>
      <c r="Q491" s="244"/>
      <c r="R491" s="244"/>
      <c r="S491" s="244"/>
      <c r="T491" s="245"/>
      <c r="AT491" s="246" t="s">
        <v>287</v>
      </c>
      <c r="AU491" s="246" t="s">
        <v>90</v>
      </c>
      <c r="AV491" s="12" t="s">
        <v>90</v>
      </c>
      <c r="AW491" s="12" t="s">
        <v>40</v>
      </c>
      <c r="AX491" s="12" t="s">
        <v>79</v>
      </c>
      <c r="AY491" s="246" t="s">
        <v>174</v>
      </c>
    </row>
    <row r="492" s="12" customFormat="1">
      <c r="B492" s="236"/>
      <c r="C492" s="237"/>
      <c r="D492" s="230" t="s">
        <v>287</v>
      </c>
      <c r="E492" s="238" t="s">
        <v>1</v>
      </c>
      <c r="F492" s="239" t="s">
        <v>2717</v>
      </c>
      <c r="G492" s="237"/>
      <c r="H492" s="240">
        <v>11.199999999999999</v>
      </c>
      <c r="I492" s="241"/>
      <c r="J492" s="237"/>
      <c r="K492" s="237"/>
      <c r="L492" s="242"/>
      <c r="M492" s="243"/>
      <c r="N492" s="244"/>
      <c r="O492" s="244"/>
      <c r="P492" s="244"/>
      <c r="Q492" s="244"/>
      <c r="R492" s="244"/>
      <c r="S492" s="244"/>
      <c r="T492" s="245"/>
      <c r="AT492" s="246" t="s">
        <v>287</v>
      </c>
      <c r="AU492" s="246" t="s">
        <v>90</v>
      </c>
      <c r="AV492" s="12" t="s">
        <v>90</v>
      </c>
      <c r="AW492" s="12" t="s">
        <v>40</v>
      </c>
      <c r="AX492" s="12" t="s">
        <v>79</v>
      </c>
      <c r="AY492" s="246" t="s">
        <v>174</v>
      </c>
    </row>
    <row r="493" s="12" customFormat="1">
      <c r="B493" s="236"/>
      <c r="C493" s="237"/>
      <c r="D493" s="230" t="s">
        <v>287</v>
      </c>
      <c r="E493" s="238" t="s">
        <v>1</v>
      </c>
      <c r="F493" s="239" t="s">
        <v>2718</v>
      </c>
      <c r="G493" s="237"/>
      <c r="H493" s="240">
        <v>20.48</v>
      </c>
      <c r="I493" s="241"/>
      <c r="J493" s="237"/>
      <c r="K493" s="237"/>
      <c r="L493" s="242"/>
      <c r="M493" s="243"/>
      <c r="N493" s="244"/>
      <c r="O493" s="244"/>
      <c r="P493" s="244"/>
      <c r="Q493" s="244"/>
      <c r="R493" s="244"/>
      <c r="S493" s="244"/>
      <c r="T493" s="245"/>
      <c r="AT493" s="246" t="s">
        <v>287</v>
      </c>
      <c r="AU493" s="246" t="s">
        <v>90</v>
      </c>
      <c r="AV493" s="12" t="s">
        <v>90</v>
      </c>
      <c r="AW493" s="12" t="s">
        <v>40</v>
      </c>
      <c r="AX493" s="12" t="s">
        <v>79</v>
      </c>
      <c r="AY493" s="246" t="s">
        <v>174</v>
      </c>
    </row>
    <row r="494" s="12" customFormat="1">
      <c r="B494" s="236"/>
      <c r="C494" s="237"/>
      <c r="D494" s="230" t="s">
        <v>287</v>
      </c>
      <c r="E494" s="238" t="s">
        <v>1</v>
      </c>
      <c r="F494" s="239" t="s">
        <v>2719</v>
      </c>
      <c r="G494" s="237"/>
      <c r="H494" s="240">
        <v>9.2799999999999994</v>
      </c>
      <c r="I494" s="241"/>
      <c r="J494" s="237"/>
      <c r="K494" s="237"/>
      <c r="L494" s="242"/>
      <c r="M494" s="243"/>
      <c r="N494" s="244"/>
      <c r="O494" s="244"/>
      <c r="P494" s="244"/>
      <c r="Q494" s="244"/>
      <c r="R494" s="244"/>
      <c r="S494" s="244"/>
      <c r="T494" s="245"/>
      <c r="AT494" s="246" t="s">
        <v>287</v>
      </c>
      <c r="AU494" s="246" t="s">
        <v>90</v>
      </c>
      <c r="AV494" s="12" t="s">
        <v>90</v>
      </c>
      <c r="AW494" s="12" t="s">
        <v>40</v>
      </c>
      <c r="AX494" s="12" t="s">
        <v>79</v>
      </c>
      <c r="AY494" s="246" t="s">
        <v>174</v>
      </c>
    </row>
    <row r="495" s="12" customFormat="1">
      <c r="B495" s="236"/>
      <c r="C495" s="237"/>
      <c r="D495" s="230" t="s">
        <v>287</v>
      </c>
      <c r="E495" s="238" t="s">
        <v>1</v>
      </c>
      <c r="F495" s="239" t="s">
        <v>2720</v>
      </c>
      <c r="G495" s="237"/>
      <c r="H495" s="240">
        <v>34.240000000000002</v>
      </c>
      <c r="I495" s="241"/>
      <c r="J495" s="237"/>
      <c r="K495" s="237"/>
      <c r="L495" s="242"/>
      <c r="M495" s="243"/>
      <c r="N495" s="244"/>
      <c r="O495" s="244"/>
      <c r="P495" s="244"/>
      <c r="Q495" s="244"/>
      <c r="R495" s="244"/>
      <c r="S495" s="244"/>
      <c r="T495" s="245"/>
      <c r="AT495" s="246" t="s">
        <v>287</v>
      </c>
      <c r="AU495" s="246" t="s">
        <v>90</v>
      </c>
      <c r="AV495" s="12" t="s">
        <v>90</v>
      </c>
      <c r="AW495" s="12" t="s">
        <v>40</v>
      </c>
      <c r="AX495" s="12" t="s">
        <v>79</v>
      </c>
      <c r="AY495" s="246" t="s">
        <v>174</v>
      </c>
    </row>
    <row r="496" s="12" customFormat="1">
      <c r="B496" s="236"/>
      <c r="C496" s="237"/>
      <c r="D496" s="230" t="s">
        <v>287</v>
      </c>
      <c r="E496" s="238" t="s">
        <v>1</v>
      </c>
      <c r="F496" s="239" t="s">
        <v>2721</v>
      </c>
      <c r="G496" s="237"/>
      <c r="H496" s="240">
        <v>18.239999999999998</v>
      </c>
      <c r="I496" s="241"/>
      <c r="J496" s="237"/>
      <c r="K496" s="237"/>
      <c r="L496" s="242"/>
      <c r="M496" s="243"/>
      <c r="N496" s="244"/>
      <c r="O496" s="244"/>
      <c r="P496" s="244"/>
      <c r="Q496" s="244"/>
      <c r="R496" s="244"/>
      <c r="S496" s="244"/>
      <c r="T496" s="245"/>
      <c r="AT496" s="246" t="s">
        <v>287</v>
      </c>
      <c r="AU496" s="246" t="s">
        <v>90</v>
      </c>
      <c r="AV496" s="12" t="s">
        <v>90</v>
      </c>
      <c r="AW496" s="12" t="s">
        <v>40</v>
      </c>
      <c r="AX496" s="12" t="s">
        <v>79</v>
      </c>
      <c r="AY496" s="246" t="s">
        <v>174</v>
      </c>
    </row>
    <row r="497" s="12" customFormat="1">
      <c r="B497" s="236"/>
      <c r="C497" s="237"/>
      <c r="D497" s="230" t="s">
        <v>287</v>
      </c>
      <c r="E497" s="238" t="s">
        <v>1</v>
      </c>
      <c r="F497" s="239" t="s">
        <v>2722</v>
      </c>
      <c r="G497" s="237"/>
      <c r="H497" s="240">
        <v>24.960000000000001</v>
      </c>
      <c r="I497" s="241"/>
      <c r="J497" s="237"/>
      <c r="K497" s="237"/>
      <c r="L497" s="242"/>
      <c r="M497" s="243"/>
      <c r="N497" s="244"/>
      <c r="O497" s="244"/>
      <c r="P497" s="244"/>
      <c r="Q497" s="244"/>
      <c r="R497" s="244"/>
      <c r="S497" s="244"/>
      <c r="T497" s="245"/>
      <c r="AT497" s="246" t="s">
        <v>287</v>
      </c>
      <c r="AU497" s="246" t="s">
        <v>90</v>
      </c>
      <c r="AV497" s="12" t="s">
        <v>90</v>
      </c>
      <c r="AW497" s="12" t="s">
        <v>40</v>
      </c>
      <c r="AX497" s="12" t="s">
        <v>79</v>
      </c>
      <c r="AY497" s="246" t="s">
        <v>174</v>
      </c>
    </row>
    <row r="498" s="12" customFormat="1">
      <c r="B498" s="236"/>
      <c r="C498" s="237"/>
      <c r="D498" s="230" t="s">
        <v>287</v>
      </c>
      <c r="E498" s="238" t="s">
        <v>1</v>
      </c>
      <c r="F498" s="239" t="s">
        <v>2723</v>
      </c>
      <c r="G498" s="237"/>
      <c r="H498" s="240">
        <v>8.6400000000000006</v>
      </c>
      <c r="I498" s="241"/>
      <c r="J498" s="237"/>
      <c r="K498" s="237"/>
      <c r="L498" s="242"/>
      <c r="M498" s="243"/>
      <c r="N498" s="244"/>
      <c r="O498" s="244"/>
      <c r="P498" s="244"/>
      <c r="Q498" s="244"/>
      <c r="R498" s="244"/>
      <c r="S498" s="244"/>
      <c r="T498" s="245"/>
      <c r="AT498" s="246" t="s">
        <v>287</v>
      </c>
      <c r="AU498" s="246" t="s">
        <v>90</v>
      </c>
      <c r="AV498" s="12" t="s">
        <v>90</v>
      </c>
      <c r="AW498" s="12" t="s">
        <v>40</v>
      </c>
      <c r="AX498" s="12" t="s">
        <v>79</v>
      </c>
      <c r="AY498" s="246" t="s">
        <v>174</v>
      </c>
    </row>
    <row r="499" s="12" customFormat="1">
      <c r="B499" s="236"/>
      <c r="C499" s="237"/>
      <c r="D499" s="230" t="s">
        <v>287</v>
      </c>
      <c r="E499" s="238" t="s">
        <v>1</v>
      </c>
      <c r="F499" s="239" t="s">
        <v>2724</v>
      </c>
      <c r="G499" s="237"/>
      <c r="H499" s="240">
        <v>25.920000000000002</v>
      </c>
      <c r="I499" s="241"/>
      <c r="J499" s="237"/>
      <c r="K499" s="237"/>
      <c r="L499" s="242"/>
      <c r="M499" s="243"/>
      <c r="N499" s="244"/>
      <c r="O499" s="244"/>
      <c r="P499" s="244"/>
      <c r="Q499" s="244"/>
      <c r="R499" s="244"/>
      <c r="S499" s="244"/>
      <c r="T499" s="245"/>
      <c r="AT499" s="246" t="s">
        <v>287</v>
      </c>
      <c r="AU499" s="246" t="s">
        <v>90</v>
      </c>
      <c r="AV499" s="12" t="s">
        <v>90</v>
      </c>
      <c r="AW499" s="12" t="s">
        <v>40</v>
      </c>
      <c r="AX499" s="12" t="s">
        <v>79</v>
      </c>
      <c r="AY499" s="246" t="s">
        <v>174</v>
      </c>
    </row>
    <row r="500" s="12" customFormat="1">
      <c r="B500" s="236"/>
      <c r="C500" s="237"/>
      <c r="D500" s="230" t="s">
        <v>287</v>
      </c>
      <c r="E500" s="238" t="s">
        <v>1</v>
      </c>
      <c r="F500" s="239" t="s">
        <v>2725</v>
      </c>
      <c r="G500" s="237"/>
      <c r="H500" s="240">
        <v>182.72</v>
      </c>
      <c r="I500" s="241"/>
      <c r="J500" s="237"/>
      <c r="K500" s="237"/>
      <c r="L500" s="242"/>
      <c r="M500" s="243"/>
      <c r="N500" s="244"/>
      <c r="O500" s="244"/>
      <c r="P500" s="244"/>
      <c r="Q500" s="244"/>
      <c r="R500" s="244"/>
      <c r="S500" s="244"/>
      <c r="T500" s="245"/>
      <c r="AT500" s="246" t="s">
        <v>287</v>
      </c>
      <c r="AU500" s="246" t="s">
        <v>90</v>
      </c>
      <c r="AV500" s="12" t="s">
        <v>90</v>
      </c>
      <c r="AW500" s="12" t="s">
        <v>40</v>
      </c>
      <c r="AX500" s="12" t="s">
        <v>79</v>
      </c>
      <c r="AY500" s="246" t="s">
        <v>174</v>
      </c>
    </row>
    <row r="501" s="12" customFormat="1">
      <c r="B501" s="236"/>
      <c r="C501" s="237"/>
      <c r="D501" s="230" t="s">
        <v>287</v>
      </c>
      <c r="E501" s="238" t="s">
        <v>1</v>
      </c>
      <c r="F501" s="239" t="s">
        <v>2726</v>
      </c>
      <c r="G501" s="237"/>
      <c r="H501" s="240">
        <v>16.640000000000001</v>
      </c>
      <c r="I501" s="241"/>
      <c r="J501" s="237"/>
      <c r="K501" s="237"/>
      <c r="L501" s="242"/>
      <c r="M501" s="243"/>
      <c r="N501" s="244"/>
      <c r="O501" s="244"/>
      <c r="P501" s="244"/>
      <c r="Q501" s="244"/>
      <c r="R501" s="244"/>
      <c r="S501" s="244"/>
      <c r="T501" s="245"/>
      <c r="AT501" s="246" t="s">
        <v>287</v>
      </c>
      <c r="AU501" s="246" t="s">
        <v>90</v>
      </c>
      <c r="AV501" s="12" t="s">
        <v>90</v>
      </c>
      <c r="AW501" s="12" t="s">
        <v>40</v>
      </c>
      <c r="AX501" s="12" t="s">
        <v>79</v>
      </c>
      <c r="AY501" s="246" t="s">
        <v>174</v>
      </c>
    </row>
    <row r="502" s="12" customFormat="1">
      <c r="B502" s="236"/>
      <c r="C502" s="237"/>
      <c r="D502" s="230" t="s">
        <v>287</v>
      </c>
      <c r="E502" s="238" t="s">
        <v>1</v>
      </c>
      <c r="F502" s="239" t="s">
        <v>2727</v>
      </c>
      <c r="G502" s="237"/>
      <c r="H502" s="240">
        <v>126.24</v>
      </c>
      <c r="I502" s="241"/>
      <c r="J502" s="237"/>
      <c r="K502" s="237"/>
      <c r="L502" s="242"/>
      <c r="M502" s="243"/>
      <c r="N502" s="244"/>
      <c r="O502" s="244"/>
      <c r="P502" s="244"/>
      <c r="Q502" s="244"/>
      <c r="R502" s="244"/>
      <c r="S502" s="244"/>
      <c r="T502" s="245"/>
      <c r="AT502" s="246" t="s">
        <v>287</v>
      </c>
      <c r="AU502" s="246" t="s">
        <v>90</v>
      </c>
      <c r="AV502" s="12" t="s">
        <v>90</v>
      </c>
      <c r="AW502" s="12" t="s">
        <v>40</v>
      </c>
      <c r="AX502" s="12" t="s">
        <v>79</v>
      </c>
      <c r="AY502" s="246" t="s">
        <v>174</v>
      </c>
    </row>
    <row r="503" s="1" customFormat="1" ht="16.5" customHeight="1">
      <c r="B503" s="37"/>
      <c r="C503" s="218" t="s">
        <v>472</v>
      </c>
      <c r="D503" s="218" t="s">
        <v>175</v>
      </c>
      <c r="E503" s="219" t="s">
        <v>303</v>
      </c>
      <c r="F503" s="220" t="s">
        <v>304</v>
      </c>
      <c r="G503" s="221" t="s">
        <v>305</v>
      </c>
      <c r="H503" s="222">
        <v>262</v>
      </c>
      <c r="I503" s="223"/>
      <c r="J503" s="224">
        <f>ROUND(I503*H503,2)</f>
        <v>0</v>
      </c>
      <c r="K503" s="220" t="s">
        <v>274</v>
      </c>
      <c r="L503" s="42"/>
      <c r="M503" s="225" t="s">
        <v>1</v>
      </c>
      <c r="N503" s="226" t="s">
        <v>50</v>
      </c>
      <c r="O503" s="78"/>
      <c r="P503" s="227">
        <f>O503*H503</f>
        <v>0</v>
      </c>
      <c r="Q503" s="227">
        <v>0</v>
      </c>
      <c r="R503" s="227">
        <f>Q503*H503</f>
        <v>0</v>
      </c>
      <c r="S503" s="227">
        <v>0</v>
      </c>
      <c r="T503" s="228">
        <f>S503*H503</f>
        <v>0</v>
      </c>
      <c r="AR503" s="15" t="s">
        <v>192</v>
      </c>
      <c r="AT503" s="15" t="s">
        <v>175</v>
      </c>
      <c r="AU503" s="15" t="s">
        <v>90</v>
      </c>
      <c r="AY503" s="15" t="s">
        <v>174</v>
      </c>
      <c r="BE503" s="229">
        <f>IF(N503="základní",J503,0)</f>
        <v>0</v>
      </c>
      <c r="BF503" s="229">
        <f>IF(N503="snížená",J503,0)</f>
        <v>0</v>
      </c>
      <c r="BG503" s="229">
        <f>IF(N503="zákl. přenesená",J503,0)</f>
        <v>0</v>
      </c>
      <c r="BH503" s="229">
        <f>IF(N503="sníž. přenesená",J503,0)</f>
        <v>0</v>
      </c>
      <c r="BI503" s="229">
        <f>IF(N503="nulová",J503,0)</f>
        <v>0</v>
      </c>
      <c r="BJ503" s="15" t="s">
        <v>87</v>
      </c>
      <c r="BK503" s="229">
        <f>ROUND(I503*H503,2)</f>
        <v>0</v>
      </c>
      <c r="BL503" s="15" t="s">
        <v>192</v>
      </c>
      <c r="BM503" s="15" t="s">
        <v>2728</v>
      </c>
    </row>
    <row r="504" s="1" customFormat="1">
      <c r="B504" s="37"/>
      <c r="C504" s="38"/>
      <c r="D504" s="230" t="s">
        <v>181</v>
      </c>
      <c r="E504" s="38"/>
      <c r="F504" s="231" t="s">
        <v>304</v>
      </c>
      <c r="G504" s="38"/>
      <c r="H504" s="38"/>
      <c r="I504" s="142"/>
      <c r="J504" s="38"/>
      <c r="K504" s="38"/>
      <c r="L504" s="42"/>
      <c r="M504" s="232"/>
      <c r="N504" s="78"/>
      <c r="O504" s="78"/>
      <c r="P504" s="78"/>
      <c r="Q504" s="78"/>
      <c r="R504" s="78"/>
      <c r="S504" s="78"/>
      <c r="T504" s="79"/>
      <c r="AT504" s="15" t="s">
        <v>181</v>
      </c>
      <c r="AU504" s="15" t="s">
        <v>90</v>
      </c>
    </row>
    <row r="505" s="12" customFormat="1">
      <c r="B505" s="236"/>
      <c r="C505" s="237"/>
      <c r="D505" s="230" t="s">
        <v>287</v>
      </c>
      <c r="E505" s="238" t="s">
        <v>1</v>
      </c>
      <c r="F505" s="239" t="s">
        <v>2729</v>
      </c>
      <c r="G505" s="237"/>
      <c r="H505" s="240">
        <v>262</v>
      </c>
      <c r="I505" s="241"/>
      <c r="J505" s="237"/>
      <c r="K505" s="237"/>
      <c r="L505" s="242"/>
      <c r="M505" s="243"/>
      <c r="N505" s="244"/>
      <c r="O505" s="244"/>
      <c r="P505" s="244"/>
      <c r="Q505" s="244"/>
      <c r="R505" s="244"/>
      <c r="S505" s="244"/>
      <c r="T505" s="245"/>
      <c r="AT505" s="246" t="s">
        <v>287</v>
      </c>
      <c r="AU505" s="246" t="s">
        <v>90</v>
      </c>
      <c r="AV505" s="12" t="s">
        <v>90</v>
      </c>
      <c r="AW505" s="12" t="s">
        <v>40</v>
      </c>
      <c r="AX505" s="12" t="s">
        <v>79</v>
      </c>
      <c r="AY505" s="246" t="s">
        <v>174</v>
      </c>
    </row>
    <row r="506" s="1" customFormat="1" ht="16.5" customHeight="1">
      <c r="B506" s="37"/>
      <c r="C506" s="218" t="s">
        <v>477</v>
      </c>
      <c r="D506" s="218" t="s">
        <v>175</v>
      </c>
      <c r="E506" s="219" t="s">
        <v>308</v>
      </c>
      <c r="F506" s="220" t="s">
        <v>309</v>
      </c>
      <c r="G506" s="221" t="s">
        <v>305</v>
      </c>
      <c r="H506" s="222">
        <v>262</v>
      </c>
      <c r="I506" s="223"/>
      <c r="J506" s="224">
        <f>ROUND(I506*H506,2)</f>
        <v>0</v>
      </c>
      <c r="K506" s="220" t="s">
        <v>274</v>
      </c>
      <c r="L506" s="42"/>
      <c r="M506" s="225" t="s">
        <v>1</v>
      </c>
      <c r="N506" s="226" t="s">
        <v>50</v>
      </c>
      <c r="O506" s="78"/>
      <c r="P506" s="227">
        <f>O506*H506</f>
        <v>0</v>
      </c>
      <c r="Q506" s="227">
        <v>0</v>
      </c>
      <c r="R506" s="227">
        <f>Q506*H506</f>
        <v>0</v>
      </c>
      <c r="S506" s="227">
        <v>0</v>
      </c>
      <c r="T506" s="228">
        <f>S506*H506</f>
        <v>0</v>
      </c>
      <c r="AR506" s="15" t="s">
        <v>192</v>
      </c>
      <c r="AT506" s="15" t="s">
        <v>175</v>
      </c>
      <c r="AU506" s="15" t="s">
        <v>90</v>
      </c>
      <c r="AY506" s="15" t="s">
        <v>174</v>
      </c>
      <c r="BE506" s="229">
        <f>IF(N506="základní",J506,0)</f>
        <v>0</v>
      </c>
      <c r="BF506" s="229">
        <f>IF(N506="snížená",J506,0)</f>
        <v>0</v>
      </c>
      <c r="BG506" s="229">
        <f>IF(N506="zákl. přenesená",J506,0)</f>
        <v>0</v>
      </c>
      <c r="BH506" s="229">
        <f>IF(N506="sníž. přenesená",J506,0)</f>
        <v>0</v>
      </c>
      <c r="BI506" s="229">
        <f>IF(N506="nulová",J506,0)</f>
        <v>0</v>
      </c>
      <c r="BJ506" s="15" t="s">
        <v>87</v>
      </c>
      <c r="BK506" s="229">
        <f>ROUND(I506*H506,2)</f>
        <v>0</v>
      </c>
      <c r="BL506" s="15" t="s">
        <v>192</v>
      </c>
      <c r="BM506" s="15" t="s">
        <v>2730</v>
      </c>
    </row>
    <row r="507" s="1" customFormat="1">
      <c r="B507" s="37"/>
      <c r="C507" s="38"/>
      <c r="D507" s="230" t="s">
        <v>181</v>
      </c>
      <c r="E507" s="38"/>
      <c r="F507" s="231" t="s">
        <v>311</v>
      </c>
      <c r="G507" s="38"/>
      <c r="H507" s="38"/>
      <c r="I507" s="142"/>
      <c r="J507" s="38"/>
      <c r="K507" s="38"/>
      <c r="L507" s="42"/>
      <c r="M507" s="232"/>
      <c r="N507" s="78"/>
      <c r="O507" s="78"/>
      <c r="P507" s="78"/>
      <c r="Q507" s="78"/>
      <c r="R507" s="78"/>
      <c r="S507" s="78"/>
      <c r="T507" s="79"/>
      <c r="AT507" s="15" t="s">
        <v>181</v>
      </c>
      <c r="AU507" s="15" t="s">
        <v>90</v>
      </c>
    </row>
    <row r="508" s="12" customFormat="1">
      <c r="B508" s="236"/>
      <c r="C508" s="237"/>
      <c r="D508" s="230" t="s">
        <v>287</v>
      </c>
      <c r="E508" s="238" t="s">
        <v>1</v>
      </c>
      <c r="F508" s="239" t="s">
        <v>2729</v>
      </c>
      <c r="G508" s="237"/>
      <c r="H508" s="240">
        <v>262</v>
      </c>
      <c r="I508" s="241"/>
      <c r="J508" s="237"/>
      <c r="K508" s="237"/>
      <c r="L508" s="242"/>
      <c r="M508" s="243"/>
      <c r="N508" s="244"/>
      <c r="O508" s="244"/>
      <c r="P508" s="244"/>
      <c r="Q508" s="244"/>
      <c r="R508" s="244"/>
      <c r="S508" s="244"/>
      <c r="T508" s="245"/>
      <c r="AT508" s="246" t="s">
        <v>287</v>
      </c>
      <c r="AU508" s="246" t="s">
        <v>90</v>
      </c>
      <c r="AV508" s="12" t="s">
        <v>90</v>
      </c>
      <c r="AW508" s="12" t="s">
        <v>40</v>
      </c>
      <c r="AX508" s="12" t="s">
        <v>79</v>
      </c>
      <c r="AY508" s="246" t="s">
        <v>174</v>
      </c>
    </row>
    <row r="509" s="1" customFormat="1" ht="16.5" customHeight="1">
      <c r="B509" s="37"/>
      <c r="C509" s="247" t="s">
        <v>484</v>
      </c>
      <c r="D509" s="247" t="s">
        <v>312</v>
      </c>
      <c r="E509" s="248" t="s">
        <v>313</v>
      </c>
      <c r="F509" s="249" t="s">
        <v>314</v>
      </c>
      <c r="G509" s="250" t="s">
        <v>315</v>
      </c>
      <c r="H509" s="251">
        <v>6.5499999999999998</v>
      </c>
      <c r="I509" s="252"/>
      <c r="J509" s="253">
        <f>ROUND(I509*H509,2)</f>
        <v>0</v>
      </c>
      <c r="K509" s="249" t="s">
        <v>274</v>
      </c>
      <c r="L509" s="254"/>
      <c r="M509" s="255" t="s">
        <v>1</v>
      </c>
      <c r="N509" s="256" t="s">
        <v>50</v>
      </c>
      <c r="O509" s="78"/>
      <c r="P509" s="227">
        <f>O509*H509</f>
        <v>0</v>
      </c>
      <c r="Q509" s="227">
        <v>0.001</v>
      </c>
      <c r="R509" s="227">
        <f>Q509*H509</f>
        <v>0.0065500000000000003</v>
      </c>
      <c r="S509" s="227">
        <v>0</v>
      </c>
      <c r="T509" s="228">
        <f>S509*H509</f>
        <v>0</v>
      </c>
      <c r="AR509" s="15" t="s">
        <v>209</v>
      </c>
      <c r="AT509" s="15" t="s">
        <v>312</v>
      </c>
      <c r="AU509" s="15" t="s">
        <v>90</v>
      </c>
      <c r="AY509" s="15" t="s">
        <v>174</v>
      </c>
      <c r="BE509" s="229">
        <f>IF(N509="základní",J509,0)</f>
        <v>0</v>
      </c>
      <c r="BF509" s="229">
        <f>IF(N509="snížená",J509,0)</f>
        <v>0</v>
      </c>
      <c r="BG509" s="229">
        <f>IF(N509="zákl. přenesená",J509,0)</f>
        <v>0</v>
      </c>
      <c r="BH509" s="229">
        <f>IF(N509="sníž. přenesená",J509,0)</f>
        <v>0</v>
      </c>
      <c r="BI509" s="229">
        <f>IF(N509="nulová",J509,0)</f>
        <v>0</v>
      </c>
      <c r="BJ509" s="15" t="s">
        <v>87</v>
      </c>
      <c r="BK509" s="229">
        <f>ROUND(I509*H509,2)</f>
        <v>0</v>
      </c>
      <c r="BL509" s="15" t="s">
        <v>192</v>
      </c>
      <c r="BM509" s="15" t="s">
        <v>2731</v>
      </c>
    </row>
    <row r="510" s="1" customFormat="1">
      <c r="B510" s="37"/>
      <c r="C510" s="38"/>
      <c r="D510" s="230" t="s">
        <v>181</v>
      </c>
      <c r="E510" s="38"/>
      <c r="F510" s="231" t="s">
        <v>314</v>
      </c>
      <c r="G510" s="38"/>
      <c r="H510" s="38"/>
      <c r="I510" s="142"/>
      <c r="J510" s="38"/>
      <c r="K510" s="38"/>
      <c r="L510" s="42"/>
      <c r="M510" s="232"/>
      <c r="N510" s="78"/>
      <c r="O510" s="78"/>
      <c r="P510" s="78"/>
      <c r="Q510" s="78"/>
      <c r="R510" s="78"/>
      <c r="S510" s="78"/>
      <c r="T510" s="79"/>
      <c r="AT510" s="15" t="s">
        <v>181</v>
      </c>
      <c r="AU510" s="15" t="s">
        <v>90</v>
      </c>
    </row>
    <row r="511" s="12" customFormat="1">
      <c r="B511" s="236"/>
      <c r="C511" s="237"/>
      <c r="D511" s="230" t="s">
        <v>287</v>
      </c>
      <c r="E511" s="237"/>
      <c r="F511" s="239" t="s">
        <v>2732</v>
      </c>
      <c r="G511" s="237"/>
      <c r="H511" s="240">
        <v>6.5499999999999998</v>
      </c>
      <c r="I511" s="241"/>
      <c r="J511" s="237"/>
      <c r="K511" s="237"/>
      <c r="L511" s="242"/>
      <c r="M511" s="243"/>
      <c r="N511" s="244"/>
      <c r="O511" s="244"/>
      <c r="P511" s="244"/>
      <c r="Q511" s="244"/>
      <c r="R511" s="244"/>
      <c r="S511" s="244"/>
      <c r="T511" s="245"/>
      <c r="AT511" s="246" t="s">
        <v>287</v>
      </c>
      <c r="AU511" s="246" t="s">
        <v>90</v>
      </c>
      <c r="AV511" s="12" t="s">
        <v>90</v>
      </c>
      <c r="AW511" s="12" t="s">
        <v>4</v>
      </c>
      <c r="AX511" s="12" t="s">
        <v>87</v>
      </c>
      <c r="AY511" s="246" t="s">
        <v>174</v>
      </c>
    </row>
    <row r="512" s="11" customFormat="1" ht="20.88" customHeight="1">
      <c r="B512" s="202"/>
      <c r="C512" s="203"/>
      <c r="D512" s="204" t="s">
        <v>78</v>
      </c>
      <c r="E512" s="216" t="s">
        <v>225</v>
      </c>
      <c r="F512" s="216" t="s">
        <v>2733</v>
      </c>
      <c r="G512" s="203"/>
      <c r="H512" s="203"/>
      <c r="I512" s="206"/>
      <c r="J512" s="217">
        <f>BK512</f>
        <v>0</v>
      </c>
      <c r="K512" s="203"/>
      <c r="L512" s="208"/>
      <c r="M512" s="209"/>
      <c r="N512" s="210"/>
      <c r="O512" s="210"/>
      <c r="P512" s="211">
        <v>0</v>
      </c>
      <c r="Q512" s="210"/>
      <c r="R512" s="211">
        <v>0</v>
      </c>
      <c r="S512" s="210"/>
      <c r="T512" s="212">
        <v>0</v>
      </c>
      <c r="AR512" s="213" t="s">
        <v>87</v>
      </c>
      <c r="AT512" s="214" t="s">
        <v>78</v>
      </c>
      <c r="AU512" s="214" t="s">
        <v>90</v>
      </c>
      <c r="AY512" s="213" t="s">
        <v>174</v>
      </c>
      <c r="BK512" s="215">
        <v>0</v>
      </c>
    </row>
    <row r="513" s="11" customFormat="1" ht="22.8" customHeight="1">
      <c r="B513" s="202"/>
      <c r="C513" s="203"/>
      <c r="D513" s="204" t="s">
        <v>78</v>
      </c>
      <c r="E513" s="216" t="s">
        <v>90</v>
      </c>
      <c r="F513" s="216" t="s">
        <v>341</v>
      </c>
      <c r="G513" s="203"/>
      <c r="H513" s="203"/>
      <c r="I513" s="206"/>
      <c r="J513" s="217">
        <f>BK513</f>
        <v>0</v>
      </c>
      <c r="K513" s="203"/>
      <c r="L513" s="208"/>
      <c r="M513" s="209"/>
      <c r="N513" s="210"/>
      <c r="O513" s="210"/>
      <c r="P513" s="211">
        <f>SUM(P514:P516)</f>
        <v>0</v>
      </c>
      <c r="Q513" s="210"/>
      <c r="R513" s="211">
        <f>SUM(R514:R516)</f>
        <v>113.285</v>
      </c>
      <c r="S513" s="210"/>
      <c r="T513" s="212">
        <f>SUM(T514:T516)</f>
        <v>0</v>
      </c>
      <c r="AR513" s="213" t="s">
        <v>87</v>
      </c>
      <c r="AT513" s="214" t="s">
        <v>78</v>
      </c>
      <c r="AU513" s="214" t="s">
        <v>87</v>
      </c>
      <c r="AY513" s="213" t="s">
        <v>174</v>
      </c>
      <c r="BK513" s="215">
        <f>SUM(BK514:BK516)</f>
        <v>0</v>
      </c>
    </row>
    <row r="514" s="1" customFormat="1" ht="16.5" customHeight="1">
      <c r="B514" s="37"/>
      <c r="C514" s="218" t="s">
        <v>489</v>
      </c>
      <c r="D514" s="218" t="s">
        <v>175</v>
      </c>
      <c r="E514" s="219" t="s">
        <v>1832</v>
      </c>
      <c r="F514" s="220" t="s">
        <v>1833</v>
      </c>
      <c r="G514" s="221" t="s">
        <v>463</v>
      </c>
      <c r="H514" s="222">
        <v>500</v>
      </c>
      <c r="I514" s="223"/>
      <c r="J514" s="224">
        <f>ROUND(I514*H514,2)</f>
        <v>0</v>
      </c>
      <c r="K514" s="220" t="s">
        <v>274</v>
      </c>
      <c r="L514" s="42"/>
      <c r="M514" s="225" t="s">
        <v>1</v>
      </c>
      <c r="N514" s="226" t="s">
        <v>50</v>
      </c>
      <c r="O514" s="78"/>
      <c r="P514" s="227">
        <f>O514*H514</f>
        <v>0</v>
      </c>
      <c r="Q514" s="227">
        <v>0.22656999999999999</v>
      </c>
      <c r="R514" s="227">
        <f>Q514*H514</f>
        <v>113.285</v>
      </c>
      <c r="S514" s="227">
        <v>0</v>
      </c>
      <c r="T514" s="228">
        <f>S514*H514</f>
        <v>0</v>
      </c>
      <c r="AR514" s="15" t="s">
        <v>192</v>
      </c>
      <c r="AT514" s="15" t="s">
        <v>175</v>
      </c>
      <c r="AU514" s="15" t="s">
        <v>90</v>
      </c>
      <c r="AY514" s="15" t="s">
        <v>174</v>
      </c>
      <c r="BE514" s="229">
        <f>IF(N514="základní",J514,0)</f>
        <v>0</v>
      </c>
      <c r="BF514" s="229">
        <f>IF(N514="snížená",J514,0)</f>
        <v>0</v>
      </c>
      <c r="BG514" s="229">
        <f>IF(N514="zákl. přenesená",J514,0)</f>
        <v>0</v>
      </c>
      <c r="BH514" s="229">
        <f>IF(N514="sníž. přenesená",J514,0)</f>
        <v>0</v>
      </c>
      <c r="BI514" s="229">
        <f>IF(N514="nulová",J514,0)</f>
        <v>0</v>
      </c>
      <c r="BJ514" s="15" t="s">
        <v>87</v>
      </c>
      <c r="BK514" s="229">
        <f>ROUND(I514*H514,2)</f>
        <v>0</v>
      </c>
      <c r="BL514" s="15" t="s">
        <v>192</v>
      </c>
      <c r="BM514" s="15" t="s">
        <v>2734</v>
      </c>
    </row>
    <row r="515" s="1" customFormat="1">
      <c r="B515" s="37"/>
      <c r="C515" s="38"/>
      <c r="D515" s="230" t="s">
        <v>181</v>
      </c>
      <c r="E515" s="38"/>
      <c r="F515" s="231" t="s">
        <v>1833</v>
      </c>
      <c r="G515" s="38"/>
      <c r="H515" s="38"/>
      <c r="I515" s="142"/>
      <c r="J515" s="38"/>
      <c r="K515" s="38"/>
      <c r="L515" s="42"/>
      <c r="M515" s="232"/>
      <c r="N515" s="78"/>
      <c r="O515" s="78"/>
      <c r="P515" s="78"/>
      <c r="Q515" s="78"/>
      <c r="R515" s="78"/>
      <c r="S515" s="78"/>
      <c r="T515" s="79"/>
      <c r="AT515" s="15" t="s">
        <v>181</v>
      </c>
      <c r="AU515" s="15" t="s">
        <v>90</v>
      </c>
    </row>
    <row r="516" s="12" customFormat="1">
      <c r="B516" s="236"/>
      <c r="C516" s="237"/>
      <c r="D516" s="230" t="s">
        <v>287</v>
      </c>
      <c r="E516" s="238" t="s">
        <v>1</v>
      </c>
      <c r="F516" s="239" t="s">
        <v>2735</v>
      </c>
      <c r="G516" s="237"/>
      <c r="H516" s="240">
        <v>500</v>
      </c>
      <c r="I516" s="241"/>
      <c r="J516" s="237"/>
      <c r="K516" s="237"/>
      <c r="L516" s="242"/>
      <c r="M516" s="243"/>
      <c r="N516" s="244"/>
      <c r="O516" s="244"/>
      <c r="P516" s="244"/>
      <c r="Q516" s="244"/>
      <c r="R516" s="244"/>
      <c r="S516" s="244"/>
      <c r="T516" s="245"/>
      <c r="AT516" s="246" t="s">
        <v>287</v>
      </c>
      <c r="AU516" s="246" t="s">
        <v>90</v>
      </c>
      <c r="AV516" s="12" t="s">
        <v>90</v>
      </c>
      <c r="AW516" s="12" t="s">
        <v>40</v>
      </c>
      <c r="AX516" s="12" t="s">
        <v>87</v>
      </c>
      <c r="AY516" s="246" t="s">
        <v>174</v>
      </c>
    </row>
    <row r="517" s="11" customFormat="1" ht="22.8" customHeight="1">
      <c r="B517" s="202"/>
      <c r="C517" s="203"/>
      <c r="D517" s="204" t="s">
        <v>78</v>
      </c>
      <c r="E517" s="216" t="s">
        <v>192</v>
      </c>
      <c r="F517" s="216" t="s">
        <v>399</v>
      </c>
      <c r="G517" s="203"/>
      <c r="H517" s="203"/>
      <c r="I517" s="206"/>
      <c r="J517" s="217">
        <f>BK517</f>
        <v>0</v>
      </c>
      <c r="K517" s="203"/>
      <c r="L517" s="208"/>
      <c r="M517" s="209"/>
      <c r="N517" s="210"/>
      <c r="O517" s="210"/>
      <c r="P517" s="211">
        <f>SUM(P518:P534)</f>
        <v>0</v>
      </c>
      <c r="Q517" s="210"/>
      <c r="R517" s="211">
        <f>SUM(R518:R534)</f>
        <v>0</v>
      </c>
      <c r="S517" s="210"/>
      <c r="T517" s="212">
        <f>SUM(T518:T534)</f>
        <v>0</v>
      </c>
      <c r="AR517" s="213" t="s">
        <v>87</v>
      </c>
      <c r="AT517" s="214" t="s">
        <v>78</v>
      </c>
      <c r="AU517" s="214" t="s">
        <v>87</v>
      </c>
      <c r="AY517" s="213" t="s">
        <v>174</v>
      </c>
      <c r="BK517" s="215">
        <f>SUM(BK518:BK534)</f>
        <v>0</v>
      </c>
    </row>
    <row r="518" s="1" customFormat="1" ht="16.5" customHeight="1">
      <c r="B518" s="37"/>
      <c r="C518" s="218" t="s">
        <v>495</v>
      </c>
      <c r="D518" s="218" t="s">
        <v>175</v>
      </c>
      <c r="E518" s="219" t="s">
        <v>1049</v>
      </c>
      <c r="F518" s="220" t="s">
        <v>1050</v>
      </c>
      <c r="G518" s="221" t="s">
        <v>284</v>
      </c>
      <c r="H518" s="222">
        <v>244.75999999999999</v>
      </c>
      <c r="I518" s="223"/>
      <c r="J518" s="224">
        <f>ROUND(I518*H518,2)</f>
        <v>0</v>
      </c>
      <c r="K518" s="220" t="s">
        <v>274</v>
      </c>
      <c r="L518" s="42"/>
      <c r="M518" s="225" t="s">
        <v>1</v>
      </c>
      <c r="N518" s="226" t="s">
        <v>50</v>
      </c>
      <c r="O518" s="78"/>
      <c r="P518" s="227">
        <f>O518*H518</f>
        <v>0</v>
      </c>
      <c r="Q518" s="227">
        <v>0</v>
      </c>
      <c r="R518" s="227">
        <f>Q518*H518</f>
        <v>0</v>
      </c>
      <c r="S518" s="227">
        <v>0</v>
      </c>
      <c r="T518" s="228">
        <f>S518*H518</f>
        <v>0</v>
      </c>
      <c r="AR518" s="15" t="s">
        <v>192</v>
      </c>
      <c r="AT518" s="15" t="s">
        <v>175</v>
      </c>
      <c r="AU518" s="15" t="s">
        <v>90</v>
      </c>
      <c r="AY518" s="15" t="s">
        <v>174</v>
      </c>
      <c r="BE518" s="229">
        <f>IF(N518="základní",J518,0)</f>
        <v>0</v>
      </c>
      <c r="BF518" s="229">
        <f>IF(N518="snížená",J518,0)</f>
        <v>0</v>
      </c>
      <c r="BG518" s="229">
        <f>IF(N518="zákl. přenesená",J518,0)</f>
        <v>0</v>
      </c>
      <c r="BH518" s="229">
        <f>IF(N518="sníž. přenesená",J518,0)</f>
        <v>0</v>
      </c>
      <c r="BI518" s="229">
        <f>IF(N518="nulová",J518,0)</f>
        <v>0</v>
      </c>
      <c r="BJ518" s="15" t="s">
        <v>87</v>
      </c>
      <c r="BK518" s="229">
        <f>ROUND(I518*H518,2)</f>
        <v>0</v>
      </c>
      <c r="BL518" s="15" t="s">
        <v>192</v>
      </c>
      <c r="BM518" s="15" t="s">
        <v>2736</v>
      </c>
    </row>
    <row r="519" s="1" customFormat="1">
      <c r="B519" s="37"/>
      <c r="C519" s="38"/>
      <c r="D519" s="230" t="s">
        <v>181</v>
      </c>
      <c r="E519" s="38"/>
      <c r="F519" s="231" t="s">
        <v>1052</v>
      </c>
      <c r="G519" s="38"/>
      <c r="H519" s="38"/>
      <c r="I519" s="142"/>
      <c r="J519" s="38"/>
      <c r="K519" s="38"/>
      <c r="L519" s="42"/>
      <c r="M519" s="232"/>
      <c r="N519" s="78"/>
      <c r="O519" s="78"/>
      <c r="P519" s="78"/>
      <c r="Q519" s="78"/>
      <c r="R519" s="78"/>
      <c r="S519" s="78"/>
      <c r="T519" s="79"/>
      <c r="AT519" s="15" t="s">
        <v>181</v>
      </c>
      <c r="AU519" s="15" t="s">
        <v>90</v>
      </c>
    </row>
    <row r="520" s="12" customFormat="1">
      <c r="B520" s="236"/>
      <c r="C520" s="237"/>
      <c r="D520" s="230" t="s">
        <v>287</v>
      </c>
      <c r="E520" s="238" t="s">
        <v>1</v>
      </c>
      <c r="F520" s="239" t="s">
        <v>2737</v>
      </c>
      <c r="G520" s="237"/>
      <c r="H520" s="240">
        <v>57.280000000000001</v>
      </c>
      <c r="I520" s="241"/>
      <c r="J520" s="237"/>
      <c r="K520" s="237"/>
      <c r="L520" s="242"/>
      <c r="M520" s="243"/>
      <c r="N520" s="244"/>
      <c r="O520" s="244"/>
      <c r="P520" s="244"/>
      <c r="Q520" s="244"/>
      <c r="R520" s="244"/>
      <c r="S520" s="244"/>
      <c r="T520" s="245"/>
      <c r="AT520" s="246" t="s">
        <v>287</v>
      </c>
      <c r="AU520" s="246" t="s">
        <v>90</v>
      </c>
      <c r="AV520" s="12" t="s">
        <v>90</v>
      </c>
      <c r="AW520" s="12" t="s">
        <v>40</v>
      </c>
      <c r="AX520" s="12" t="s">
        <v>79</v>
      </c>
      <c r="AY520" s="246" t="s">
        <v>174</v>
      </c>
    </row>
    <row r="521" s="12" customFormat="1">
      <c r="B521" s="236"/>
      <c r="C521" s="237"/>
      <c r="D521" s="230" t="s">
        <v>287</v>
      </c>
      <c r="E521" s="238" t="s">
        <v>1</v>
      </c>
      <c r="F521" s="239" t="s">
        <v>2738</v>
      </c>
      <c r="G521" s="237"/>
      <c r="H521" s="240">
        <v>8.8800000000000008</v>
      </c>
      <c r="I521" s="241"/>
      <c r="J521" s="237"/>
      <c r="K521" s="237"/>
      <c r="L521" s="242"/>
      <c r="M521" s="243"/>
      <c r="N521" s="244"/>
      <c r="O521" s="244"/>
      <c r="P521" s="244"/>
      <c r="Q521" s="244"/>
      <c r="R521" s="244"/>
      <c r="S521" s="244"/>
      <c r="T521" s="245"/>
      <c r="AT521" s="246" t="s">
        <v>287</v>
      </c>
      <c r="AU521" s="246" t="s">
        <v>90</v>
      </c>
      <c r="AV521" s="12" t="s">
        <v>90</v>
      </c>
      <c r="AW521" s="12" t="s">
        <v>40</v>
      </c>
      <c r="AX521" s="12" t="s">
        <v>79</v>
      </c>
      <c r="AY521" s="246" t="s">
        <v>174</v>
      </c>
    </row>
    <row r="522" s="12" customFormat="1">
      <c r="B522" s="236"/>
      <c r="C522" s="237"/>
      <c r="D522" s="230" t="s">
        <v>287</v>
      </c>
      <c r="E522" s="238" t="s">
        <v>1</v>
      </c>
      <c r="F522" s="239" t="s">
        <v>2739</v>
      </c>
      <c r="G522" s="237"/>
      <c r="H522" s="240">
        <v>55.119999999999997</v>
      </c>
      <c r="I522" s="241"/>
      <c r="J522" s="237"/>
      <c r="K522" s="237"/>
      <c r="L522" s="242"/>
      <c r="M522" s="243"/>
      <c r="N522" s="244"/>
      <c r="O522" s="244"/>
      <c r="P522" s="244"/>
      <c r="Q522" s="244"/>
      <c r="R522" s="244"/>
      <c r="S522" s="244"/>
      <c r="T522" s="245"/>
      <c r="AT522" s="246" t="s">
        <v>287</v>
      </c>
      <c r="AU522" s="246" t="s">
        <v>90</v>
      </c>
      <c r="AV522" s="12" t="s">
        <v>90</v>
      </c>
      <c r="AW522" s="12" t="s">
        <v>40</v>
      </c>
      <c r="AX522" s="12" t="s">
        <v>79</v>
      </c>
      <c r="AY522" s="246" t="s">
        <v>174</v>
      </c>
    </row>
    <row r="523" s="12" customFormat="1">
      <c r="B523" s="236"/>
      <c r="C523" s="237"/>
      <c r="D523" s="230" t="s">
        <v>287</v>
      </c>
      <c r="E523" s="238" t="s">
        <v>1</v>
      </c>
      <c r="F523" s="239" t="s">
        <v>2740</v>
      </c>
      <c r="G523" s="237"/>
      <c r="H523" s="240">
        <v>4.0800000000000001</v>
      </c>
      <c r="I523" s="241"/>
      <c r="J523" s="237"/>
      <c r="K523" s="237"/>
      <c r="L523" s="242"/>
      <c r="M523" s="243"/>
      <c r="N523" s="244"/>
      <c r="O523" s="244"/>
      <c r="P523" s="244"/>
      <c r="Q523" s="244"/>
      <c r="R523" s="244"/>
      <c r="S523" s="244"/>
      <c r="T523" s="245"/>
      <c r="AT523" s="246" t="s">
        <v>287</v>
      </c>
      <c r="AU523" s="246" t="s">
        <v>90</v>
      </c>
      <c r="AV523" s="12" t="s">
        <v>90</v>
      </c>
      <c r="AW523" s="12" t="s">
        <v>40</v>
      </c>
      <c r="AX523" s="12" t="s">
        <v>79</v>
      </c>
      <c r="AY523" s="246" t="s">
        <v>174</v>
      </c>
    </row>
    <row r="524" s="12" customFormat="1">
      <c r="B524" s="236"/>
      <c r="C524" s="237"/>
      <c r="D524" s="230" t="s">
        <v>287</v>
      </c>
      <c r="E524" s="238" t="s">
        <v>1</v>
      </c>
      <c r="F524" s="239" t="s">
        <v>2741</v>
      </c>
      <c r="G524" s="237"/>
      <c r="H524" s="240">
        <v>2.7999999999999998</v>
      </c>
      <c r="I524" s="241"/>
      <c r="J524" s="237"/>
      <c r="K524" s="237"/>
      <c r="L524" s="242"/>
      <c r="M524" s="243"/>
      <c r="N524" s="244"/>
      <c r="O524" s="244"/>
      <c r="P524" s="244"/>
      <c r="Q524" s="244"/>
      <c r="R524" s="244"/>
      <c r="S524" s="244"/>
      <c r="T524" s="245"/>
      <c r="AT524" s="246" t="s">
        <v>287</v>
      </c>
      <c r="AU524" s="246" t="s">
        <v>90</v>
      </c>
      <c r="AV524" s="12" t="s">
        <v>90</v>
      </c>
      <c r="AW524" s="12" t="s">
        <v>40</v>
      </c>
      <c r="AX524" s="12" t="s">
        <v>79</v>
      </c>
      <c r="AY524" s="246" t="s">
        <v>174</v>
      </c>
    </row>
    <row r="525" s="12" customFormat="1">
      <c r="B525" s="236"/>
      <c r="C525" s="237"/>
      <c r="D525" s="230" t="s">
        <v>287</v>
      </c>
      <c r="E525" s="238" t="s">
        <v>1</v>
      </c>
      <c r="F525" s="239" t="s">
        <v>2742</v>
      </c>
      <c r="G525" s="237"/>
      <c r="H525" s="240">
        <v>5.1200000000000001</v>
      </c>
      <c r="I525" s="241"/>
      <c r="J525" s="237"/>
      <c r="K525" s="237"/>
      <c r="L525" s="242"/>
      <c r="M525" s="243"/>
      <c r="N525" s="244"/>
      <c r="O525" s="244"/>
      <c r="P525" s="244"/>
      <c r="Q525" s="244"/>
      <c r="R525" s="244"/>
      <c r="S525" s="244"/>
      <c r="T525" s="245"/>
      <c r="AT525" s="246" t="s">
        <v>287</v>
      </c>
      <c r="AU525" s="246" t="s">
        <v>90</v>
      </c>
      <c r="AV525" s="12" t="s">
        <v>90</v>
      </c>
      <c r="AW525" s="12" t="s">
        <v>40</v>
      </c>
      <c r="AX525" s="12" t="s">
        <v>79</v>
      </c>
      <c r="AY525" s="246" t="s">
        <v>174</v>
      </c>
    </row>
    <row r="526" s="12" customFormat="1">
      <c r="B526" s="236"/>
      <c r="C526" s="237"/>
      <c r="D526" s="230" t="s">
        <v>287</v>
      </c>
      <c r="E526" s="238" t="s">
        <v>1</v>
      </c>
      <c r="F526" s="239" t="s">
        <v>2743</v>
      </c>
      <c r="G526" s="237"/>
      <c r="H526" s="240">
        <v>2.3199999999999998</v>
      </c>
      <c r="I526" s="241"/>
      <c r="J526" s="237"/>
      <c r="K526" s="237"/>
      <c r="L526" s="242"/>
      <c r="M526" s="243"/>
      <c r="N526" s="244"/>
      <c r="O526" s="244"/>
      <c r="P526" s="244"/>
      <c r="Q526" s="244"/>
      <c r="R526" s="244"/>
      <c r="S526" s="244"/>
      <c r="T526" s="245"/>
      <c r="AT526" s="246" t="s">
        <v>287</v>
      </c>
      <c r="AU526" s="246" t="s">
        <v>90</v>
      </c>
      <c r="AV526" s="12" t="s">
        <v>90</v>
      </c>
      <c r="AW526" s="12" t="s">
        <v>40</v>
      </c>
      <c r="AX526" s="12" t="s">
        <v>79</v>
      </c>
      <c r="AY526" s="246" t="s">
        <v>174</v>
      </c>
    </row>
    <row r="527" s="12" customFormat="1">
      <c r="B527" s="236"/>
      <c r="C527" s="237"/>
      <c r="D527" s="230" t="s">
        <v>287</v>
      </c>
      <c r="E527" s="238" t="s">
        <v>1</v>
      </c>
      <c r="F527" s="239" t="s">
        <v>2744</v>
      </c>
      <c r="G527" s="237"/>
      <c r="H527" s="240">
        <v>8.5600000000000005</v>
      </c>
      <c r="I527" s="241"/>
      <c r="J527" s="237"/>
      <c r="K527" s="237"/>
      <c r="L527" s="242"/>
      <c r="M527" s="243"/>
      <c r="N527" s="244"/>
      <c r="O527" s="244"/>
      <c r="P527" s="244"/>
      <c r="Q527" s="244"/>
      <c r="R527" s="244"/>
      <c r="S527" s="244"/>
      <c r="T527" s="245"/>
      <c r="AT527" s="246" t="s">
        <v>287</v>
      </c>
      <c r="AU527" s="246" t="s">
        <v>90</v>
      </c>
      <c r="AV527" s="12" t="s">
        <v>90</v>
      </c>
      <c r="AW527" s="12" t="s">
        <v>40</v>
      </c>
      <c r="AX527" s="12" t="s">
        <v>79</v>
      </c>
      <c r="AY527" s="246" t="s">
        <v>174</v>
      </c>
    </row>
    <row r="528" s="12" customFormat="1">
      <c r="B528" s="236"/>
      <c r="C528" s="237"/>
      <c r="D528" s="230" t="s">
        <v>287</v>
      </c>
      <c r="E528" s="238" t="s">
        <v>1</v>
      </c>
      <c r="F528" s="239" t="s">
        <v>2745</v>
      </c>
      <c r="G528" s="237"/>
      <c r="H528" s="240">
        <v>4.5599999999999996</v>
      </c>
      <c r="I528" s="241"/>
      <c r="J528" s="237"/>
      <c r="K528" s="237"/>
      <c r="L528" s="242"/>
      <c r="M528" s="243"/>
      <c r="N528" s="244"/>
      <c r="O528" s="244"/>
      <c r="P528" s="244"/>
      <c r="Q528" s="244"/>
      <c r="R528" s="244"/>
      <c r="S528" s="244"/>
      <c r="T528" s="245"/>
      <c r="AT528" s="246" t="s">
        <v>287</v>
      </c>
      <c r="AU528" s="246" t="s">
        <v>90</v>
      </c>
      <c r="AV528" s="12" t="s">
        <v>90</v>
      </c>
      <c r="AW528" s="12" t="s">
        <v>40</v>
      </c>
      <c r="AX528" s="12" t="s">
        <v>79</v>
      </c>
      <c r="AY528" s="246" t="s">
        <v>174</v>
      </c>
    </row>
    <row r="529" s="12" customFormat="1">
      <c r="B529" s="236"/>
      <c r="C529" s="237"/>
      <c r="D529" s="230" t="s">
        <v>287</v>
      </c>
      <c r="E529" s="238" t="s">
        <v>1</v>
      </c>
      <c r="F529" s="239" t="s">
        <v>2746</v>
      </c>
      <c r="G529" s="237"/>
      <c r="H529" s="240">
        <v>6.2400000000000002</v>
      </c>
      <c r="I529" s="241"/>
      <c r="J529" s="237"/>
      <c r="K529" s="237"/>
      <c r="L529" s="242"/>
      <c r="M529" s="243"/>
      <c r="N529" s="244"/>
      <c r="O529" s="244"/>
      <c r="P529" s="244"/>
      <c r="Q529" s="244"/>
      <c r="R529" s="244"/>
      <c r="S529" s="244"/>
      <c r="T529" s="245"/>
      <c r="AT529" s="246" t="s">
        <v>287</v>
      </c>
      <c r="AU529" s="246" t="s">
        <v>90</v>
      </c>
      <c r="AV529" s="12" t="s">
        <v>90</v>
      </c>
      <c r="AW529" s="12" t="s">
        <v>40</v>
      </c>
      <c r="AX529" s="12" t="s">
        <v>79</v>
      </c>
      <c r="AY529" s="246" t="s">
        <v>174</v>
      </c>
    </row>
    <row r="530" s="12" customFormat="1">
      <c r="B530" s="236"/>
      <c r="C530" s="237"/>
      <c r="D530" s="230" t="s">
        <v>287</v>
      </c>
      <c r="E530" s="238" t="s">
        <v>1</v>
      </c>
      <c r="F530" s="239" t="s">
        <v>2747</v>
      </c>
      <c r="G530" s="237"/>
      <c r="H530" s="240">
        <v>2.1600000000000001</v>
      </c>
      <c r="I530" s="241"/>
      <c r="J530" s="237"/>
      <c r="K530" s="237"/>
      <c r="L530" s="242"/>
      <c r="M530" s="243"/>
      <c r="N530" s="244"/>
      <c r="O530" s="244"/>
      <c r="P530" s="244"/>
      <c r="Q530" s="244"/>
      <c r="R530" s="244"/>
      <c r="S530" s="244"/>
      <c r="T530" s="245"/>
      <c r="AT530" s="246" t="s">
        <v>287</v>
      </c>
      <c r="AU530" s="246" t="s">
        <v>90</v>
      </c>
      <c r="AV530" s="12" t="s">
        <v>90</v>
      </c>
      <c r="AW530" s="12" t="s">
        <v>40</v>
      </c>
      <c r="AX530" s="12" t="s">
        <v>79</v>
      </c>
      <c r="AY530" s="246" t="s">
        <v>174</v>
      </c>
    </row>
    <row r="531" s="12" customFormat="1">
      <c r="B531" s="236"/>
      <c r="C531" s="237"/>
      <c r="D531" s="230" t="s">
        <v>287</v>
      </c>
      <c r="E531" s="238" t="s">
        <v>1</v>
      </c>
      <c r="F531" s="239" t="s">
        <v>2748</v>
      </c>
      <c r="G531" s="237"/>
      <c r="H531" s="240">
        <v>6.4800000000000004</v>
      </c>
      <c r="I531" s="241"/>
      <c r="J531" s="237"/>
      <c r="K531" s="237"/>
      <c r="L531" s="242"/>
      <c r="M531" s="243"/>
      <c r="N531" s="244"/>
      <c r="O531" s="244"/>
      <c r="P531" s="244"/>
      <c r="Q531" s="244"/>
      <c r="R531" s="244"/>
      <c r="S531" s="244"/>
      <c r="T531" s="245"/>
      <c r="AT531" s="246" t="s">
        <v>287</v>
      </c>
      <c r="AU531" s="246" t="s">
        <v>90</v>
      </c>
      <c r="AV531" s="12" t="s">
        <v>90</v>
      </c>
      <c r="AW531" s="12" t="s">
        <v>40</v>
      </c>
      <c r="AX531" s="12" t="s">
        <v>79</v>
      </c>
      <c r="AY531" s="246" t="s">
        <v>174</v>
      </c>
    </row>
    <row r="532" s="12" customFormat="1">
      <c r="B532" s="236"/>
      <c r="C532" s="237"/>
      <c r="D532" s="230" t="s">
        <v>287</v>
      </c>
      <c r="E532" s="238" t="s">
        <v>1</v>
      </c>
      <c r="F532" s="239" t="s">
        <v>2749</v>
      </c>
      <c r="G532" s="237"/>
      <c r="H532" s="240">
        <v>45.439999999999998</v>
      </c>
      <c r="I532" s="241"/>
      <c r="J532" s="237"/>
      <c r="K532" s="237"/>
      <c r="L532" s="242"/>
      <c r="M532" s="243"/>
      <c r="N532" s="244"/>
      <c r="O532" s="244"/>
      <c r="P532" s="244"/>
      <c r="Q532" s="244"/>
      <c r="R532" s="244"/>
      <c r="S532" s="244"/>
      <c r="T532" s="245"/>
      <c r="AT532" s="246" t="s">
        <v>287</v>
      </c>
      <c r="AU532" s="246" t="s">
        <v>90</v>
      </c>
      <c r="AV532" s="12" t="s">
        <v>90</v>
      </c>
      <c r="AW532" s="12" t="s">
        <v>40</v>
      </c>
      <c r="AX532" s="12" t="s">
        <v>79</v>
      </c>
      <c r="AY532" s="246" t="s">
        <v>174</v>
      </c>
    </row>
    <row r="533" s="12" customFormat="1">
      <c r="B533" s="236"/>
      <c r="C533" s="237"/>
      <c r="D533" s="230" t="s">
        <v>287</v>
      </c>
      <c r="E533" s="238" t="s">
        <v>1</v>
      </c>
      <c r="F533" s="239" t="s">
        <v>2750</v>
      </c>
      <c r="G533" s="237"/>
      <c r="H533" s="240">
        <v>4.1600000000000001</v>
      </c>
      <c r="I533" s="241"/>
      <c r="J533" s="237"/>
      <c r="K533" s="237"/>
      <c r="L533" s="242"/>
      <c r="M533" s="243"/>
      <c r="N533" s="244"/>
      <c r="O533" s="244"/>
      <c r="P533" s="244"/>
      <c r="Q533" s="244"/>
      <c r="R533" s="244"/>
      <c r="S533" s="244"/>
      <c r="T533" s="245"/>
      <c r="AT533" s="246" t="s">
        <v>287</v>
      </c>
      <c r="AU533" s="246" t="s">
        <v>90</v>
      </c>
      <c r="AV533" s="12" t="s">
        <v>90</v>
      </c>
      <c r="AW533" s="12" t="s">
        <v>40</v>
      </c>
      <c r="AX533" s="12" t="s">
        <v>79</v>
      </c>
      <c r="AY533" s="246" t="s">
        <v>174</v>
      </c>
    </row>
    <row r="534" s="12" customFormat="1">
      <c r="B534" s="236"/>
      <c r="C534" s="237"/>
      <c r="D534" s="230" t="s">
        <v>287</v>
      </c>
      <c r="E534" s="238" t="s">
        <v>1</v>
      </c>
      <c r="F534" s="239" t="s">
        <v>2751</v>
      </c>
      <c r="G534" s="237"/>
      <c r="H534" s="240">
        <v>31.559999999999999</v>
      </c>
      <c r="I534" s="241"/>
      <c r="J534" s="237"/>
      <c r="K534" s="237"/>
      <c r="L534" s="242"/>
      <c r="M534" s="243"/>
      <c r="N534" s="244"/>
      <c r="O534" s="244"/>
      <c r="P534" s="244"/>
      <c r="Q534" s="244"/>
      <c r="R534" s="244"/>
      <c r="S534" s="244"/>
      <c r="T534" s="245"/>
      <c r="AT534" s="246" t="s">
        <v>287</v>
      </c>
      <c r="AU534" s="246" t="s">
        <v>90</v>
      </c>
      <c r="AV534" s="12" t="s">
        <v>90</v>
      </c>
      <c r="AW534" s="12" t="s">
        <v>40</v>
      </c>
      <c r="AX534" s="12" t="s">
        <v>79</v>
      </c>
      <c r="AY534" s="246" t="s">
        <v>174</v>
      </c>
    </row>
    <row r="535" s="11" customFormat="1" ht="22.8" customHeight="1">
      <c r="B535" s="202"/>
      <c r="C535" s="203"/>
      <c r="D535" s="204" t="s">
        <v>78</v>
      </c>
      <c r="E535" s="216" t="s">
        <v>173</v>
      </c>
      <c r="F535" s="216" t="s">
        <v>420</v>
      </c>
      <c r="G535" s="203"/>
      <c r="H535" s="203"/>
      <c r="I535" s="206"/>
      <c r="J535" s="217">
        <f>BK535</f>
        <v>0</v>
      </c>
      <c r="K535" s="203"/>
      <c r="L535" s="208"/>
      <c r="M535" s="209"/>
      <c r="N535" s="210"/>
      <c r="O535" s="210"/>
      <c r="P535" s="211">
        <f>SUM(P536:P601)</f>
        <v>0</v>
      </c>
      <c r="Q535" s="210"/>
      <c r="R535" s="211">
        <f>SUM(R536:R601)</f>
        <v>947.71661399999994</v>
      </c>
      <c r="S535" s="210"/>
      <c r="T535" s="212">
        <f>SUM(T536:T601)</f>
        <v>0</v>
      </c>
      <c r="AR535" s="213" t="s">
        <v>87</v>
      </c>
      <c r="AT535" s="214" t="s">
        <v>78</v>
      </c>
      <c r="AU535" s="214" t="s">
        <v>87</v>
      </c>
      <c r="AY535" s="213" t="s">
        <v>174</v>
      </c>
      <c r="BK535" s="215">
        <f>SUM(BK536:BK601)</f>
        <v>0</v>
      </c>
    </row>
    <row r="536" s="1" customFormat="1" ht="16.5" customHeight="1">
      <c r="B536" s="37"/>
      <c r="C536" s="218" t="s">
        <v>2050</v>
      </c>
      <c r="D536" s="218" t="s">
        <v>175</v>
      </c>
      <c r="E536" s="219" t="s">
        <v>2752</v>
      </c>
      <c r="F536" s="220" t="s">
        <v>2753</v>
      </c>
      <c r="G536" s="221" t="s">
        <v>305</v>
      </c>
      <c r="H536" s="222">
        <v>634.79999999999995</v>
      </c>
      <c r="I536" s="223"/>
      <c r="J536" s="224">
        <f>ROUND(I536*H536,2)</f>
        <v>0</v>
      </c>
      <c r="K536" s="220" t="s">
        <v>274</v>
      </c>
      <c r="L536" s="42"/>
      <c r="M536" s="225" t="s">
        <v>1</v>
      </c>
      <c r="N536" s="226" t="s">
        <v>50</v>
      </c>
      <c r="O536" s="78"/>
      <c r="P536" s="227">
        <f>O536*H536</f>
        <v>0</v>
      </c>
      <c r="Q536" s="227">
        <v>0</v>
      </c>
      <c r="R536" s="227">
        <f>Q536*H536</f>
        <v>0</v>
      </c>
      <c r="S536" s="227">
        <v>0</v>
      </c>
      <c r="T536" s="228">
        <f>S536*H536</f>
        <v>0</v>
      </c>
      <c r="AR536" s="15" t="s">
        <v>192</v>
      </c>
      <c r="AT536" s="15" t="s">
        <v>175</v>
      </c>
      <c r="AU536" s="15" t="s">
        <v>90</v>
      </c>
      <c r="AY536" s="15" t="s">
        <v>174</v>
      </c>
      <c r="BE536" s="229">
        <f>IF(N536="základní",J536,0)</f>
        <v>0</v>
      </c>
      <c r="BF536" s="229">
        <f>IF(N536="snížená",J536,0)</f>
        <v>0</v>
      </c>
      <c r="BG536" s="229">
        <f>IF(N536="zákl. přenesená",J536,0)</f>
        <v>0</v>
      </c>
      <c r="BH536" s="229">
        <f>IF(N536="sníž. přenesená",J536,0)</f>
        <v>0</v>
      </c>
      <c r="BI536" s="229">
        <f>IF(N536="nulová",J536,0)</f>
        <v>0</v>
      </c>
      <c r="BJ536" s="15" t="s">
        <v>87</v>
      </c>
      <c r="BK536" s="229">
        <f>ROUND(I536*H536,2)</f>
        <v>0</v>
      </c>
      <c r="BL536" s="15" t="s">
        <v>192</v>
      </c>
      <c r="BM536" s="15" t="s">
        <v>2754</v>
      </c>
    </row>
    <row r="537" s="1" customFormat="1">
      <c r="B537" s="37"/>
      <c r="C537" s="38"/>
      <c r="D537" s="230" t="s">
        <v>181</v>
      </c>
      <c r="E537" s="38"/>
      <c r="F537" s="231" t="s">
        <v>2755</v>
      </c>
      <c r="G537" s="38"/>
      <c r="H537" s="38"/>
      <c r="I537" s="142"/>
      <c r="J537" s="38"/>
      <c r="K537" s="38"/>
      <c r="L537" s="42"/>
      <c r="M537" s="232"/>
      <c r="N537" s="78"/>
      <c r="O537" s="78"/>
      <c r="P537" s="78"/>
      <c r="Q537" s="78"/>
      <c r="R537" s="78"/>
      <c r="S537" s="78"/>
      <c r="T537" s="79"/>
      <c r="AT537" s="15" t="s">
        <v>181</v>
      </c>
      <c r="AU537" s="15" t="s">
        <v>90</v>
      </c>
    </row>
    <row r="538" s="12" customFormat="1">
      <c r="B538" s="236"/>
      <c r="C538" s="237"/>
      <c r="D538" s="230" t="s">
        <v>287</v>
      </c>
      <c r="E538" s="238" t="s">
        <v>1</v>
      </c>
      <c r="F538" s="239" t="s">
        <v>2756</v>
      </c>
      <c r="G538" s="237"/>
      <c r="H538" s="240">
        <v>158</v>
      </c>
      <c r="I538" s="241"/>
      <c r="J538" s="237"/>
      <c r="K538" s="237"/>
      <c r="L538" s="242"/>
      <c r="M538" s="243"/>
      <c r="N538" s="244"/>
      <c r="O538" s="244"/>
      <c r="P538" s="244"/>
      <c r="Q538" s="244"/>
      <c r="R538" s="244"/>
      <c r="S538" s="244"/>
      <c r="T538" s="245"/>
      <c r="AT538" s="246" t="s">
        <v>287</v>
      </c>
      <c r="AU538" s="246" t="s">
        <v>90</v>
      </c>
      <c r="AV538" s="12" t="s">
        <v>90</v>
      </c>
      <c r="AW538" s="12" t="s">
        <v>40</v>
      </c>
      <c r="AX538" s="12" t="s">
        <v>79</v>
      </c>
      <c r="AY538" s="246" t="s">
        <v>174</v>
      </c>
    </row>
    <row r="539" s="12" customFormat="1">
      <c r="B539" s="236"/>
      <c r="C539" s="237"/>
      <c r="D539" s="230" t="s">
        <v>287</v>
      </c>
      <c r="E539" s="238" t="s">
        <v>1</v>
      </c>
      <c r="F539" s="239" t="s">
        <v>2757</v>
      </c>
      <c r="G539" s="237"/>
      <c r="H539" s="240">
        <v>289.60000000000002</v>
      </c>
      <c r="I539" s="241"/>
      <c r="J539" s="237"/>
      <c r="K539" s="237"/>
      <c r="L539" s="242"/>
      <c r="M539" s="243"/>
      <c r="N539" s="244"/>
      <c r="O539" s="244"/>
      <c r="P539" s="244"/>
      <c r="Q539" s="244"/>
      <c r="R539" s="244"/>
      <c r="S539" s="244"/>
      <c r="T539" s="245"/>
      <c r="AT539" s="246" t="s">
        <v>287</v>
      </c>
      <c r="AU539" s="246" t="s">
        <v>90</v>
      </c>
      <c r="AV539" s="12" t="s">
        <v>90</v>
      </c>
      <c r="AW539" s="12" t="s">
        <v>40</v>
      </c>
      <c r="AX539" s="12" t="s">
        <v>79</v>
      </c>
      <c r="AY539" s="246" t="s">
        <v>174</v>
      </c>
    </row>
    <row r="540" s="12" customFormat="1">
      <c r="B540" s="236"/>
      <c r="C540" s="237"/>
      <c r="D540" s="230" t="s">
        <v>287</v>
      </c>
      <c r="E540" s="238" t="s">
        <v>1</v>
      </c>
      <c r="F540" s="239" t="s">
        <v>2484</v>
      </c>
      <c r="G540" s="237"/>
      <c r="H540" s="240">
        <v>28</v>
      </c>
      <c r="I540" s="241"/>
      <c r="J540" s="237"/>
      <c r="K540" s="237"/>
      <c r="L540" s="242"/>
      <c r="M540" s="243"/>
      <c r="N540" s="244"/>
      <c r="O540" s="244"/>
      <c r="P540" s="244"/>
      <c r="Q540" s="244"/>
      <c r="R540" s="244"/>
      <c r="S540" s="244"/>
      <c r="T540" s="245"/>
      <c r="AT540" s="246" t="s">
        <v>287</v>
      </c>
      <c r="AU540" s="246" t="s">
        <v>90</v>
      </c>
      <c r="AV540" s="12" t="s">
        <v>90</v>
      </c>
      <c r="AW540" s="12" t="s">
        <v>40</v>
      </c>
      <c r="AX540" s="12" t="s">
        <v>79</v>
      </c>
      <c r="AY540" s="246" t="s">
        <v>174</v>
      </c>
    </row>
    <row r="541" s="12" customFormat="1">
      <c r="B541" s="236"/>
      <c r="C541" s="237"/>
      <c r="D541" s="230" t="s">
        <v>287</v>
      </c>
      <c r="E541" s="238" t="s">
        <v>1</v>
      </c>
      <c r="F541" s="239" t="s">
        <v>2485</v>
      </c>
      <c r="G541" s="237"/>
      <c r="H541" s="240">
        <v>51.200000000000003</v>
      </c>
      <c r="I541" s="241"/>
      <c r="J541" s="237"/>
      <c r="K541" s="237"/>
      <c r="L541" s="242"/>
      <c r="M541" s="243"/>
      <c r="N541" s="244"/>
      <c r="O541" s="244"/>
      <c r="P541" s="244"/>
      <c r="Q541" s="244"/>
      <c r="R541" s="244"/>
      <c r="S541" s="244"/>
      <c r="T541" s="245"/>
      <c r="AT541" s="246" t="s">
        <v>287</v>
      </c>
      <c r="AU541" s="246" t="s">
        <v>90</v>
      </c>
      <c r="AV541" s="12" t="s">
        <v>90</v>
      </c>
      <c r="AW541" s="12" t="s">
        <v>40</v>
      </c>
      <c r="AX541" s="12" t="s">
        <v>79</v>
      </c>
      <c r="AY541" s="246" t="s">
        <v>174</v>
      </c>
    </row>
    <row r="542" s="12" customFormat="1">
      <c r="B542" s="236"/>
      <c r="C542" s="237"/>
      <c r="D542" s="230" t="s">
        <v>287</v>
      </c>
      <c r="E542" s="238" t="s">
        <v>1</v>
      </c>
      <c r="F542" s="239" t="s">
        <v>2486</v>
      </c>
      <c r="G542" s="237"/>
      <c r="H542" s="240">
        <v>45.600000000000001</v>
      </c>
      <c r="I542" s="241"/>
      <c r="J542" s="237"/>
      <c r="K542" s="237"/>
      <c r="L542" s="242"/>
      <c r="M542" s="243"/>
      <c r="N542" s="244"/>
      <c r="O542" s="244"/>
      <c r="P542" s="244"/>
      <c r="Q542" s="244"/>
      <c r="R542" s="244"/>
      <c r="S542" s="244"/>
      <c r="T542" s="245"/>
      <c r="AT542" s="246" t="s">
        <v>287</v>
      </c>
      <c r="AU542" s="246" t="s">
        <v>90</v>
      </c>
      <c r="AV542" s="12" t="s">
        <v>90</v>
      </c>
      <c r="AW542" s="12" t="s">
        <v>40</v>
      </c>
      <c r="AX542" s="12" t="s">
        <v>79</v>
      </c>
      <c r="AY542" s="246" t="s">
        <v>174</v>
      </c>
    </row>
    <row r="543" s="12" customFormat="1">
      <c r="B543" s="236"/>
      <c r="C543" s="237"/>
      <c r="D543" s="230" t="s">
        <v>287</v>
      </c>
      <c r="E543" s="238" t="s">
        <v>1</v>
      </c>
      <c r="F543" s="239" t="s">
        <v>2487</v>
      </c>
      <c r="G543" s="237"/>
      <c r="H543" s="240">
        <v>62.399999999999999</v>
      </c>
      <c r="I543" s="241"/>
      <c r="J543" s="237"/>
      <c r="K543" s="237"/>
      <c r="L543" s="242"/>
      <c r="M543" s="243"/>
      <c r="N543" s="244"/>
      <c r="O543" s="244"/>
      <c r="P543" s="244"/>
      <c r="Q543" s="244"/>
      <c r="R543" s="244"/>
      <c r="S543" s="244"/>
      <c r="T543" s="245"/>
      <c r="AT543" s="246" t="s">
        <v>287</v>
      </c>
      <c r="AU543" s="246" t="s">
        <v>90</v>
      </c>
      <c r="AV543" s="12" t="s">
        <v>90</v>
      </c>
      <c r="AW543" s="12" t="s">
        <v>40</v>
      </c>
      <c r="AX543" s="12" t="s">
        <v>79</v>
      </c>
      <c r="AY543" s="246" t="s">
        <v>174</v>
      </c>
    </row>
    <row r="544" s="1" customFormat="1" ht="16.5" customHeight="1">
      <c r="B544" s="37"/>
      <c r="C544" s="247" t="s">
        <v>2097</v>
      </c>
      <c r="D544" s="247" t="s">
        <v>312</v>
      </c>
      <c r="E544" s="248" t="s">
        <v>2758</v>
      </c>
      <c r="F544" s="249" t="s">
        <v>2759</v>
      </c>
      <c r="G544" s="250" t="s">
        <v>320</v>
      </c>
      <c r="H544" s="251">
        <v>30</v>
      </c>
      <c r="I544" s="252"/>
      <c r="J544" s="253">
        <f>ROUND(I544*H544,2)</f>
        <v>0</v>
      </c>
      <c r="K544" s="249" t="s">
        <v>2760</v>
      </c>
      <c r="L544" s="254"/>
      <c r="M544" s="255" t="s">
        <v>1</v>
      </c>
      <c r="N544" s="256" t="s">
        <v>50</v>
      </c>
      <c r="O544" s="78"/>
      <c r="P544" s="227">
        <f>O544*H544</f>
        <v>0</v>
      </c>
      <c r="Q544" s="227">
        <v>0.75</v>
      </c>
      <c r="R544" s="227">
        <f>Q544*H544</f>
        <v>22.5</v>
      </c>
      <c r="S544" s="227">
        <v>0</v>
      </c>
      <c r="T544" s="228">
        <f>S544*H544</f>
        <v>0</v>
      </c>
      <c r="AR544" s="15" t="s">
        <v>209</v>
      </c>
      <c r="AT544" s="15" t="s">
        <v>312</v>
      </c>
      <c r="AU544" s="15" t="s">
        <v>90</v>
      </c>
      <c r="AY544" s="15" t="s">
        <v>174</v>
      </c>
      <c r="BE544" s="229">
        <f>IF(N544="základní",J544,0)</f>
        <v>0</v>
      </c>
      <c r="BF544" s="229">
        <f>IF(N544="snížená",J544,0)</f>
        <v>0</v>
      </c>
      <c r="BG544" s="229">
        <f>IF(N544="zákl. přenesená",J544,0)</f>
        <v>0</v>
      </c>
      <c r="BH544" s="229">
        <f>IF(N544="sníž. přenesená",J544,0)</f>
        <v>0</v>
      </c>
      <c r="BI544" s="229">
        <f>IF(N544="nulová",J544,0)</f>
        <v>0</v>
      </c>
      <c r="BJ544" s="15" t="s">
        <v>87</v>
      </c>
      <c r="BK544" s="229">
        <f>ROUND(I544*H544,2)</f>
        <v>0</v>
      </c>
      <c r="BL544" s="15" t="s">
        <v>192</v>
      </c>
      <c r="BM544" s="15" t="s">
        <v>2761</v>
      </c>
    </row>
    <row r="545" s="1" customFormat="1">
      <c r="B545" s="37"/>
      <c r="C545" s="38"/>
      <c r="D545" s="230" t="s">
        <v>181</v>
      </c>
      <c r="E545" s="38"/>
      <c r="F545" s="231" t="s">
        <v>2762</v>
      </c>
      <c r="G545" s="38"/>
      <c r="H545" s="38"/>
      <c r="I545" s="142"/>
      <c r="J545" s="38"/>
      <c r="K545" s="38"/>
      <c r="L545" s="42"/>
      <c r="M545" s="232"/>
      <c r="N545" s="78"/>
      <c r="O545" s="78"/>
      <c r="P545" s="78"/>
      <c r="Q545" s="78"/>
      <c r="R545" s="78"/>
      <c r="S545" s="78"/>
      <c r="T545" s="79"/>
      <c r="AT545" s="15" t="s">
        <v>181</v>
      </c>
      <c r="AU545" s="15" t="s">
        <v>90</v>
      </c>
    </row>
    <row r="546" s="12" customFormat="1">
      <c r="B546" s="236"/>
      <c r="C546" s="237"/>
      <c r="D546" s="230" t="s">
        <v>287</v>
      </c>
      <c r="E546" s="238" t="s">
        <v>1</v>
      </c>
      <c r="F546" s="239" t="s">
        <v>2763</v>
      </c>
      <c r="G546" s="237"/>
      <c r="H546" s="240">
        <v>30</v>
      </c>
      <c r="I546" s="241"/>
      <c r="J546" s="237"/>
      <c r="K546" s="237"/>
      <c r="L546" s="242"/>
      <c r="M546" s="243"/>
      <c r="N546" s="244"/>
      <c r="O546" s="244"/>
      <c r="P546" s="244"/>
      <c r="Q546" s="244"/>
      <c r="R546" s="244"/>
      <c r="S546" s="244"/>
      <c r="T546" s="245"/>
      <c r="AT546" s="246" t="s">
        <v>287</v>
      </c>
      <c r="AU546" s="246" t="s">
        <v>90</v>
      </c>
      <c r="AV546" s="12" t="s">
        <v>90</v>
      </c>
      <c r="AW546" s="12" t="s">
        <v>40</v>
      </c>
      <c r="AX546" s="12" t="s">
        <v>87</v>
      </c>
      <c r="AY546" s="246" t="s">
        <v>174</v>
      </c>
    </row>
    <row r="547" s="1" customFormat="1" ht="16.5" customHeight="1">
      <c r="B547" s="37"/>
      <c r="C547" s="218" t="s">
        <v>500</v>
      </c>
      <c r="D547" s="218" t="s">
        <v>175</v>
      </c>
      <c r="E547" s="219" t="s">
        <v>1849</v>
      </c>
      <c r="F547" s="220" t="s">
        <v>1850</v>
      </c>
      <c r="G547" s="221" t="s">
        <v>305</v>
      </c>
      <c r="H547" s="222">
        <v>1622.4000000000001</v>
      </c>
      <c r="I547" s="223"/>
      <c r="J547" s="224">
        <f>ROUND(I547*H547,2)</f>
        <v>0</v>
      </c>
      <c r="K547" s="220" t="s">
        <v>274</v>
      </c>
      <c r="L547" s="42"/>
      <c r="M547" s="225" t="s">
        <v>1</v>
      </c>
      <c r="N547" s="226" t="s">
        <v>50</v>
      </c>
      <c r="O547" s="78"/>
      <c r="P547" s="227">
        <f>O547*H547</f>
        <v>0</v>
      </c>
      <c r="Q547" s="227">
        <v>0.56699999999999995</v>
      </c>
      <c r="R547" s="227">
        <f>Q547*H547</f>
        <v>919.9008</v>
      </c>
      <c r="S547" s="227">
        <v>0</v>
      </c>
      <c r="T547" s="228">
        <f>S547*H547</f>
        <v>0</v>
      </c>
      <c r="AR547" s="15" t="s">
        <v>192</v>
      </c>
      <c r="AT547" s="15" t="s">
        <v>175</v>
      </c>
      <c r="AU547" s="15" t="s">
        <v>90</v>
      </c>
      <c r="AY547" s="15" t="s">
        <v>174</v>
      </c>
      <c r="BE547" s="229">
        <f>IF(N547="základní",J547,0)</f>
        <v>0</v>
      </c>
      <c r="BF547" s="229">
        <f>IF(N547="snížená",J547,0)</f>
        <v>0</v>
      </c>
      <c r="BG547" s="229">
        <f>IF(N547="zákl. přenesená",J547,0)</f>
        <v>0</v>
      </c>
      <c r="BH547" s="229">
        <f>IF(N547="sníž. přenesená",J547,0)</f>
        <v>0</v>
      </c>
      <c r="BI547" s="229">
        <f>IF(N547="nulová",J547,0)</f>
        <v>0</v>
      </c>
      <c r="BJ547" s="15" t="s">
        <v>87</v>
      </c>
      <c r="BK547" s="229">
        <f>ROUND(I547*H547,2)</f>
        <v>0</v>
      </c>
      <c r="BL547" s="15" t="s">
        <v>192</v>
      </c>
      <c r="BM547" s="15" t="s">
        <v>2764</v>
      </c>
    </row>
    <row r="548" s="1" customFormat="1">
      <c r="B548" s="37"/>
      <c r="C548" s="38"/>
      <c r="D548" s="230" t="s">
        <v>181</v>
      </c>
      <c r="E548" s="38"/>
      <c r="F548" s="231" t="s">
        <v>1852</v>
      </c>
      <c r="G548" s="38"/>
      <c r="H548" s="38"/>
      <c r="I548" s="142"/>
      <c r="J548" s="38"/>
      <c r="K548" s="38"/>
      <c r="L548" s="42"/>
      <c r="M548" s="232"/>
      <c r="N548" s="78"/>
      <c r="O548" s="78"/>
      <c r="P548" s="78"/>
      <c r="Q548" s="78"/>
      <c r="R548" s="78"/>
      <c r="S548" s="78"/>
      <c r="T548" s="79"/>
      <c r="AT548" s="15" t="s">
        <v>181</v>
      </c>
      <c r="AU548" s="15" t="s">
        <v>90</v>
      </c>
    </row>
    <row r="549" s="12" customFormat="1">
      <c r="B549" s="236"/>
      <c r="C549" s="237"/>
      <c r="D549" s="230" t="s">
        <v>287</v>
      </c>
      <c r="E549" s="238" t="s">
        <v>1</v>
      </c>
      <c r="F549" s="239" t="s">
        <v>2765</v>
      </c>
      <c r="G549" s="237"/>
      <c r="H549" s="240">
        <v>300</v>
      </c>
      <c r="I549" s="241"/>
      <c r="J549" s="237"/>
      <c r="K549" s="237"/>
      <c r="L549" s="242"/>
      <c r="M549" s="243"/>
      <c r="N549" s="244"/>
      <c r="O549" s="244"/>
      <c r="P549" s="244"/>
      <c r="Q549" s="244"/>
      <c r="R549" s="244"/>
      <c r="S549" s="244"/>
      <c r="T549" s="245"/>
      <c r="AT549" s="246" t="s">
        <v>287</v>
      </c>
      <c r="AU549" s="246" t="s">
        <v>90</v>
      </c>
      <c r="AV549" s="12" t="s">
        <v>90</v>
      </c>
      <c r="AW549" s="12" t="s">
        <v>40</v>
      </c>
      <c r="AX549" s="12" t="s">
        <v>79</v>
      </c>
      <c r="AY549" s="246" t="s">
        <v>174</v>
      </c>
    </row>
    <row r="550" s="12" customFormat="1">
      <c r="B550" s="236"/>
      <c r="C550" s="237"/>
      <c r="D550" s="230" t="s">
        <v>287</v>
      </c>
      <c r="E550" s="238" t="s">
        <v>1</v>
      </c>
      <c r="F550" s="239" t="s">
        <v>2766</v>
      </c>
      <c r="G550" s="237"/>
      <c r="H550" s="240">
        <v>88.799999999999997</v>
      </c>
      <c r="I550" s="241"/>
      <c r="J550" s="237"/>
      <c r="K550" s="237"/>
      <c r="L550" s="242"/>
      <c r="M550" s="243"/>
      <c r="N550" s="244"/>
      <c r="O550" s="244"/>
      <c r="P550" s="244"/>
      <c r="Q550" s="244"/>
      <c r="R550" s="244"/>
      <c r="S550" s="244"/>
      <c r="T550" s="245"/>
      <c r="AT550" s="246" t="s">
        <v>287</v>
      </c>
      <c r="AU550" s="246" t="s">
        <v>90</v>
      </c>
      <c r="AV550" s="12" t="s">
        <v>90</v>
      </c>
      <c r="AW550" s="12" t="s">
        <v>40</v>
      </c>
      <c r="AX550" s="12" t="s">
        <v>79</v>
      </c>
      <c r="AY550" s="246" t="s">
        <v>174</v>
      </c>
    </row>
    <row r="551" s="12" customFormat="1">
      <c r="B551" s="236"/>
      <c r="C551" s="237"/>
      <c r="D551" s="230" t="s">
        <v>287</v>
      </c>
      <c r="E551" s="238" t="s">
        <v>1</v>
      </c>
      <c r="F551" s="239" t="s">
        <v>2767</v>
      </c>
      <c r="G551" s="237"/>
      <c r="H551" s="240">
        <v>261.60000000000002</v>
      </c>
      <c r="I551" s="241"/>
      <c r="J551" s="237"/>
      <c r="K551" s="237"/>
      <c r="L551" s="242"/>
      <c r="M551" s="243"/>
      <c r="N551" s="244"/>
      <c r="O551" s="244"/>
      <c r="P551" s="244"/>
      <c r="Q551" s="244"/>
      <c r="R551" s="244"/>
      <c r="S551" s="244"/>
      <c r="T551" s="245"/>
      <c r="AT551" s="246" t="s">
        <v>287</v>
      </c>
      <c r="AU551" s="246" t="s">
        <v>90</v>
      </c>
      <c r="AV551" s="12" t="s">
        <v>90</v>
      </c>
      <c r="AW551" s="12" t="s">
        <v>40</v>
      </c>
      <c r="AX551" s="12" t="s">
        <v>79</v>
      </c>
      <c r="AY551" s="246" t="s">
        <v>174</v>
      </c>
    </row>
    <row r="552" s="12" customFormat="1">
      <c r="B552" s="236"/>
      <c r="C552" s="237"/>
      <c r="D552" s="230" t="s">
        <v>287</v>
      </c>
      <c r="E552" s="238" t="s">
        <v>1</v>
      </c>
      <c r="F552" s="239" t="s">
        <v>2493</v>
      </c>
      <c r="G552" s="237"/>
      <c r="H552" s="240">
        <v>40.799999999999997</v>
      </c>
      <c r="I552" s="241"/>
      <c r="J552" s="237"/>
      <c r="K552" s="237"/>
      <c r="L552" s="242"/>
      <c r="M552" s="243"/>
      <c r="N552" s="244"/>
      <c r="O552" s="244"/>
      <c r="P552" s="244"/>
      <c r="Q552" s="244"/>
      <c r="R552" s="244"/>
      <c r="S552" s="244"/>
      <c r="T552" s="245"/>
      <c r="AT552" s="246" t="s">
        <v>287</v>
      </c>
      <c r="AU552" s="246" t="s">
        <v>90</v>
      </c>
      <c r="AV552" s="12" t="s">
        <v>90</v>
      </c>
      <c r="AW552" s="12" t="s">
        <v>40</v>
      </c>
      <c r="AX552" s="12" t="s">
        <v>79</v>
      </c>
      <c r="AY552" s="246" t="s">
        <v>174</v>
      </c>
    </row>
    <row r="553" s="12" customFormat="1">
      <c r="B553" s="236"/>
      <c r="C553" s="237"/>
      <c r="D553" s="230" t="s">
        <v>287</v>
      </c>
      <c r="E553" s="238" t="s">
        <v>1</v>
      </c>
      <c r="F553" s="239" t="s">
        <v>2494</v>
      </c>
      <c r="G553" s="237"/>
      <c r="H553" s="240">
        <v>23.199999999999999</v>
      </c>
      <c r="I553" s="241"/>
      <c r="J553" s="237"/>
      <c r="K553" s="237"/>
      <c r="L553" s="242"/>
      <c r="M553" s="243"/>
      <c r="N553" s="244"/>
      <c r="O553" s="244"/>
      <c r="P553" s="244"/>
      <c r="Q553" s="244"/>
      <c r="R553" s="244"/>
      <c r="S553" s="244"/>
      <c r="T553" s="245"/>
      <c r="AT553" s="246" t="s">
        <v>287</v>
      </c>
      <c r="AU553" s="246" t="s">
        <v>90</v>
      </c>
      <c r="AV553" s="12" t="s">
        <v>90</v>
      </c>
      <c r="AW553" s="12" t="s">
        <v>40</v>
      </c>
      <c r="AX553" s="12" t="s">
        <v>79</v>
      </c>
      <c r="AY553" s="246" t="s">
        <v>174</v>
      </c>
    </row>
    <row r="554" s="12" customFormat="1">
      <c r="B554" s="236"/>
      <c r="C554" s="237"/>
      <c r="D554" s="230" t="s">
        <v>287</v>
      </c>
      <c r="E554" s="238" t="s">
        <v>1</v>
      </c>
      <c r="F554" s="239" t="s">
        <v>2495</v>
      </c>
      <c r="G554" s="237"/>
      <c r="H554" s="240">
        <v>85.599999999999994</v>
      </c>
      <c r="I554" s="241"/>
      <c r="J554" s="237"/>
      <c r="K554" s="237"/>
      <c r="L554" s="242"/>
      <c r="M554" s="243"/>
      <c r="N554" s="244"/>
      <c r="O554" s="244"/>
      <c r="P554" s="244"/>
      <c r="Q554" s="244"/>
      <c r="R554" s="244"/>
      <c r="S554" s="244"/>
      <c r="T554" s="245"/>
      <c r="AT554" s="246" t="s">
        <v>287</v>
      </c>
      <c r="AU554" s="246" t="s">
        <v>90</v>
      </c>
      <c r="AV554" s="12" t="s">
        <v>90</v>
      </c>
      <c r="AW554" s="12" t="s">
        <v>40</v>
      </c>
      <c r="AX554" s="12" t="s">
        <v>79</v>
      </c>
      <c r="AY554" s="246" t="s">
        <v>174</v>
      </c>
    </row>
    <row r="555" s="12" customFormat="1">
      <c r="B555" s="236"/>
      <c r="C555" s="237"/>
      <c r="D555" s="230" t="s">
        <v>287</v>
      </c>
      <c r="E555" s="238" t="s">
        <v>1</v>
      </c>
      <c r="F555" s="239" t="s">
        <v>2496</v>
      </c>
      <c r="G555" s="237"/>
      <c r="H555" s="240">
        <v>21.600000000000001</v>
      </c>
      <c r="I555" s="241"/>
      <c r="J555" s="237"/>
      <c r="K555" s="237"/>
      <c r="L555" s="242"/>
      <c r="M555" s="243"/>
      <c r="N555" s="244"/>
      <c r="O555" s="244"/>
      <c r="P555" s="244"/>
      <c r="Q555" s="244"/>
      <c r="R555" s="244"/>
      <c r="S555" s="244"/>
      <c r="T555" s="245"/>
      <c r="AT555" s="246" t="s">
        <v>287</v>
      </c>
      <c r="AU555" s="246" t="s">
        <v>90</v>
      </c>
      <c r="AV555" s="12" t="s">
        <v>90</v>
      </c>
      <c r="AW555" s="12" t="s">
        <v>40</v>
      </c>
      <c r="AX555" s="12" t="s">
        <v>79</v>
      </c>
      <c r="AY555" s="246" t="s">
        <v>174</v>
      </c>
    </row>
    <row r="556" s="12" customFormat="1">
      <c r="B556" s="236"/>
      <c r="C556" s="237"/>
      <c r="D556" s="230" t="s">
        <v>287</v>
      </c>
      <c r="E556" s="238" t="s">
        <v>1</v>
      </c>
      <c r="F556" s="239" t="s">
        <v>2497</v>
      </c>
      <c r="G556" s="237"/>
      <c r="H556" s="240">
        <v>64.799999999999997</v>
      </c>
      <c r="I556" s="241"/>
      <c r="J556" s="237"/>
      <c r="K556" s="237"/>
      <c r="L556" s="242"/>
      <c r="M556" s="243"/>
      <c r="N556" s="244"/>
      <c r="O556" s="244"/>
      <c r="P556" s="244"/>
      <c r="Q556" s="244"/>
      <c r="R556" s="244"/>
      <c r="S556" s="244"/>
      <c r="T556" s="245"/>
      <c r="AT556" s="246" t="s">
        <v>287</v>
      </c>
      <c r="AU556" s="246" t="s">
        <v>90</v>
      </c>
      <c r="AV556" s="12" t="s">
        <v>90</v>
      </c>
      <c r="AW556" s="12" t="s">
        <v>40</v>
      </c>
      <c r="AX556" s="12" t="s">
        <v>79</v>
      </c>
      <c r="AY556" s="246" t="s">
        <v>174</v>
      </c>
    </row>
    <row r="557" s="12" customFormat="1">
      <c r="B557" s="236"/>
      <c r="C557" s="237"/>
      <c r="D557" s="230" t="s">
        <v>287</v>
      </c>
      <c r="E557" s="238" t="s">
        <v>1</v>
      </c>
      <c r="F557" s="239" t="s">
        <v>2498</v>
      </c>
      <c r="G557" s="237"/>
      <c r="H557" s="240">
        <v>454.39999999999998</v>
      </c>
      <c r="I557" s="241"/>
      <c r="J557" s="237"/>
      <c r="K557" s="237"/>
      <c r="L557" s="242"/>
      <c r="M557" s="243"/>
      <c r="N557" s="244"/>
      <c r="O557" s="244"/>
      <c r="P557" s="244"/>
      <c r="Q557" s="244"/>
      <c r="R557" s="244"/>
      <c r="S557" s="244"/>
      <c r="T557" s="245"/>
      <c r="AT557" s="246" t="s">
        <v>287</v>
      </c>
      <c r="AU557" s="246" t="s">
        <v>90</v>
      </c>
      <c r="AV557" s="12" t="s">
        <v>90</v>
      </c>
      <c r="AW557" s="12" t="s">
        <v>40</v>
      </c>
      <c r="AX557" s="12" t="s">
        <v>79</v>
      </c>
      <c r="AY557" s="246" t="s">
        <v>174</v>
      </c>
    </row>
    <row r="558" s="12" customFormat="1">
      <c r="B558" s="236"/>
      <c r="C558" s="237"/>
      <c r="D558" s="230" t="s">
        <v>287</v>
      </c>
      <c r="E558" s="238" t="s">
        <v>1</v>
      </c>
      <c r="F558" s="239" t="s">
        <v>2499</v>
      </c>
      <c r="G558" s="237"/>
      <c r="H558" s="240">
        <v>41.600000000000001</v>
      </c>
      <c r="I558" s="241"/>
      <c r="J558" s="237"/>
      <c r="K558" s="237"/>
      <c r="L558" s="242"/>
      <c r="M558" s="243"/>
      <c r="N558" s="244"/>
      <c r="O558" s="244"/>
      <c r="P558" s="244"/>
      <c r="Q558" s="244"/>
      <c r="R558" s="244"/>
      <c r="S558" s="244"/>
      <c r="T558" s="245"/>
      <c r="AT558" s="246" t="s">
        <v>287</v>
      </c>
      <c r="AU558" s="246" t="s">
        <v>90</v>
      </c>
      <c r="AV558" s="12" t="s">
        <v>90</v>
      </c>
      <c r="AW558" s="12" t="s">
        <v>40</v>
      </c>
      <c r="AX558" s="12" t="s">
        <v>79</v>
      </c>
      <c r="AY558" s="246" t="s">
        <v>174</v>
      </c>
    </row>
    <row r="559" s="12" customFormat="1">
      <c r="B559" s="236"/>
      <c r="C559" s="237"/>
      <c r="D559" s="230" t="s">
        <v>287</v>
      </c>
      <c r="E559" s="238" t="s">
        <v>1</v>
      </c>
      <c r="F559" s="239" t="s">
        <v>2768</v>
      </c>
      <c r="G559" s="237"/>
      <c r="H559" s="240">
        <v>240</v>
      </c>
      <c r="I559" s="241"/>
      <c r="J559" s="237"/>
      <c r="K559" s="237"/>
      <c r="L559" s="242"/>
      <c r="M559" s="243"/>
      <c r="N559" s="244"/>
      <c r="O559" s="244"/>
      <c r="P559" s="244"/>
      <c r="Q559" s="244"/>
      <c r="R559" s="244"/>
      <c r="S559" s="244"/>
      <c r="T559" s="245"/>
      <c r="AT559" s="246" t="s">
        <v>287</v>
      </c>
      <c r="AU559" s="246" t="s">
        <v>90</v>
      </c>
      <c r="AV559" s="12" t="s">
        <v>90</v>
      </c>
      <c r="AW559" s="12" t="s">
        <v>40</v>
      </c>
      <c r="AX559" s="12" t="s">
        <v>79</v>
      </c>
      <c r="AY559" s="246" t="s">
        <v>174</v>
      </c>
    </row>
    <row r="560" s="1" customFormat="1" ht="16.5" customHeight="1">
      <c r="B560" s="37"/>
      <c r="C560" s="218" t="s">
        <v>504</v>
      </c>
      <c r="D560" s="218" t="s">
        <v>175</v>
      </c>
      <c r="E560" s="219" t="s">
        <v>1855</v>
      </c>
      <c r="F560" s="220" t="s">
        <v>1856</v>
      </c>
      <c r="G560" s="221" t="s">
        <v>305</v>
      </c>
      <c r="H560" s="222">
        <v>302.39999999999998</v>
      </c>
      <c r="I560" s="223"/>
      <c r="J560" s="224">
        <f>ROUND(I560*H560,2)</f>
        <v>0</v>
      </c>
      <c r="K560" s="220" t="s">
        <v>274</v>
      </c>
      <c r="L560" s="42"/>
      <c r="M560" s="225" t="s">
        <v>1</v>
      </c>
      <c r="N560" s="226" t="s">
        <v>50</v>
      </c>
      <c r="O560" s="78"/>
      <c r="P560" s="227">
        <f>O560*H560</f>
        <v>0</v>
      </c>
      <c r="Q560" s="227">
        <v>0</v>
      </c>
      <c r="R560" s="227">
        <f>Q560*H560</f>
        <v>0</v>
      </c>
      <c r="S560" s="227">
        <v>0</v>
      </c>
      <c r="T560" s="228">
        <f>S560*H560</f>
        <v>0</v>
      </c>
      <c r="AR560" s="15" t="s">
        <v>192</v>
      </c>
      <c r="AT560" s="15" t="s">
        <v>175</v>
      </c>
      <c r="AU560" s="15" t="s">
        <v>90</v>
      </c>
      <c r="AY560" s="15" t="s">
        <v>174</v>
      </c>
      <c r="BE560" s="229">
        <f>IF(N560="základní",J560,0)</f>
        <v>0</v>
      </c>
      <c r="BF560" s="229">
        <f>IF(N560="snížená",J560,0)</f>
        <v>0</v>
      </c>
      <c r="BG560" s="229">
        <f>IF(N560="zákl. přenesená",J560,0)</f>
        <v>0</v>
      </c>
      <c r="BH560" s="229">
        <f>IF(N560="sníž. přenesená",J560,0)</f>
        <v>0</v>
      </c>
      <c r="BI560" s="229">
        <f>IF(N560="nulová",J560,0)</f>
        <v>0</v>
      </c>
      <c r="BJ560" s="15" t="s">
        <v>87</v>
      </c>
      <c r="BK560" s="229">
        <f>ROUND(I560*H560,2)</f>
        <v>0</v>
      </c>
      <c r="BL560" s="15" t="s">
        <v>192</v>
      </c>
      <c r="BM560" s="15" t="s">
        <v>2769</v>
      </c>
    </row>
    <row r="561" s="1" customFormat="1">
      <c r="B561" s="37"/>
      <c r="C561" s="38"/>
      <c r="D561" s="230" t="s">
        <v>181</v>
      </c>
      <c r="E561" s="38"/>
      <c r="F561" s="231" t="s">
        <v>1858</v>
      </c>
      <c r="G561" s="38"/>
      <c r="H561" s="38"/>
      <c r="I561" s="142"/>
      <c r="J561" s="38"/>
      <c r="K561" s="38"/>
      <c r="L561" s="42"/>
      <c r="M561" s="232"/>
      <c r="N561" s="78"/>
      <c r="O561" s="78"/>
      <c r="P561" s="78"/>
      <c r="Q561" s="78"/>
      <c r="R561" s="78"/>
      <c r="S561" s="78"/>
      <c r="T561" s="79"/>
      <c r="AT561" s="15" t="s">
        <v>181</v>
      </c>
      <c r="AU561" s="15" t="s">
        <v>90</v>
      </c>
    </row>
    <row r="562" s="12" customFormat="1">
      <c r="B562" s="236"/>
      <c r="C562" s="237"/>
      <c r="D562" s="230" t="s">
        <v>287</v>
      </c>
      <c r="E562" s="238" t="s">
        <v>1</v>
      </c>
      <c r="F562" s="239" t="s">
        <v>2770</v>
      </c>
      <c r="G562" s="237"/>
      <c r="H562" s="240">
        <v>234.40000000000001</v>
      </c>
      <c r="I562" s="241"/>
      <c r="J562" s="237"/>
      <c r="K562" s="237"/>
      <c r="L562" s="242"/>
      <c r="M562" s="243"/>
      <c r="N562" s="244"/>
      <c r="O562" s="244"/>
      <c r="P562" s="244"/>
      <c r="Q562" s="244"/>
      <c r="R562" s="244"/>
      <c r="S562" s="244"/>
      <c r="T562" s="245"/>
      <c r="AT562" s="246" t="s">
        <v>287</v>
      </c>
      <c r="AU562" s="246" t="s">
        <v>90</v>
      </c>
      <c r="AV562" s="12" t="s">
        <v>90</v>
      </c>
      <c r="AW562" s="12" t="s">
        <v>40</v>
      </c>
      <c r="AX562" s="12" t="s">
        <v>79</v>
      </c>
      <c r="AY562" s="246" t="s">
        <v>174</v>
      </c>
    </row>
    <row r="563" s="12" customFormat="1">
      <c r="B563" s="236"/>
      <c r="C563" s="237"/>
      <c r="D563" s="230" t="s">
        <v>287</v>
      </c>
      <c r="E563" s="238" t="s">
        <v>1</v>
      </c>
      <c r="F563" s="239" t="s">
        <v>2482</v>
      </c>
      <c r="G563" s="237"/>
      <c r="H563" s="240">
        <v>4.7999999999999998</v>
      </c>
      <c r="I563" s="241"/>
      <c r="J563" s="237"/>
      <c r="K563" s="237"/>
      <c r="L563" s="242"/>
      <c r="M563" s="243"/>
      <c r="N563" s="244"/>
      <c r="O563" s="244"/>
      <c r="P563" s="244"/>
      <c r="Q563" s="244"/>
      <c r="R563" s="244"/>
      <c r="S563" s="244"/>
      <c r="T563" s="245"/>
      <c r="AT563" s="246" t="s">
        <v>287</v>
      </c>
      <c r="AU563" s="246" t="s">
        <v>90</v>
      </c>
      <c r="AV563" s="12" t="s">
        <v>90</v>
      </c>
      <c r="AW563" s="12" t="s">
        <v>40</v>
      </c>
      <c r="AX563" s="12" t="s">
        <v>79</v>
      </c>
      <c r="AY563" s="246" t="s">
        <v>174</v>
      </c>
    </row>
    <row r="564" s="12" customFormat="1">
      <c r="B564" s="236"/>
      <c r="C564" s="237"/>
      <c r="D564" s="230" t="s">
        <v>287</v>
      </c>
      <c r="E564" s="238" t="s">
        <v>1</v>
      </c>
      <c r="F564" s="239" t="s">
        <v>2771</v>
      </c>
      <c r="G564" s="237"/>
      <c r="H564" s="240">
        <v>7.2000000000000002</v>
      </c>
      <c r="I564" s="241"/>
      <c r="J564" s="237"/>
      <c r="K564" s="237"/>
      <c r="L564" s="242"/>
      <c r="M564" s="243"/>
      <c r="N564" s="244"/>
      <c r="O564" s="244"/>
      <c r="P564" s="244"/>
      <c r="Q564" s="244"/>
      <c r="R564" s="244"/>
      <c r="S564" s="244"/>
      <c r="T564" s="245"/>
      <c r="AT564" s="246" t="s">
        <v>287</v>
      </c>
      <c r="AU564" s="246" t="s">
        <v>90</v>
      </c>
      <c r="AV564" s="12" t="s">
        <v>90</v>
      </c>
      <c r="AW564" s="12" t="s">
        <v>40</v>
      </c>
      <c r="AX564" s="12" t="s">
        <v>79</v>
      </c>
      <c r="AY564" s="246" t="s">
        <v>174</v>
      </c>
    </row>
    <row r="565" s="12" customFormat="1">
      <c r="B565" s="236"/>
      <c r="C565" s="237"/>
      <c r="D565" s="230" t="s">
        <v>287</v>
      </c>
      <c r="E565" s="238" t="s">
        <v>1</v>
      </c>
      <c r="F565" s="239" t="s">
        <v>2772</v>
      </c>
      <c r="G565" s="237"/>
      <c r="H565" s="240">
        <v>56</v>
      </c>
      <c r="I565" s="241"/>
      <c r="J565" s="237"/>
      <c r="K565" s="237"/>
      <c r="L565" s="242"/>
      <c r="M565" s="243"/>
      <c r="N565" s="244"/>
      <c r="O565" s="244"/>
      <c r="P565" s="244"/>
      <c r="Q565" s="244"/>
      <c r="R565" s="244"/>
      <c r="S565" s="244"/>
      <c r="T565" s="245"/>
      <c r="AT565" s="246" t="s">
        <v>287</v>
      </c>
      <c r="AU565" s="246" t="s">
        <v>90</v>
      </c>
      <c r="AV565" s="12" t="s">
        <v>90</v>
      </c>
      <c r="AW565" s="12" t="s">
        <v>40</v>
      </c>
      <c r="AX565" s="12" t="s">
        <v>79</v>
      </c>
      <c r="AY565" s="246" t="s">
        <v>174</v>
      </c>
    </row>
    <row r="566" s="1" customFormat="1" ht="16.5" customHeight="1">
      <c r="B566" s="37"/>
      <c r="C566" s="218" t="s">
        <v>510</v>
      </c>
      <c r="D566" s="218" t="s">
        <v>175</v>
      </c>
      <c r="E566" s="219" t="s">
        <v>1861</v>
      </c>
      <c r="F566" s="220" t="s">
        <v>1862</v>
      </c>
      <c r="G566" s="221" t="s">
        <v>305</v>
      </c>
      <c r="H566" s="222">
        <v>302.39999999999998</v>
      </c>
      <c r="I566" s="223"/>
      <c r="J566" s="224">
        <f>ROUND(I566*H566,2)</f>
        <v>0</v>
      </c>
      <c r="K566" s="220" t="s">
        <v>274</v>
      </c>
      <c r="L566" s="42"/>
      <c r="M566" s="225" t="s">
        <v>1</v>
      </c>
      <c r="N566" s="226" t="s">
        <v>50</v>
      </c>
      <c r="O566" s="78"/>
      <c r="P566" s="227">
        <f>O566*H566</f>
        <v>0</v>
      </c>
      <c r="Q566" s="227">
        <v>0.0065199999999999998</v>
      </c>
      <c r="R566" s="227">
        <f>Q566*H566</f>
        <v>1.9716479999999999</v>
      </c>
      <c r="S566" s="227">
        <v>0</v>
      </c>
      <c r="T566" s="228">
        <f>S566*H566</f>
        <v>0</v>
      </c>
      <c r="AR566" s="15" t="s">
        <v>192</v>
      </c>
      <c r="AT566" s="15" t="s">
        <v>175</v>
      </c>
      <c r="AU566" s="15" t="s">
        <v>90</v>
      </c>
      <c r="AY566" s="15" t="s">
        <v>174</v>
      </c>
      <c r="BE566" s="229">
        <f>IF(N566="základní",J566,0)</f>
        <v>0</v>
      </c>
      <c r="BF566" s="229">
        <f>IF(N566="snížená",J566,0)</f>
        <v>0</v>
      </c>
      <c r="BG566" s="229">
        <f>IF(N566="zákl. přenesená",J566,0)</f>
        <v>0</v>
      </c>
      <c r="BH566" s="229">
        <f>IF(N566="sníž. přenesená",J566,0)</f>
        <v>0</v>
      </c>
      <c r="BI566" s="229">
        <f>IF(N566="nulová",J566,0)</f>
        <v>0</v>
      </c>
      <c r="BJ566" s="15" t="s">
        <v>87</v>
      </c>
      <c r="BK566" s="229">
        <f>ROUND(I566*H566,2)</f>
        <v>0</v>
      </c>
      <c r="BL566" s="15" t="s">
        <v>192</v>
      </c>
      <c r="BM566" s="15" t="s">
        <v>2773</v>
      </c>
    </row>
    <row r="567" s="1" customFormat="1">
      <c r="B567" s="37"/>
      <c r="C567" s="38"/>
      <c r="D567" s="230" t="s">
        <v>181</v>
      </c>
      <c r="E567" s="38"/>
      <c r="F567" s="231" t="s">
        <v>1864</v>
      </c>
      <c r="G567" s="38"/>
      <c r="H567" s="38"/>
      <c r="I567" s="142"/>
      <c r="J567" s="38"/>
      <c r="K567" s="38"/>
      <c r="L567" s="42"/>
      <c r="M567" s="232"/>
      <c r="N567" s="78"/>
      <c r="O567" s="78"/>
      <c r="P567" s="78"/>
      <c r="Q567" s="78"/>
      <c r="R567" s="78"/>
      <c r="S567" s="78"/>
      <c r="T567" s="79"/>
      <c r="AT567" s="15" t="s">
        <v>181</v>
      </c>
      <c r="AU567" s="15" t="s">
        <v>90</v>
      </c>
    </row>
    <row r="568" s="12" customFormat="1">
      <c r="B568" s="236"/>
      <c r="C568" s="237"/>
      <c r="D568" s="230" t="s">
        <v>287</v>
      </c>
      <c r="E568" s="238" t="s">
        <v>1</v>
      </c>
      <c r="F568" s="239" t="s">
        <v>2770</v>
      </c>
      <c r="G568" s="237"/>
      <c r="H568" s="240">
        <v>234.40000000000001</v>
      </c>
      <c r="I568" s="241"/>
      <c r="J568" s="237"/>
      <c r="K568" s="237"/>
      <c r="L568" s="242"/>
      <c r="M568" s="243"/>
      <c r="N568" s="244"/>
      <c r="O568" s="244"/>
      <c r="P568" s="244"/>
      <c r="Q568" s="244"/>
      <c r="R568" s="244"/>
      <c r="S568" s="244"/>
      <c r="T568" s="245"/>
      <c r="AT568" s="246" t="s">
        <v>287</v>
      </c>
      <c r="AU568" s="246" t="s">
        <v>90</v>
      </c>
      <c r="AV568" s="12" t="s">
        <v>90</v>
      </c>
      <c r="AW568" s="12" t="s">
        <v>40</v>
      </c>
      <c r="AX568" s="12" t="s">
        <v>79</v>
      </c>
      <c r="AY568" s="246" t="s">
        <v>174</v>
      </c>
    </row>
    <row r="569" s="12" customFormat="1">
      <c r="B569" s="236"/>
      <c r="C569" s="237"/>
      <c r="D569" s="230" t="s">
        <v>287</v>
      </c>
      <c r="E569" s="238" t="s">
        <v>1</v>
      </c>
      <c r="F569" s="239" t="s">
        <v>2482</v>
      </c>
      <c r="G569" s="237"/>
      <c r="H569" s="240">
        <v>4.7999999999999998</v>
      </c>
      <c r="I569" s="241"/>
      <c r="J569" s="237"/>
      <c r="K569" s="237"/>
      <c r="L569" s="242"/>
      <c r="M569" s="243"/>
      <c r="N569" s="244"/>
      <c r="O569" s="244"/>
      <c r="P569" s="244"/>
      <c r="Q569" s="244"/>
      <c r="R569" s="244"/>
      <c r="S569" s="244"/>
      <c r="T569" s="245"/>
      <c r="AT569" s="246" t="s">
        <v>287</v>
      </c>
      <c r="AU569" s="246" t="s">
        <v>90</v>
      </c>
      <c r="AV569" s="12" t="s">
        <v>90</v>
      </c>
      <c r="AW569" s="12" t="s">
        <v>40</v>
      </c>
      <c r="AX569" s="12" t="s">
        <v>79</v>
      </c>
      <c r="AY569" s="246" t="s">
        <v>174</v>
      </c>
    </row>
    <row r="570" s="12" customFormat="1">
      <c r="B570" s="236"/>
      <c r="C570" s="237"/>
      <c r="D570" s="230" t="s">
        <v>287</v>
      </c>
      <c r="E570" s="238" t="s">
        <v>1</v>
      </c>
      <c r="F570" s="239" t="s">
        <v>2771</v>
      </c>
      <c r="G570" s="237"/>
      <c r="H570" s="240">
        <v>7.2000000000000002</v>
      </c>
      <c r="I570" s="241"/>
      <c r="J570" s="237"/>
      <c r="K570" s="237"/>
      <c r="L570" s="242"/>
      <c r="M570" s="243"/>
      <c r="N570" s="244"/>
      <c r="O570" s="244"/>
      <c r="P570" s="244"/>
      <c r="Q570" s="244"/>
      <c r="R570" s="244"/>
      <c r="S570" s="244"/>
      <c r="T570" s="245"/>
      <c r="AT570" s="246" t="s">
        <v>287</v>
      </c>
      <c r="AU570" s="246" t="s">
        <v>90</v>
      </c>
      <c r="AV570" s="12" t="s">
        <v>90</v>
      </c>
      <c r="AW570" s="12" t="s">
        <v>40</v>
      </c>
      <c r="AX570" s="12" t="s">
        <v>79</v>
      </c>
      <c r="AY570" s="246" t="s">
        <v>174</v>
      </c>
    </row>
    <row r="571" s="12" customFormat="1">
      <c r="B571" s="236"/>
      <c r="C571" s="237"/>
      <c r="D571" s="230" t="s">
        <v>287</v>
      </c>
      <c r="E571" s="238" t="s">
        <v>1</v>
      </c>
      <c r="F571" s="239" t="s">
        <v>2772</v>
      </c>
      <c r="G571" s="237"/>
      <c r="H571" s="240">
        <v>56</v>
      </c>
      <c r="I571" s="241"/>
      <c r="J571" s="237"/>
      <c r="K571" s="237"/>
      <c r="L571" s="242"/>
      <c r="M571" s="243"/>
      <c r="N571" s="244"/>
      <c r="O571" s="244"/>
      <c r="P571" s="244"/>
      <c r="Q571" s="244"/>
      <c r="R571" s="244"/>
      <c r="S571" s="244"/>
      <c r="T571" s="245"/>
      <c r="AT571" s="246" t="s">
        <v>287</v>
      </c>
      <c r="AU571" s="246" t="s">
        <v>90</v>
      </c>
      <c r="AV571" s="12" t="s">
        <v>90</v>
      </c>
      <c r="AW571" s="12" t="s">
        <v>40</v>
      </c>
      <c r="AX571" s="12" t="s">
        <v>79</v>
      </c>
      <c r="AY571" s="246" t="s">
        <v>174</v>
      </c>
    </row>
    <row r="572" s="1" customFormat="1" ht="16.5" customHeight="1">
      <c r="B572" s="37"/>
      <c r="C572" s="218" t="s">
        <v>516</v>
      </c>
      <c r="D572" s="218" t="s">
        <v>175</v>
      </c>
      <c r="E572" s="219" t="s">
        <v>1865</v>
      </c>
      <c r="F572" s="220" t="s">
        <v>1866</v>
      </c>
      <c r="G572" s="221" t="s">
        <v>305</v>
      </c>
      <c r="H572" s="222">
        <v>1020.6</v>
      </c>
      <c r="I572" s="223"/>
      <c r="J572" s="224">
        <f>ROUND(I572*H572,2)</f>
        <v>0</v>
      </c>
      <c r="K572" s="220" t="s">
        <v>274</v>
      </c>
      <c r="L572" s="42"/>
      <c r="M572" s="225" t="s">
        <v>1</v>
      </c>
      <c r="N572" s="226" t="s">
        <v>50</v>
      </c>
      <c r="O572" s="78"/>
      <c r="P572" s="227">
        <f>O572*H572</f>
        <v>0</v>
      </c>
      <c r="Q572" s="227">
        <v>0.00060999999999999997</v>
      </c>
      <c r="R572" s="227">
        <f>Q572*H572</f>
        <v>0.62256599999999995</v>
      </c>
      <c r="S572" s="227">
        <v>0</v>
      </c>
      <c r="T572" s="228">
        <f>S572*H572</f>
        <v>0</v>
      </c>
      <c r="AR572" s="15" t="s">
        <v>192</v>
      </c>
      <c r="AT572" s="15" t="s">
        <v>175</v>
      </c>
      <c r="AU572" s="15" t="s">
        <v>90</v>
      </c>
      <c r="AY572" s="15" t="s">
        <v>174</v>
      </c>
      <c r="BE572" s="229">
        <f>IF(N572="základní",J572,0)</f>
        <v>0</v>
      </c>
      <c r="BF572" s="229">
        <f>IF(N572="snížená",J572,0)</f>
        <v>0</v>
      </c>
      <c r="BG572" s="229">
        <f>IF(N572="zákl. přenesená",J572,0)</f>
        <v>0</v>
      </c>
      <c r="BH572" s="229">
        <f>IF(N572="sníž. přenesená",J572,0)</f>
        <v>0</v>
      </c>
      <c r="BI572" s="229">
        <f>IF(N572="nulová",J572,0)</f>
        <v>0</v>
      </c>
      <c r="BJ572" s="15" t="s">
        <v>87</v>
      </c>
      <c r="BK572" s="229">
        <f>ROUND(I572*H572,2)</f>
        <v>0</v>
      </c>
      <c r="BL572" s="15" t="s">
        <v>192</v>
      </c>
      <c r="BM572" s="15" t="s">
        <v>2774</v>
      </c>
    </row>
    <row r="573" s="1" customFormat="1">
      <c r="B573" s="37"/>
      <c r="C573" s="38"/>
      <c r="D573" s="230" t="s">
        <v>181</v>
      </c>
      <c r="E573" s="38"/>
      <c r="F573" s="231" t="s">
        <v>1868</v>
      </c>
      <c r="G573" s="38"/>
      <c r="H573" s="38"/>
      <c r="I573" s="142"/>
      <c r="J573" s="38"/>
      <c r="K573" s="38"/>
      <c r="L573" s="42"/>
      <c r="M573" s="232"/>
      <c r="N573" s="78"/>
      <c r="O573" s="78"/>
      <c r="P573" s="78"/>
      <c r="Q573" s="78"/>
      <c r="R573" s="78"/>
      <c r="S573" s="78"/>
      <c r="T573" s="79"/>
      <c r="AT573" s="15" t="s">
        <v>181</v>
      </c>
      <c r="AU573" s="15" t="s">
        <v>90</v>
      </c>
    </row>
    <row r="574" s="12" customFormat="1">
      <c r="B574" s="236"/>
      <c r="C574" s="237"/>
      <c r="D574" s="230" t="s">
        <v>287</v>
      </c>
      <c r="E574" s="238" t="s">
        <v>1</v>
      </c>
      <c r="F574" s="239" t="s">
        <v>2775</v>
      </c>
      <c r="G574" s="237"/>
      <c r="H574" s="240">
        <v>791.10000000000002</v>
      </c>
      <c r="I574" s="241"/>
      <c r="J574" s="237"/>
      <c r="K574" s="237"/>
      <c r="L574" s="242"/>
      <c r="M574" s="243"/>
      <c r="N574" s="244"/>
      <c r="O574" s="244"/>
      <c r="P574" s="244"/>
      <c r="Q574" s="244"/>
      <c r="R574" s="244"/>
      <c r="S574" s="244"/>
      <c r="T574" s="245"/>
      <c r="AT574" s="246" t="s">
        <v>287</v>
      </c>
      <c r="AU574" s="246" t="s">
        <v>90</v>
      </c>
      <c r="AV574" s="12" t="s">
        <v>90</v>
      </c>
      <c r="AW574" s="12" t="s">
        <v>40</v>
      </c>
      <c r="AX574" s="12" t="s">
        <v>79</v>
      </c>
      <c r="AY574" s="246" t="s">
        <v>174</v>
      </c>
    </row>
    <row r="575" s="12" customFormat="1">
      <c r="B575" s="236"/>
      <c r="C575" s="237"/>
      <c r="D575" s="230" t="s">
        <v>287</v>
      </c>
      <c r="E575" s="238" t="s">
        <v>1</v>
      </c>
      <c r="F575" s="239" t="s">
        <v>2776</v>
      </c>
      <c r="G575" s="237"/>
      <c r="H575" s="240">
        <v>16.199999999999999</v>
      </c>
      <c r="I575" s="241"/>
      <c r="J575" s="237"/>
      <c r="K575" s="237"/>
      <c r="L575" s="242"/>
      <c r="M575" s="243"/>
      <c r="N575" s="244"/>
      <c r="O575" s="244"/>
      <c r="P575" s="244"/>
      <c r="Q575" s="244"/>
      <c r="R575" s="244"/>
      <c r="S575" s="244"/>
      <c r="T575" s="245"/>
      <c r="AT575" s="246" t="s">
        <v>287</v>
      </c>
      <c r="AU575" s="246" t="s">
        <v>90</v>
      </c>
      <c r="AV575" s="12" t="s">
        <v>90</v>
      </c>
      <c r="AW575" s="12" t="s">
        <v>40</v>
      </c>
      <c r="AX575" s="12" t="s">
        <v>79</v>
      </c>
      <c r="AY575" s="246" t="s">
        <v>174</v>
      </c>
    </row>
    <row r="576" s="12" customFormat="1">
      <c r="B576" s="236"/>
      <c r="C576" s="237"/>
      <c r="D576" s="230" t="s">
        <v>287</v>
      </c>
      <c r="E576" s="238" t="s">
        <v>1</v>
      </c>
      <c r="F576" s="239" t="s">
        <v>2777</v>
      </c>
      <c r="G576" s="237"/>
      <c r="H576" s="240">
        <v>24.300000000000001</v>
      </c>
      <c r="I576" s="241"/>
      <c r="J576" s="237"/>
      <c r="K576" s="237"/>
      <c r="L576" s="242"/>
      <c r="M576" s="243"/>
      <c r="N576" s="244"/>
      <c r="O576" s="244"/>
      <c r="P576" s="244"/>
      <c r="Q576" s="244"/>
      <c r="R576" s="244"/>
      <c r="S576" s="244"/>
      <c r="T576" s="245"/>
      <c r="AT576" s="246" t="s">
        <v>287</v>
      </c>
      <c r="AU576" s="246" t="s">
        <v>90</v>
      </c>
      <c r="AV576" s="12" t="s">
        <v>90</v>
      </c>
      <c r="AW576" s="12" t="s">
        <v>40</v>
      </c>
      <c r="AX576" s="12" t="s">
        <v>79</v>
      </c>
      <c r="AY576" s="246" t="s">
        <v>174</v>
      </c>
    </row>
    <row r="577" s="12" customFormat="1">
      <c r="B577" s="236"/>
      <c r="C577" s="237"/>
      <c r="D577" s="230" t="s">
        <v>287</v>
      </c>
      <c r="E577" s="238" t="s">
        <v>1</v>
      </c>
      <c r="F577" s="239" t="s">
        <v>2778</v>
      </c>
      <c r="G577" s="237"/>
      <c r="H577" s="240">
        <v>189</v>
      </c>
      <c r="I577" s="241"/>
      <c r="J577" s="237"/>
      <c r="K577" s="237"/>
      <c r="L577" s="242"/>
      <c r="M577" s="243"/>
      <c r="N577" s="244"/>
      <c r="O577" s="244"/>
      <c r="P577" s="244"/>
      <c r="Q577" s="244"/>
      <c r="R577" s="244"/>
      <c r="S577" s="244"/>
      <c r="T577" s="245"/>
      <c r="AT577" s="246" t="s">
        <v>287</v>
      </c>
      <c r="AU577" s="246" t="s">
        <v>90</v>
      </c>
      <c r="AV577" s="12" t="s">
        <v>90</v>
      </c>
      <c r="AW577" s="12" t="s">
        <v>40</v>
      </c>
      <c r="AX577" s="12" t="s">
        <v>79</v>
      </c>
      <c r="AY577" s="246" t="s">
        <v>174</v>
      </c>
    </row>
    <row r="578" s="1" customFormat="1" ht="16.5" customHeight="1">
      <c r="B578" s="37"/>
      <c r="C578" s="218" t="s">
        <v>524</v>
      </c>
      <c r="D578" s="218" t="s">
        <v>175</v>
      </c>
      <c r="E578" s="219" t="s">
        <v>1881</v>
      </c>
      <c r="F578" s="220" t="s">
        <v>1882</v>
      </c>
      <c r="G578" s="221" t="s">
        <v>305</v>
      </c>
      <c r="H578" s="222">
        <v>1020.6</v>
      </c>
      <c r="I578" s="223"/>
      <c r="J578" s="224">
        <f>ROUND(I578*H578,2)</f>
        <v>0</v>
      </c>
      <c r="K578" s="220" t="s">
        <v>274</v>
      </c>
      <c r="L578" s="42"/>
      <c r="M578" s="225" t="s">
        <v>1</v>
      </c>
      <c r="N578" s="226" t="s">
        <v>50</v>
      </c>
      <c r="O578" s="78"/>
      <c r="P578" s="227">
        <f>O578*H578</f>
        <v>0</v>
      </c>
      <c r="Q578" s="227">
        <v>0</v>
      </c>
      <c r="R578" s="227">
        <f>Q578*H578</f>
        <v>0</v>
      </c>
      <c r="S578" s="227">
        <v>0</v>
      </c>
      <c r="T578" s="228">
        <f>S578*H578</f>
        <v>0</v>
      </c>
      <c r="AR578" s="15" t="s">
        <v>192</v>
      </c>
      <c r="AT578" s="15" t="s">
        <v>175</v>
      </c>
      <c r="AU578" s="15" t="s">
        <v>90</v>
      </c>
      <c r="AY578" s="15" t="s">
        <v>174</v>
      </c>
      <c r="BE578" s="229">
        <f>IF(N578="základní",J578,0)</f>
        <v>0</v>
      </c>
      <c r="BF578" s="229">
        <f>IF(N578="snížená",J578,0)</f>
        <v>0</v>
      </c>
      <c r="BG578" s="229">
        <f>IF(N578="zákl. přenesená",J578,0)</f>
        <v>0</v>
      </c>
      <c r="BH578" s="229">
        <f>IF(N578="sníž. přenesená",J578,0)</f>
        <v>0</v>
      </c>
      <c r="BI578" s="229">
        <f>IF(N578="nulová",J578,0)</f>
        <v>0</v>
      </c>
      <c r="BJ578" s="15" t="s">
        <v>87</v>
      </c>
      <c r="BK578" s="229">
        <f>ROUND(I578*H578,2)</f>
        <v>0</v>
      </c>
      <c r="BL578" s="15" t="s">
        <v>192</v>
      </c>
      <c r="BM578" s="15" t="s">
        <v>2779</v>
      </c>
    </row>
    <row r="579" s="1" customFormat="1">
      <c r="B579" s="37"/>
      <c r="C579" s="38"/>
      <c r="D579" s="230" t="s">
        <v>181</v>
      </c>
      <c r="E579" s="38"/>
      <c r="F579" s="231" t="s">
        <v>1884</v>
      </c>
      <c r="G579" s="38"/>
      <c r="H579" s="38"/>
      <c r="I579" s="142"/>
      <c r="J579" s="38"/>
      <c r="K579" s="38"/>
      <c r="L579" s="42"/>
      <c r="M579" s="232"/>
      <c r="N579" s="78"/>
      <c r="O579" s="78"/>
      <c r="P579" s="78"/>
      <c r="Q579" s="78"/>
      <c r="R579" s="78"/>
      <c r="S579" s="78"/>
      <c r="T579" s="79"/>
      <c r="AT579" s="15" t="s">
        <v>181</v>
      </c>
      <c r="AU579" s="15" t="s">
        <v>90</v>
      </c>
    </row>
    <row r="580" s="12" customFormat="1">
      <c r="B580" s="236"/>
      <c r="C580" s="237"/>
      <c r="D580" s="230" t="s">
        <v>287</v>
      </c>
      <c r="E580" s="238" t="s">
        <v>1</v>
      </c>
      <c r="F580" s="239" t="s">
        <v>2775</v>
      </c>
      <c r="G580" s="237"/>
      <c r="H580" s="240">
        <v>791.10000000000002</v>
      </c>
      <c r="I580" s="241"/>
      <c r="J580" s="237"/>
      <c r="K580" s="237"/>
      <c r="L580" s="242"/>
      <c r="M580" s="243"/>
      <c r="N580" s="244"/>
      <c r="O580" s="244"/>
      <c r="P580" s="244"/>
      <c r="Q580" s="244"/>
      <c r="R580" s="244"/>
      <c r="S580" s="244"/>
      <c r="T580" s="245"/>
      <c r="AT580" s="246" t="s">
        <v>287</v>
      </c>
      <c r="AU580" s="246" t="s">
        <v>90</v>
      </c>
      <c r="AV580" s="12" t="s">
        <v>90</v>
      </c>
      <c r="AW580" s="12" t="s">
        <v>40</v>
      </c>
      <c r="AX580" s="12" t="s">
        <v>79</v>
      </c>
      <c r="AY580" s="246" t="s">
        <v>174</v>
      </c>
    </row>
    <row r="581" s="12" customFormat="1">
      <c r="B581" s="236"/>
      <c r="C581" s="237"/>
      <c r="D581" s="230" t="s">
        <v>287</v>
      </c>
      <c r="E581" s="238" t="s">
        <v>1</v>
      </c>
      <c r="F581" s="239" t="s">
        <v>2776</v>
      </c>
      <c r="G581" s="237"/>
      <c r="H581" s="240">
        <v>16.199999999999999</v>
      </c>
      <c r="I581" s="241"/>
      <c r="J581" s="237"/>
      <c r="K581" s="237"/>
      <c r="L581" s="242"/>
      <c r="M581" s="243"/>
      <c r="N581" s="244"/>
      <c r="O581" s="244"/>
      <c r="P581" s="244"/>
      <c r="Q581" s="244"/>
      <c r="R581" s="244"/>
      <c r="S581" s="244"/>
      <c r="T581" s="245"/>
      <c r="AT581" s="246" t="s">
        <v>287</v>
      </c>
      <c r="AU581" s="246" t="s">
        <v>90</v>
      </c>
      <c r="AV581" s="12" t="s">
        <v>90</v>
      </c>
      <c r="AW581" s="12" t="s">
        <v>40</v>
      </c>
      <c r="AX581" s="12" t="s">
        <v>79</v>
      </c>
      <c r="AY581" s="246" t="s">
        <v>174</v>
      </c>
    </row>
    <row r="582" s="12" customFormat="1">
      <c r="B582" s="236"/>
      <c r="C582" s="237"/>
      <c r="D582" s="230" t="s">
        <v>287</v>
      </c>
      <c r="E582" s="238" t="s">
        <v>1</v>
      </c>
      <c r="F582" s="239" t="s">
        <v>2777</v>
      </c>
      <c r="G582" s="237"/>
      <c r="H582" s="240">
        <v>24.300000000000001</v>
      </c>
      <c r="I582" s="241"/>
      <c r="J582" s="237"/>
      <c r="K582" s="237"/>
      <c r="L582" s="242"/>
      <c r="M582" s="243"/>
      <c r="N582" s="244"/>
      <c r="O582" s="244"/>
      <c r="P582" s="244"/>
      <c r="Q582" s="244"/>
      <c r="R582" s="244"/>
      <c r="S582" s="244"/>
      <c r="T582" s="245"/>
      <c r="AT582" s="246" t="s">
        <v>287</v>
      </c>
      <c r="AU582" s="246" t="s">
        <v>90</v>
      </c>
      <c r="AV582" s="12" t="s">
        <v>90</v>
      </c>
      <c r="AW582" s="12" t="s">
        <v>40</v>
      </c>
      <c r="AX582" s="12" t="s">
        <v>79</v>
      </c>
      <c r="AY582" s="246" t="s">
        <v>174</v>
      </c>
    </row>
    <row r="583" s="12" customFormat="1">
      <c r="B583" s="236"/>
      <c r="C583" s="237"/>
      <c r="D583" s="230" t="s">
        <v>287</v>
      </c>
      <c r="E583" s="238" t="s">
        <v>1</v>
      </c>
      <c r="F583" s="239" t="s">
        <v>2778</v>
      </c>
      <c r="G583" s="237"/>
      <c r="H583" s="240">
        <v>189</v>
      </c>
      <c r="I583" s="241"/>
      <c r="J583" s="237"/>
      <c r="K583" s="237"/>
      <c r="L583" s="242"/>
      <c r="M583" s="243"/>
      <c r="N583" s="244"/>
      <c r="O583" s="244"/>
      <c r="P583" s="244"/>
      <c r="Q583" s="244"/>
      <c r="R583" s="244"/>
      <c r="S583" s="244"/>
      <c r="T583" s="245"/>
      <c r="AT583" s="246" t="s">
        <v>287</v>
      </c>
      <c r="AU583" s="246" t="s">
        <v>90</v>
      </c>
      <c r="AV583" s="12" t="s">
        <v>90</v>
      </c>
      <c r="AW583" s="12" t="s">
        <v>40</v>
      </c>
      <c r="AX583" s="12" t="s">
        <v>79</v>
      </c>
      <c r="AY583" s="246" t="s">
        <v>174</v>
      </c>
    </row>
    <row r="584" s="1" customFormat="1" ht="16.5" customHeight="1">
      <c r="B584" s="37"/>
      <c r="C584" s="218" t="s">
        <v>529</v>
      </c>
      <c r="D584" s="218" t="s">
        <v>175</v>
      </c>
      <c r="E584" s="219" t="s">
        <v>1885</v>
      </c>
      <c r="F584" s="220" t="s">
        <v>1886</v>
      </c>
      <c r="G584" s="221" t="s">
        <v>305</v>
      </c>
      <c r="H584" s="222">
        <v>491.39999999999998</v>
      </c>
      <c r="I584" s="223"/>
      <c r="J584" s="224">
        <f>ROUND(I584*H584,2)</f>
        <v>0</v>
      </c>
      <c r="K584" s="220" t="s">
        <v>274</v>
      </c>
      <c r="L584" s="42"/>
      <c r="M584" s="225" t="s">
        <v>1</v>
      </c>
      <c r="N584" s="226" t="s">
        <v>50</v>
      </c>
      <c r="O584" s="78"/>
      <c r="P584" s="227">
        <f>O584*H584</f>
        <v>0</v>
      </c>
      <c r="Q584" s="227">
        <v>0</v>
      </c>
      <c r="R584" s="227">
        <f>Q584*H584</f>
        <v>0</v>
      </c>
      <c r="S584" s="227">
        <v>0</v>
      </c>
      <c r="T584" s="228">
        <f>S584*H584</f>
        <v>0</v>
      </c>
      <c r="AR584" s="15" t="s">
        <v>192</v>
      </c>
      <c r="AT584" s="15" t="s">
        <v>175</v>
      </c>
      <c r="AU584" s="15" t="s">
        <v>90</v>
      </c>
      <c r="AY584" s="15" t="s">
        <v>174</v>
      </c>
      <c r="BE584" s="229">
        <f>IF(N584="základní",J584,0)</f>
        <v>0</v>
      </c>
      <c r="BF584" s="229">
        <f>IF(N584="snížená",J584,0)</f>
        <v>0</v>
      </c>
      <c r="BG584" s="229">
        <f>IF(N584="zákl. přenesená",J584,0)</f>
        <v>0</v>
      </c>
      <c r="BH584" s="229">
        <f>IF(N584="sníž. přenesená",J584,0)</f>
        <v>0</v>
      </c>
      <c r="BI584" s="229">
        <f>IF(N584="nulová",J584,0)</f>
        <v>0</v>
      </c>
      <c r="BJ584" s="15" t="s">
        <v>87</v>
      </c>
      <c r="BK584" s="229">
        <f>ROUND(I584*H584,2)</f>
        <v>0</v>
      </c>
      <c r="BL584" s="15" t="s">
        <v>192</v>
      </c>
      <c r="BM584" s="15" t="s">
        <v>2780</v>
      </c>
    </row>
    <row r="585" s="1" customFormat="1">
      <c r="B585" s="37"/>
      <c r="C585" s="38"/>
      <c r="D585" s="230" t="s">
        <v>181</v>
      </c>
      <c r="E585" s="38"/>
      <c r="F585" s="231" t="s">
        <v>1888</v>
      </c>
      <c r="G585" s="38"/>
      <c r="H585" s="38"/>
      <c r="I585" s="142"/>
      <c r="J585" s="38"/>
      <c r="K585" s="38"/>
      <c r="L585" s="42"/>
      <c r="M585" s="232"/>
      <c r="N585" s="78"/>
      <c r="O585" s="78"/>
      <c r="P585" s="78"/>
      <c r="Q585" s="78"/>
      <c r="R585" s="78"/>
      <c r="S585" s="78"/>
      <c r="T585" s="79"/>
      <c r="AT585" s="15" t="s">
        <v>181</v>
      </c>
      <c r="AU585" s="15" t="s">
        <v>90</v>
      </c>
    </row>
    <row r="586" s="12" customFormat="1">
      <c r="B586" s="236"/>
      <c r="C586" s="237"/>
      <c r="D586" s="230" t="s">
        <v>287</v>
      </c>
      <c r="E586" s="238" t="s">
        <v>1</v>
      </c>
      <c r="F586" s="239" t="s">
        <v>2781</v>
      </c>
      <c r="G586" s="237"/>
      <c r="H586" s="240">
        <v>380.89999999999998</v>
      </c>
      <c r="I586" s="241"/>
      <c r="J586" s="237"/>
      <c r="K586" s="237"/>
      <c r="L586" s="242"/>
      <c r="M586" s="243"/>
      <c r="N586" s="244"/>
      <c r="O586" s="244"/>
      <c r="P586" s="244"/>
      <c r="Q586" s="244"/>
      <c r="R586" s="244"/>
      <c r="S586" s="244"/>
      <c r="T586" s="245"/>
      <c r="AT586" s="246" t="s">
        <v>287</v>
      </c>
      <c r="AU586" s="246" t="s">
        <v>90</v>
      </c>
      <c r="AV586" s="12" t="s">
        <v>90</v>
      </c>
      <c r="AW586" s="12" t="s">
        <v>40</v>
      </c>
      <c r="AX586" s="12" t="s">
        <v>79</v>
      </c>
      <c r="AY586" s="246" t="s">
        <v>174</v>
      </c>
    </row>
    <row r="587" s="12" customFormat="1">
      <c r="B587" s="236"/>
      <c r="C587" s="237"/>
      <c r="D587" s="230" t="s">
        <v>287</v>
      </c>
      <c r="E587" s="238" t="s">
        <v>1</v>
      </c>
      <c r="F587" s="239" t="s">
        <v>2782</v>
      </c>
      <c r="G587" s="237"/>
      <c r="H587" s="240">
        <v>7.7999999999999998</v>
      </c>
      <c r="I587" s="241"/>
      <c r="J587" s="237"/>
      <c r="K587" s="237"/>
      <c r="L587" s="242"/>
      <c r="M587" s="243"/>
      <c r="N587" s="244"/>
      <c r="O587" s="244"/>
      <c r="P587" s="244"/>
      <c r="Q587" s="244"/>
      <c r="R587" s="244"/>
      <c r="S587" s="244"/>
      <c r="T587" s="245"/>
      <c r="AT587" s="246" t="s">
        <v>287</v>
      </c>
      <c r="AU587" s="246" t="s">
        <v>90</v>
      </c>
      <c r="AV587" s="12" t="s">
        <v>90</v>
      </c>
      <c r="AW587" s="12" t="s">
        <v>40</v>
      </c>
      <c r="AX587" s="12" t="s">
        <v>79</v>
      </c>
      <c r="AY587" s="246" t="s">
        <v>174</v>
      </c>
    </row>
    <row r="588" s="12" customFormat="1">
      <c r="B588" s="236"/>
      <c r="C588" s="237"/>
      <c r="D588" s="230" t="s">
        <v>287</v>
      </c>
      <c r="E588" s="238" t="s">
        <v>1</v>
      </c>
      <c r="F588" s="239" t="s">
        <v>2783</v>
      </c>
      <c r="G588" s="237"/>
      <c r="H588" s="240">
        <v>11.699999999999999</v>
      </c>
      <c r="I588" s="241"/>
      <c r="J588" s="237"/>
      <c r="K588" s="237"/>
      <c r="L588" s="242"/>
      <c r="M588" s="243"/>
      <c r="N588" s="244"/>
      <c r="O588" s="244"/>
      <c r="P588" s="244"/>
      <c r="Q588" s="244"/>
      <c r="R588" s="244"/>
      <c r="S588" s="244"/>
      <c r="T588" s="245"/>
      <c r="AT588" s="246" t="s">
        <v>287</v>
      </c>
      <c r="AU588" s="246" t="s">
        <v>90</v>
      </c>
      <c r="AV588" s="12" t="s">
        <v>90</v>
      </c>
      <c r="AW588" s="12" t="s">
        <v>40</v>
      </c>
      <c r="AX588" s="12" t="s">
        <v>79</v>
      </c>
      <c r="AY588" s="246" t="s">
        <v>174</v>
      </c>
    </row>
    <row r="589" s="12" customFormat="1">
      <c r="B589" s="236"/>
      <c r="C589" s="237"/>
      <c r="D589" s="230" t="s">
        <v>287</v>
      </c>
      <c r="E589" s="238" t="s">
        <v>1</v>
      </c>
      <c r="F589" s="239" t="s">
        <v>2784</v>
      </c>
      <c r="G589" s="237"/>
      <c r="H589" s="240">
        <v>91</v>
      </c>
      <c r="I589" s="241"/>
      <c r="J589" s="237"/>
      <c r="K589" s="237"/>
      <c r="L589" s="242"/>
      <c r="M589" s="243"/>
      <c r="N589" s="244"/>
      <c r="O589" s="244"/>
      <c r="P589" s="244"/>
      <c r="Q589" s="244"/>
      <c r="R589" s="244"/>
      <c r="S589" s="244"/>
      <c r="T589" s="245"/>
      <c r="AT589" s="246" t="s">
        <v>287</v>
      </c>
      <c r="AU589" s="246" t="s">
        <v>90</v>
      </c>
      <c r="AV589" s="12" t="s">
        <v>90</v>
      </c>
      <c r="AW589" s="12" t="s">
        <v>40</v>
      </c>
      <c r="AX589" s="12" t="s">
        <v>79</v>
      </c>
      <c r="AY589" s="246" t="s">
        <v>174</v>
      </c>
    </row>
    <row r="590" s="1" customFormat="1" ht="16.5" customHeight="1">
      <c r="B590" s="37"/>
      <c r="C590" s="218" t="s">
        <v>535</v>
      </c>
      <c r="D590" s="218" t="s">
        <v>175</v>
      </c>
      <c r="E590" s="219" t="s">
        <v>1889</v>
      </c>
      <c r="F590" s="220" t="s">
        <v>1890</v>
      </c>
      <c r="G590" s="221" t="s">
        <v>463</v>
      </c>
      <c r="H590" s="222">
        <v>756</v>
      </c>
      <c r="I590" s="223"/>
      <c r="J590" s="224">
        <f>ROUND(I590*H590,2)</f>
        <v>0</v>
      </c>
      <c r="K590" s="220" t="s">
        <v>274</v>
      </c>
      <c r="L590" s="42"/>
      <c r="M590" s="225" t="s">
        <v>1</v>
      </c>
      <c r="N590" s="226" t="s">
        <v>50</v>
      </c>
      <c r="O590" s="78"/>
      <c r="P590" s="227">
        <f>O590*H590</f>
        <v>0</v>
      </c>
      <c r="Q590" s="227">
        <v>0.0035999999999999999</v>
      </c>
      <c r="R590" s="227">
        <f>Q590*H590</f>
        <v>2.7216</v>
      </c>
      <c r="S590" s="227">
        <v>0</v>
      </c>
      <c r="T590" s="228">
        <f>S590*H590</f>
        <v>0</v>
      </c>
      <c r="AR590" s="15" t="s">
        <v>192</v>
      </c>
      <c r="AT590" s="15" t="s">
        <v>175</v>
      </c>
      <c r="AU590" s="15" t="s">
        <v>90</v>
      </c>
      <c r="AY590" s="15" t="s">
        <v>174</v>
      </c>
      <c r="BE590" s="229">
        <f>IF(N590="základní",J590,0)</f>
        <v>0</v>
      </c>
      <c r="BF590" s="229">
        <f>IF(N590="snížená",J590,0)</f>
        <v>0</v>
      </c>
      <c r="BG590" s="229">
        <f>IF(N590="zákl. přenesená",J590,0)</f>
        <v>0</v>
      </c>
      <c r="BH590" s="229">
        <f>IF(N590="sníž. přenesená",J590,0)</f>
        <v>0</v>
      </c>
      <c r="BI590" s="229">
        <f>IF(N590="nulová",J590,0)</f>
        <v>0</v>
      </c>
      <c r="BJ590" s="15" t="s">
        <v>87</v>
      </c>
      <c r="BK590" s="229">
        <f>ROUND(I590*H590,2)</f>
        <v>0</v>
      </c>
      <c r="BL590" s="15" t="s">
        <v>192</v>
      </c>
      <c r="BM590" s="15" t="s">
        <v>2785</v>
      </c>
    </row>
    <row r="591" s="1" customFormat="1">
      <c r="B591" s="37"/>
      <c r="C591" s="38"/>
      <c r="D591" s="230" t="s">
        <v>181</v>
      </c>
      <c r="E591" s="38"/>
      <c r="F591" s="231" t="s">
        <v>1890</v>
      </c>
      <c r="G591" s="38"/>
      <c r="H591" s="38"/>
      <c r="I591" s="142"/>
      <c r="J591" s="38"/>
      <c r="K591" s="38"/>
      <c r="L591" s="42"/>
      <c r="M591" s="232"/>
      <c r="N591" s="78"/>
      <c r="O591" s="78"/>
      <c r="P591" s="78"/>
      <c r="Q591" s="78"/>
      <c r="R591" s="78"/>
      <c r="S591" s="78"/>
      <c r="T591" s="79"/>
      <c r="AT591" s="15" t="s">
        <v>181</v>
      </c>
      <c r="AU591" s="15" t="s">
        <v>90</v>
      </c>
    </row>
    <row r="592" s="12" customFormat="1">
      <c r="B592" s="236"/>
      <c r="C592" s="237"/>
      <c r="D592" s="230" t="s">
        <v>287</v>
      </c>
      <c r="E592" s="238" t="s">
        <v>1</v>
      </c>
      <c r="F592" s="239" t="s">
        <v>2786</v>
      </c>
      <c r="G592" s="237"/>
      <c r="H592" s="240">
        <v>586</v>
      </c>
      <c r="I592" s="241"/>
      <c r="J592" s="237"/>
      <c r="K592" s="237"/>
      <c r="L592" s="242"/>
      <c r="M592" s="243"/>
      <c r="N592" s="244"/>
      <c r="O592" s="244"/>
      <c r="P592" s="244"/>
      <c r="Q592" s="244"/>
      <c r="R592" s="244"/>
      <c r="S592" s="244"/>
      <c r="T592" s="245"/>
      <c r="AT592" s="246" t="s">
        <v>287</v>
      </c>
      <c r="AU592" s="246" t="s">
        <v>90</v>
      </c>
      <c r="AV592" s="12" t="s">
        <v>90</v>
      </c>
      <c r="AW592" s="12" t="s">
        <v>40</v>
      </c>
      <c r="AX592" s="12" t="s">
        <v>79</v>
      </c>
      <c r="AY592" s="246" t="s">
        <v>174</v>
      </c>
    </row>
    <row r="593" s="12" customFormat="1">
      <c r="B593" s="236"/>
      <c r="C593" s="237"/>
      <c r="D593" s="230" t="s">
        <v>287</v>
      </c>
      <c r="E593" s="238" t="s">
        <v>1</v>
      </c>
      <c r="F593" s="239" t="s">
        <v>2787</v>
      </c>
      <c r="G593" s="237"/>
      <c r="H593" s="240">
        <v>12</v>
      </c>
      <c r="I593" s="241"/>
      <c r="J593" s="237"/>
      <c r="K593" s="237"/>
      <c r="L593" s="242"/>
      <c r="M593" s="243"/>
      <c r="N593" s="244"/>
      <c r="O593" s="244"/>
      <c r="P593" s="244"/>
      <c r="Q593" s="244"/>
      <c r="R593" s="244"/>
      <c r="S593" s="244"/>
      <c r="T593" s="245"/>
      <c r="AT593" s="246" t="s">
        <v>287</v>
      </c>
      <c r="AU593" s="246" t="s">
        <v>90</v>
      </c>
      <c r="AV593" s="12" t="s">
        <v>90</v>
      </c>
      <c r="AW593" s="12" t="s">
        <v>40</v>
      </c>
      <c r="AX593" s="12" t="s">
        <v>79</v>
      </c>
      <c r="AY593" s="246" t="s">
        <v>174</v>
      </c>
    </row>
    <row r="594" s="12" customFormat="1">
      <c r="B594" s="236"/>
      <c r="C594" s="237"/>
      <c r="D594" s="230" t="s">
        <v>287</v>
      </c>
      <c r="E594" s="238" t="s">
        <v>1</v>
      </c>
      <c r="F594" s="239" t="s">
        <v>2788</v>
      </c>
      <c r="G594" s="237"/>
      <c r="H594" s="240">
        <v>18</v>
      </c>
      <c r="I594" s="241"/>
      <c r="J594" s="237"/>
      <c r="K594" s="237"/>
      <c r="L594" s="242"/>
      <c r="M594" s="243"/>
      <c r="N594" s="244"/>
      <c r="O594" s="244"/>
      <c r="P594" s="244"/>
      <c r="Q594" s="244"/>
      <c r="R594" s="244"/>
      <c r="S594" s="244"/>
      <c r="T594" s="245"/>
      <c r="AT594" s="246" t="s">
        <v>287</v>
      </c>
      <c r="AU594" s="246" t="s">
        <v>90</v>
      </c>
      <c r="AV594" s="12" t="s">
        <v>90</v>
      </c>
      <c r="AW594" s="12" t="s">
        <v>40</v>
      </c>
      <c r="AX594" s="12" t="s">
        <v>79</v>
      </c>
      <c r="AY594" s="246" t="s">
        <v>174</v>
      </c>
    </row>
    <row r="595" s="12" customFormat="1">
      <c r="B595" s="236"/>
      <c r="C595" s="237"/>
      <c r="D595" s="230" t="s">
        <v>287</v>
      </c>
      <c r="E595" s="238" t="s">
        <v>1</v>
      </c>
      <c r="F595" s="239" t="s">
        <v>2789</v>
      </c>
      <c r="G595" s="237"/>
      <c r="H595" s="240">
        <v>140</v>
      </c>
      <c r="I595" s="241"/>
      <c r="J595" s="237"/>
      <c r="K595" s="237"/>
      <c r="L595" s="242"/>
      <c r="M595" s="243"/>
      <c r="N595" s="244"/>
      <c r="O595" s="244"/>
      <c r="P595" s="244"/>
      <c r="Q595" s="244"/>
      <c r="R595" s="244"/>
      <c r="S595" s="244"/>
      <c r="T595" s="245"/>
      <c r="AT595" s="246" t="s">
        <v>287</v>
      </c>
      <c r="AU595" s="246" t="s">
        <v>90</v>
      </c>
      <c r="AV595" s="12" t="s">
        <v>90</v>
      </c>
      <c r="AW595" s="12" t="s">
        <v>40</v>
      </c>
      <c r="AX595" s="12" t="s">
        <v>79</v>
      </c>
      <c r="AY595" s="246" t="s">
        <v>174</v>
      </c>
    </row>
    <row r="596" s="1" customFormat="1" ht="16.5" customHeight="1">
      <c r="B596" s="37"/>
      <c r="C596" s="218" t="s">
        <v>540</v>
      </c>
      <c r="D596" s="218" t="s">
        <v>175</v>
      </c>
      <c r="E596" s="219" t="s">
        <v>1904</v>
      </c>
      <c r="F596" s="220" t="s">
        <v>1905</v>
      </c>
      <c r="G596" s="221" t="s">
        <v>463</v>
      </c>
      <c r="H596" s="222">
        <v>756</v>
      </c>
      <c r="I596" s="223"/>
      <c r="J596" s="224">
        <f>ROUND(I596*H596,2)</f>
        <v>0</v>
      </c>
      <c r="K596" s="220" t="s">
        <v>274</v>
      </c>
      <c r="L596" s="42"/>
      <c r="M596" s="225" t="s">
        <v>1</v>
      </c>
      <c r="N596" s="226" t="s">
        <v>50</v>
      </c>
      <c r="O596" s="78"/>
      <c r="P596" s="227">
        <f>O596*H596</f>
        <v>0</v>
      </c>
      <c r="Q596" s="227">
        <v>0</v>
      </c>
      <c r="R596" s="227">
        <f>Q596*H596</f>
        <v>0</v>
      </c>
      <c r="S596" s="227">
        <v>0</v>
      </c>
      <c r="T596" s="228">
        <f>S596*H596</f>
        <v>0</v>
      </c>
      <c r="AR596" s="15" t="s">
        <v>192</v>
      </c>
      <c r="AT596" s="15" t="s">
        <v>175</v>
      </c>
      <c r="AU596" s="15" t="s">
        <v>90</v>
      </c>
      <c r="AY596" s="15" t="s">
        <v>174</v>
      </c>
      <c r="BE596" s="229">
        <f>IF(N596="základní",J596,0)</f>
        <v>0</v>
      </c>
      <c r="BF596" s="229">
        <f>IF(N596="snížená",J596,0)</f>
        <v>0</v>
      </c>
      <c r="BG596" s="229">
        <f>IF(N596="zákl. přenesená",J596,0)</f>
        <v>0</v>
      </c>
      <c r="BH596" s="229">
        <f>IF(N596="sníž. přenesená",J596,0)</f>
        <v>0</v>
      </c>
      <c r="BI596" s="229">
        <f>IF(N596="nulová",J596,0)</f>
        <v>0</v>
      </c>
      <c r="BJ596" s="15" t="s">
        <v>87</v>
      </c>
      <c r="BK596" s="229">
        <f>ROUND(I596*H596,2)</f>
        <v>0</v>
      </c>
      <c r="BL596" s="15" t="s">
        <v>192</v>
      </c>
      <c r="BM596" s="15" t="s">
        <v>2790</v>
      </c>
    </row>
    <row r="597" s="1" customFormat="1">
      <c r="B597" s="37"/>
      <c r="C597" s="38"/>
      <c r="D597" s="230" t="s">
        <v>181</v>
      </c>
      <c r="E597" s="38"/>
      <c r="F597" s="231" t="s">
        <v>1907</v>
      </c>
      <c r="G597" s="38"/>
      <c r="H597" s="38"/>
      <c r="I597" s="142"/>
      <c r="J597" s="38"/>
      <c r="K597" s="38"/>
      <c r="L597" s="42"/>
      <c r="M597" s="232"/>
      <c r="N597" s="78"/>
      <c r="O597" s="78"/>
      <c r="P597" s="78"/>
      <c r="Q597" s="78"/>
      <c r="R597" s="78"/>
      <c r="S597" s="78"/>
      <c r="T597" s="79"/>
      <c r="AT597" s="15" t="s">
        <v>181</v>
      </c>
      <c r="AU597" s="15" t="s">
        <v>90</v>
      </c>
    </row>
    <row r="598" s="12" customFormat="1">
      <c r="B598" s="236"/>
      <c r="C598" s="237"/>
      <c r="D598" s="230" t="s">
        <v>287</v>
      </c>
      <c r="E598" s="238" t="s">
        <v>1</v>
      </c>
      <c r="F598" s="239" t="s">
        <v>2786</v>
      </c>
      <c r="G598" s="237"/>
      <c r="H598" s="240">
        <v>586</v>
      </c>
      <c r="I598" s="241"/>
      <c r="J598" s="237"/>
      <c r="K598" s="237"/>
      <c r="L598" s="242"/>
      <c r="M598" s="243"/>
      <c r="N598" s="244"/>
      <c r="O598" s="244"/>
      <c r="P598" s="244"/>
      <c r="Q598" s="244"/>
      <c r="R598" s="244"/>
      <c r="S598" s="244"/>
      <c r="T598" s="245"/>
      <c r="AT598" s="246" t="s">
        <v>287</v>
      </c>
      <c r="AU598" s="246" t="s">
        <v>90</v>
      </c>
      <c r="AV598" s="12" t="s">
        <v>90</v>
      </c>
      <c r="AW598" s="12" t="s">
        <v>40</v>
      </c>
      <c r="AX598" s="12" t="s">
        <v>79</v>
      </c>
      <c r="AY598" s="246" t="s">
        <v>174</v>
      </c>
    </row>
    <row r="599" s="12" customFormat="1">
      <c r="B599" s="236"/>
      <c r="C599" s="237"/>
      <c r="D599" s="230" t="s">
        <v>287</v>
      </c>
      <c r="E599" s="238" t="s">
        <v>1</v>
      </c>
      <c r="F599" s="239" t="s">
        <v>2787</v>
      </c>
      <c r="G599" s="237"/>
      <c r="H599" s="240">
        <v>12</v>
      </c>
      <c r="I599" s="241"/>
      <c r="J599" s="237"/>
      <c r="K599" s="237"/>
      <c r="L599" s="242"/>
      <c r="M599" s="243"/>
      <c r="N599" s="244"/>
      <c r="O599" s="244"/>
      <c r="P599" s="244"/>
      <c r="Q599" s="244"/>
      <c r="R599" s="244"/>
      <c r="S599" s="244"/>
      <c r="T599" s="245"/>
      <c r="AT599" s="246" t="s">
        <v>287</v>
      </c>
      <c r="AU599" s="246" t="s">
        <v>90</v>
      </c>
      <c r="AV599" s="12" t="s">
        <v>90</v>
      </c>
      <c r="AW599" s="12" t="s">
        <v>40</v>
      </c>
      <c r="AX599" s="12" t="s">
        <v>79</v>
      </c>
      <c r="AY599" s="246" t="s">
        <v>174</v>
      </c>
    </row>
    <row r="600" s="12" customFormat="1">
      <c r="B600" s="236"/>
      <c r="C600" s="237"/>
      <c r="D600" s="230" t="s">
        <v>287</v>
      </c>
      <c r="E600" s="238" t="s">
        <v>1</v>
      </c>
      <c r="F600" s="239" t="s">
        <v>2788</v>
      </c>
      <c r="G600" s="237"/>
      <c r="H600" s="240">
        <v>18</v>
      </c>
      <c r="I600" s="241"/>
      <c r="J600" s="237"/>
      <c r="K600" s="237"/>
      <c r="L600" s="242"/>
      <c r="M600" s="243"/>
      <c r="N600" s="244"/>
      <c r="O600" s="244"/>
      <c r="P600" s="244"/>
      <c r="Q600" s="244"/>
      <c r="R600" s="244"/>
      <c r="S600" s="244"/>
      <c r="T600" s="245"/>
      <c r="AT600" s="246" t="s">
        <v>287</v>
      </c>
      <c r="AU600" s="246" t="s">
        <v>90</v>
      </c>
      <c r="AV600" s="12" t="s">
        <v>90</v>
      </c>
      <c r="AW600" s="12" t="s">
        <v>40</v>
      </c>
      <c r="AX600" s="12" t="s">
        <v>79</v>
      </c>
      <c r="AY600" s="246" t="s">
        <v>174</v>
      </c>
    </row>
    <row r="601" s="12" customFormat="1">
      <c r="B601" s="236"/>
      <c r="C601" s="237"/>
      <c r="D601" s="230" t="s">
        <v>287</v>
      </c>
      <c r="E601" s="238" t="s">
        <v>1</v>
      </c>
      <c r="F601" s="239" t="s">
        <v>2789</v>
      </c>
      <c r="G601" s="237"/>
      <c r="H601" s="240">
        <v>140</v>
      </c>
      <c r="I601" s="241"/>
      <c r="J601" s="237"/>
      <c r="K601" s="237"/>
      <c r="L601" s="242"/>
      <c r="M601" s="243"/>
      <c r="N601" s="244"/>
      <c r="O601" s="244"/>
      <c r="P601" s="244"/>
      <c r="Q601" s="244"/>
      <c r="R601" s="244"/>
      <c r="S601" s="244"/>
      <c r="T601" s="245"/>
      <c r="AT601" s="246" t="s">
        <v>287</v>
      </c>
      <c r="AU601" s="246" t="s">
        <v>90</v>
      </c>
      <c r="AV601" s="12" t="s">
        <v>90</v>
      </c>
      <c r="AW601" s="12" t="s">
        <v>40</v>
      </c>
      <c r="AX601" s="12" t="s">
        <v>79</v>
      </c>
      <c r="AY601" s="246" t="s">
        <v>174</v>
      </c>
    </row>
    <row r="602" s="11" customFormat="1" ht="22.8" customHeight="1">
      <c r="B602" s="202"/>
      <c r="C602" s="203"/>
      <c r="D602" s="204" t="s">
        <v>78</v>
      </c>
      <c r="E602" s="216" t="s">
        <v>209</v>
      </c>
      <c r="F602" s="216" t="s">
        <v>1054</v>
      </c>
      <c r="G602" s="203"/>
      <c r="H602" s="203"/>
      <c r="I602" s="206"/>
      <c r="J602" s="217">
        <f>BK602</f>
        <v>0</v>
      </c>
      <c r="K602" s="203"/>
      <c r="L602" s="208"/>
      <c r="M602" s="209"/>
      <c r="N602" s="210"/>
      <c r="O602" s="210"/>
      <c r="P602" s="211">
        <f>SUM(P603:P1147)</f>
        <v>0</v>
      </c>
      <c r="Q602" s="210"/>
      <c r="R602" s="211">
        <f>SUM(R603:R1147)</f>
        <v>25.857357499999999</v>
      </c>
      <c r="S602" s="210"/>
      <c r="T602" s="212">
        <f>SUM(T603:T1147)</f>
        <v>0</v>
      </c>
      <c r="AR602" s="213" t="s">
        <v>87</v>
      </c>
      <c r="AT602" s="214" t="s">
        <v>78</v>
      </c>
      <c r="AU602" s="214" t="s">
        <v>87</v>
      </c>
      <c r="AY602" s="213" t="s">
        <v>174</v>
      </c>
      <c r="BK602" s="215">
        <f>SUM(BK603:BK1147)</f>
        <v>0</v>
      </c>
    </row>
    <row r="603" s="1" customFormat="1" ht="16.5" customHeight="1">
      <c r="B603" s="37"/>
      <c r="C603" s="247" t="s">
        <v>546</v>
      </c>
      <c r="D603" s="247" t="s">
        <v>312</v>
      </c>
      <c r="E603" s="248" t="s">
        <v>1908</v>
      </c>
      <c r="F603" s="249" t="s">
        <v>1909</v>
      </c>
      <c r="G603" s="250" t="s">
        <v>463</v>
      </c>
      <c r="H603" s="251">
        <v>3062.5</v>
      </c>
      <c r="I603" s="252"/>
      <c r="J603" s="253">
        <f>ROUND(I603*H603,2)</f>
        <v>0</v>
      </c>
      <c r="K603" s="249" t="s">
        <v>1</v>
      </c>
      <c r="L603" s="254"/>
      <c r="M603" s="255" t="s">
        <v>1</v>
      </c>
      <c r="N603" s="256" t="s">
        <v>50</v>
      </c>
      <c r="O603" s="78"/>
      <c r="P603" s="227">
        <f>O603*H603</f>
        <v>0</v>
      </c>
      <c r="Q603" s="227">
        <v>0</v>
      </c>
      <c r="R603" s="227">
        <f>Q603*H603</f>
        <v>0</v>
      </c>
      <c r="S603" s="227">
        <v>0</v>
      </c>
      <c r="T603" s="228">
        <f>S603*H603</f>
        <v>0</v>
      </c>
      <c r="AR603" s="15" t="s">
        <v>1368</v>
      </c>
      <c r="AT603" s="15" t="s">
        <v>312</v>
      </c>
      <c r="AU603" s="15" t="s">
        <v>90</v>
      </c>
      <c r="AY603" s="15" t="s">
        <v>174</v>
      </c>
      <c r="BE603" s="229">
        <f>IF(N603="základní",J603,0)</f>
        <v>0</v>
      </c>
      <c r="BF603" s="229">
        <f>IF(N603="snížená",J603,0)</f>
        <v>0</v>
      </c>
      <c r="BG603" s="229">
        <f>IF(N603="zákl. přenesená",J603,0)</f>
        <v>0</v>
      </c>
      <c r="BH603" s="229">
        <f>IF(N603="sníž. přenesená",J603,0)</f>
        <v>0</v>
      </c>
      <c r="BI603" s="229">
        <f>IF(N603="nulová",J603,0)</f>
        <v>0</v>
      </c>
      <c r="BJ603" s="15" t="s">
        <v>87</v>
      </c>
      <c r="BK603" s="229">
        <f>ROUND(I603*H603,2)</f>
        <v>0</v>
      </c>
      <c r="BL603" s="15" t="s">
        <v>1368</v>
      </c>
      <c r="BM603" s="15" t="s">
        <v>2791</v>
      </c>
    </row>
    <row r="604" s="1" customFormat="1">
      <c r="B604" s="37"/>
      <c r="C604" s="38"/>
      <c r="D604" s="230" t="s">
        <v>181</v>
      </c>
      <c r="E604" s="38"/>
      <c r="F604" s="231" t="s">
        <v>1909</v>
      </c>
      <c r="G604" s="38"/>
      <c r="H604" s="38"/>
      <c r="I604" s="142"/>
      <c r="J604" s="38"/>
      <c r="K604" s="38"/>
      <c r="L604" s="42"/>
      <c r="M604" s="232"/>
      <c r="N604" s="78"/>
      <c r="O604" s="78"/>
      <c r="P604" s="78"/>
      <c r="Q604" s="78"/>
      <c r="R604" s="78"/>
      <c r="S604" s="78"/>
      <c r="T604" s="79"/>
      <c r="AT604" s="15" t="s">
        <v>181</v>
      </c>
      <c r="AU604" s="15" t="s">
        <v>90</v>
      </c>
    </row>
    <row r="605" s="12" customFormat="1">
      <c r="B605" s="236"/>
      <c r="C605" s="237"/>
      <c r="D605" s="230" t="s">
        <v>287</v>
      </c>
      <c r="E605" s="238" t="s">
        <v>1</v>
      </c>
      <c r="F605" s="239" t="s">
        <v>2792</v>
      </c>
      <c r="G605" s="237"/>
      <c r="H605" s="240">
        <v>716</v>
      </c>
      <c r="I605" s="241"/>
      <c r="J605" s="237"/>
      <c r="K605" s="237"/>
      <c r="L605" s="242"/>
      <c r="M605" s="243"/>
      <c r="N605" s="244"/>
      <c r="O605" s="244"/>
      <c r="P605" s="244"/>
      <c r="Q605" s="244"/>
      <c r="R605" s="244"/>
      <c r="S605" s="244"/>
      <c r="T605" s="245"/>
      <c r="AT605" s="246" t="s">
        <v>287</v>
      </c>
      <c r="AU605" s="246" t="s">
        <v>90</v>
      </c>
      <c r="AV605" s="12" t="s">
        <v>90</v>
      </c>
      <c r="AW605" s="12" t="s">
        <v>40</v>
      </c>
      <c r="AX605" s="12" t="s">
        <v>79</v>
      </c>
      <c r="AY605" s="246" t="s">
        <v>174</v>
      </c>
    </row>
    <row r="606" s="12" customFormat="1">
      <c r="B606" s="236"/>
      <c r="C606" s="237"/>
      <c r="D606" s="230" t="s">
        <v>287</v>
      </c>
      <c r="E606" s="238" t="s">
        <v>1</v>
      </c>
      <c r="F606" s="239" t="s">
        <v>2793</v>
      </c>
      <c r="G606" s="237"/>
      <c r="H606" s="240">
        <v>111</v>
      </c>
      <c r="I606" s="241"/>
      <c r="J606" s="237"/>
      <c r="K606" s="237"/>
      <c r="L606" s="242"/>
      <c r="M606" s="243"/>
      <c r="N606" s="244"/>
      <c r="O606" s="244"/>
      <c r="P606" s="244"/>
      <c r="Q606" s="244"/>
      <c r="R606" s="244"/>
      <c r="S606" s="244"/>
      <c r="T606" s="245"/>
      <c r="AT606" s="246" t="s">
        <v>287</v>
      </c>
      <c r="AU606" s="246" t="s">
        <v>90</v>
      </c>
      <c r="AV606" s="12" t="s">
        <v>90</v>
      </c>
      <c r="AW606" s="12" t="s">
        <v>40</v>
      </c>
      <c r="AX606" s="12" t="s">
        <v>79</v>
      </c>
      <c r="AY606" s="246" t="s">
        <v>174</v>
      </c>
    </row>
    <row r="607" s="12" customFormat="1">
      <c r="B607" s="236"/>
      <c r="C607" s="237"/>
      <c r="D607" s="230" t="s">
        <v>287</v>
      </c>
      <c r="E607" s="238" t="s">
        <v>1</v>
      </c>
      <c r="F607" s="239" t="s">
        <v>2794</v>
      </c>
      <c r="G607" s="237"/>
      <c r="H607" s="240">
        <v>689</v>
      </c>
      <c r="I607" s="241"/>
      <c r="J607" s="237"/>
      <c r="K607" s="237"/>
      <c r="L607" s="242"/>
      <c r="M607" s="243"/>
      <c r="N607" s="244"/>
      <c r="O607" s="244"/>
      <c r="P607" s="244"/>
      <c r="Q607" s="244"/>
      <c r="R607" s="244"/>
      <c r="S607" s="244"/>
      <c r="T607" s="245"/>
      <c r="AT607" s="246" t="s">
        <v>287</v>
      </c>
      <c r="AU607" s="246" t="s">
        <v>90</v>
      </c>
      <c r="AV607" s="12" t="s">
        <v>90</v>
      </c>
      <c r="AW607" s="12" t="s">
        <v>40</v>
      </c>
      <c r="AX607" s="12" t="s">
        <v>79</v>
      </c>
      <c r="AY607" s="246" t="s">
        <v>174</v>
      </c>
    </row>
    <row r="608" s="12" customFormat="1">
      <c r="B608" s="236"/>
      <c r="C608" s="237"/>
      <c r="D608" s="230" t="s">
        <v>287</v>
      </c>
      <c r="E608" s="238" t="s">
        <v>1</v>
      </c>
      <c r="F608" s="239" t="s">
        <v>2795</v>
      </c>
      <c r="G608" s="237"/>
      <c r="H608" s="240">
        <v>51</v>
      </c>
      <c r="I608" s="241"/>
      <c r="J608" s="237"/>
      <c r="K608" s="237"/>
      <c r="L608" s="242"/>
      <c r="M608" s="243"/>
      <c r="N608" s="244"/>
      <c r="O608" s="244"/>
      <c r="P608" s="244"/>
      <c r="Q608" s="244"/>
      <c r="R608" s="244"/>
      <c r="S608" s="244"/>
      <c r="T608" s="245"/>
      <c r="AT608" s="246" t="s">
        <v>287</v>
      </c>
      <c r="AU608" s="246" t="s">
        <v>90</v>
      </c>
      <c r="AV608" s="12" t="s">
        <v>90</v>
      </c>
      <c r="AW608" s="12" t="s">
        <v>40</v>
      </c>
      <c r="AX608" s="12" t="s">
        <v>79</v>
      </c>
      <c r="AY608" s="246" t="s">
        <v>174</v>
      </c>
    </row>
    <row r="609" s="12" customFormat="1">
      <c r="B609" s="236"/>
      <c r="C609" s="237"/>
      <c r="D609" s="230" t="s">
        <v>287</v>
      </c>
      <c r="E609" s="238" t="s">
        <v>1</v>
      </c>
      <c r="F609" s="239" t="s">
        <v>2796</v>
      </c>
      <c r="G609" s="237"/>
      <c r="H609" s="240">
        <v>35</v>
      </c>
      <c r="I609" s="241"/>
      <c r="J609" s="237"/>
      <c r="K609" s="237"/>
      <c r="L609" s="242"/>
      <c r="M609" s="243"/>
      <c r="N609" s="244"/>
      <c r="O609" s="244"/>
      <c r="P609" s="244"/>
      <c r="Q609" s="244"/>
      <c r="R609" s="244"/>
      <c r="S609" s="244"/>
      <c r="T609" s="245"/>
      <c r="AT609" s="246" t="s">
        <v>287</v>
      </c>
      <c r="AU609" s="246" t="s">
        <v>90</v>
      </c>
      <c r="AV609" s="12" t="s">
        <v>90</v>
      </c>
      <c r="AW609" s="12" t="s">
        <v>40</v>
      </c>
      <c r="AX609" s="12" t="s">
        <v>79</v>
      </c>
      <c r="AY609" s="246" t="s">
        <v>174</v>
      </c>
    </row>
    <row r="610" s="12" customFormat="1">
      <c r="B610" s="236"/>
      <c r="C610" s="237"/>
      <c r="D610" s="230" t="s">
        <v>287</v>
      </c>
      <c r="E610" s="238" t="s">
        <v>1</v>
      </c>
      <c r="F610" s="239" t="s">
        <v>2797</v>
      </c>
      <c r="G610" s="237"/>
      <c r="H610" s="240">
        <v>64</v>
      </c>
      <c r="I610" s="241"/>
      <c r="J610" s="237"/>
      <c r="K610" s="237"/>
      <c r="L610" s="242"/>
      <c r="M610" s="243"/>
      <c r="N610" s="244"/>
      <c r="O610" s="244"/>
      <c r="P610" s="244"/>
      <c r="Q610" s="244"/>
      <c r="R610" s="244"/>
      <c r="S610" s="244"/>
      <c r="T610" s="245"/>
      <c r="AT610" s="246" t="s">
        <v>287</v>
      </c>
      <c r="AU610" s="246" t="s">
        <v>90</v>
      </c>
      <c r="AV610" s="12" t="s">
        <v>90</v>
      </c>
      <c r="AW610" s="12" t="s">
        <v>40</v>
      </c>
      <c r="AX610" s="12" t="s">
        <v>79</v>
      </c>
      <c r="AY610" s="246" t="s">
        <v>174</v>
      </c>
    </row>
    <row r="611" s="12" customFormat="1">
      <c r="B611" s="236"/>
      <c r="C611" s="237"/>
      <c r="D611" s="230" t="s">
        <v>287</v>
      </c>
      <c r="E611" s="238" t="s">
        <v>1</v>
      </c>
      <c r="F611" s="239" t="s">
        <v>2798</v>
      </c>
      <c r="G611" s="237"/>
      <c r="H611" s="240">
        <v>29</v>
      </c>
      <c r="I611" s="241"/>
      <c r="J611" s="237"/>
      <c r="K611" s="237"/>
      <c r="L611" s="242"/>
      <c r="M611" s="243"/>
      <c r="N611" s="244"/>
      <c r="O611" s="244"/>
      <c r="P611" s="244"/>
      <c r="Q611" s="244"/>
      <c r="R611" s="244"/>
      <c r="S611" s="244"/>
      <c r="T611" s="245"/>
      <c r="AT611" s="246" t="s">
        <v>287</v>
      </c>
      <c r="AU611" s="246" t="s">
        <v>90</v>
      </c>
      <c r="AV611" s="12" t="s">
        <v>90</v>
      </c>
      <c r="AW611" s="12" t="s">
        <v>40</v>
      </c>
      <c r="AX611" s="12" t="s">
        <v>79</v>
      </c>
      <c r="AY611" s="246" t="s">
        <v>174</v>
      </c>
    </row>
    <row r="612" s="12" customFormat="1">
      <c r="B612" s="236"/>
      <c r="C612" s="237"/>
      <c r="D612" s="230" t="s">
        <v>287</v>
      </c>
      <c r="E612" s="238" t="s">
        <v>1</v>
      </c>
      <c r="F612" s="239" t="s">
        <v>2799</v>
      </c>
      <c r="G612" s="237"/>
      <c r="H612" s="240">
        <v>107</v>
      </c>
      <c r="I612" s="241"/>
      <c r="J612" s="237"/>
      <c r="K612" s="237"/>
      <c r="L612" s="242"/>
      <c r="M612" s="243"/>
      <c r="N612" s="244"/>
      <c r="O612" s="244"/>
      <c r="P612" s="244"/>
      <c r="Q612" s="244"/>
      <c r="R612" s="244"/>
      <c r="S612" s="244"/>
      <c r="T612" s="245"/>
      <c r="AT612" s="246" t="s">
        <v>287</v>
      </c>
      <c r="AU612" s="246" t="s">
        <v>90</v>
      </c>
      <c r="AV612" s="12" t="s">
        <v>90</v>
      </c>
      <c r="AW612" s="12" t="s">
        <v>40</v>
      </c>
      <c r="AX612" s="12" t="s">
        <v>79</v>
      </c>
      <c r="AY612" s="246" t="s">
        <v>174</v>
      </c>
    </row>
    <row r="613" s="12" customFormat="1">
      <c r="B613" s="236"/>
      <c r="C613" s="237"/>
      <c r="D613" s="230" t="s">
        <v>287</v>
      </c>
      <c r="E613" s="238" t="s">
        <v>1</v>
      </c>
      <c r="F613" s="239" t="s">
        <v>2800</v>
      </c>
      <c r="G613" s="237"/>
      <c r="H613" s="240">
        <v>57</v>
      </c>
      <c r="I613" s="241"/>
      <c r="J613" s="237"/>
      <c r="K613" s="237"/>
      <c r="L613" s="242"/>
      <c r="M613" s="243"/>
      <c r="N613" s="244"/>
      <c r="O613" s="244"/>
      <c r="P613" s="244"/>
      <c r="Q613" s="244"/>
      <c r="R613" s="244"/>
      <c r="S613" s="244"/>
      <c r="T613" s="245"/>
      <c r="AT613" s="246" t="s">
        <v>287</v>
      </c>
      <c r="AU613" s="246" t="s">
        <v>90</v>
      </c>
      <c r="AV613" s="12" t="s">
        <v>90</v>
      </c>
      <c r="AW613" s="12" t="s">
        <v>40</v>
      </c>
      <c r="AX613" s="12" t="s">
        <v>79</v>
      </c>
      <c r="AY613" s="246" t="s">
        <v>174</v>
      </c>
    </row>
    <row r="614" s="12" customFormat="1">
      <c r="B614" s="236"/>
      <c r="C614" s="237"/>
      <c r="D614" s="230" t="s">
        <v>287</v>
      </c>
      <c r="E614" s="238" t="s">
        <v>1</v>
      </c>
      <c r="F614" s="239" t="s">
        <v>2801</v>
      </c>
      <c r="G614" s="237"/>
      <c r="H614" s="240">
        <v>78</v>
      </c>
      <c r="I614" s="241"/>
      <c r="J614" s="237"/>
      <c r="K614" s="237"/>
      <c r="L614" s="242"/>
      <c r="M614" s="243"/>
      <c r="N614" s="244"/>
      <c r="O614" s="244"/>
      <c r="P614" s="244"/>
      <c r="Q614" s="244"/>
      <c r="R614" s="244"/>
      <c r="S614" s="244"/>
      <c r="T614" s="245"/>
      <c r="AT614" s="246" t="s">
        <v>287</v>
      </c>
      <c r="AU614" s="246" t="s">
        <v>90</v>
      </c>
      <c r="AV614" s="12" t="s">
        <v>90</v>
      </c>
      <c r="AW614" s="12" t="s">
        <v>40</v>
      </c>
      <c r="AX614" s="12" t="s">
        <v>79</v>
      </c>
      <c r="AY614" s="246" t="s">
        <v>174</v>
      </c>
    </row>
    <row r="615" s="12" customFormat="1">
      <c r="B615" s="236"/>
      <c r="C615" s="237"/>
      <c r="D615" s="230" t="s">
        <v>287</v>
      </c>
      <c r="E615" s="238" t="s">
        <v>1</v>
      </c>
      <c r="F615" s="239" t="s">
        <v>2802</v>
      </c>
      <c r="G615" s="237"/>
      <c r="H615" s="240">
        <v>27</v>
      </c>
      <c r="I615" s="241"/>
      <c r="J615" s="237"/>
      <c r="K615" s="237"/>
      <c r="L615" s="242"/>
      <c r="M615" s="243"/>
      <c r="N615" s="244"/>
      <c r="O615" s="244"/>
      <c r="P615" s="244"/>
      <c r="Q615" s="244"/>
      <c r="R615" s="244"/>
      <c r="S615" s="244"/>
      <c r="T615" s="245"/>
      <c r="AT615" s="246" t="s">
        <v>287</v>
      </c>
      <c r="AU615" s="246" t="s">
        <v>90</v>
      </c>
      <c r="AV615" s="12" t="s">
        <v>90</v>
      </c>
      <c r="AW615" s="12" t="s">
        <v>40</v>
      </c>
      <c r="AX615" s="12" t="s">
        <v>79</v>
      </c>
      <c r="AY615" s="246" t="s">
        <v>174</v>
      </c>
    </row>
    <row r="616" s="12" customFormat="1">
      <c r="B616" s="236"/>
      <c r="C616" s="237"/>
      <c r="D616" s="230" t="s">
        <v>287</v>
      </c>
      <c r="E616" s="238" t="s">
        <v>1</v>
      </c>
      <c r="F616" s="239" t="s">
        <v>2803</v>
      </c>
      <c r="G616" s="237"/>
      <c r="H616" s="240">
        <v>81</v>
      </c>
      <c r="I616" s="241"/>
      <c r="J616" s="237"/>
      <c r="K616" s="237"/>
      <c r="L616" s="242"/>
      <c r="M616" s="243"/>
      <c r="N616" s="244"/>
      <c r="O616" s="244"/>
      <c r="P616" s="244"/>
      <c r="Q616" s="244"/>
      <c r="R616" s="244"/>
      <c r="S616" s="244"/>
      <c r="T616" s="245"/>
      <c r="AT616" s="246" t="s">
        <v>287</v>
      </c>
      <c r="AU616" s="246" t="s">
        <v>90</v>
      </c>
      <c r="AV616" s="12" t="s">
        <v>90</v>
      </c>
      <c r="AW616" s="12" t="s">
        <v>40</v>
      </c>
      <c r="AX616" s="12" t="s">
        <v>79</v>
      </c>
      <c r="AY616" s="246" t="s">
        <v>174</v>
      </c>
    </row>
    <row r="617" s="12" customFormat="1">
      <c r="B617" s="236"/>
      <c r="C617" s="237"/>
      <c r="D617" s="230" t="s">
        <v>287</v>
      </c>
      <c r="E617" s="238" t="s">
        <v>1</v>
      </c>
      <c r="F617" s="239" t="s">
        <v>2804</v>
      </c>
      <c r="G617" s="237"/>
      <c r="H617" s="240">
        <v>571</v>
      </c>
      <c r="I617" s="241"/>
      <c r="J617" s="237"/>
      <c r="K617" s="237"/>
      <c r="L617" s="242"/>
      <c r="M617" s="243"/>
      <c r="N617" s="244"/>
      <c r="O617" s="244"/>
      <c r="P617" s="244"/>
      <c r="Q617" s="244"/>
      <c r="R617" s="244"/>
      <c r="S617" s="244"/>
      <c r="T617" s="245"/>
      <c r="AT617" s="246" t="s">
        <v>287</v>
      </c>
      <c r="AU617" s="246" t="s">
        <v>90</v>
      </c>
      <c r="AV617" s="12" t="s">
        <v>90</v>
      </c>
      <c r="AW617" s="12" t="s">
        <v>40</v>
      </c>
      <c r="AX617" s="12" t="s">
        <v>79</v>
      </c>
      <c r="AY617" s="246" t="s">
        <v>174</v>
      </c>
    </row>
    <row r="618" s="12" customFormat="1">
      <c r="B618" s="236"/>
      <c r="C618" s="237"/>
      <c r="D618" s="230" t="s">
        <v>287</v>
      </c>
      <c r="E618" s="238" t="s">
        <v>1</v>
      </c>
      <c r="F618" s="239" t="s">
        <v>2805</v>
      </c>
      <c r="G618" s="237"/>
      <c r="H618" s="240">
        <v>52</v>
      </c>
      <c r="I618" s="241"/>
      <c r="J618" s="237"/>
      <c r="K618" s="237"/>
      <c r="L618" s="242"/>
      <c r="M618" s="243"/>
      <c r="N618" s="244"/>
      <c r="O618" s="244"/>
      <c r="P618" s="244"/>
      <c r="Q618" s="244"/>
      <c r="R618" s="244"/>
      <c r="S618" s="244"/>
      <c r="T618" s="245"/>
      <c r="AT618" s="246" t="s">
        <v>287</v>
      </c>
      <c r="AU618" s="246" t="s">
        <v>90</v>
      </c>
      <c r="AV618" s="12" t="s">
        <v>90</v>
      </c>
      <c r="AW618" s="12" t="s">
        <v>40</v>
      </c>
      <c r="AX618" s="12" t="s">
        <v>79</v>
      </c>
      <c r="AY618" s="246" t="s">
        <v>174</v>
      </c>
    </row>
    <row r="619" s="12" customFormat="1">
      <c r="B619" s="236"/>
      <c r="C619" s="237"/>
      <c r="D619" s="230" t="s">
        <v>287</v>
      </c>
      <c r="E619" s="238" t="s">
        <v>1</v>
      </c>
      <c r="F619" s="239" t="s">
        <v>2806</v>
      </c>
      <c r="G619" s="237"/>
      <c r="H619" s="240">
        <v>394.5</v>
      </c>
      <c r="I619" s="241"/>
      <c r="J619" s="237"/>
      <c r="K619" s="237"/>
      <c r="L619" s="242"/>
      <c r="M619" s="243"/>
      <c r="N619" s="244"/>
      <c r="O619" s="244"/>
      <c r="P619" s="244"/>
      <c r="Q619" s="244"/>
      <c r="R619" s="244"/>
      <c r="S619" s="244"/>
      <c r="T619" s="245"/>
      <c r="AT619" s="246" t="s">
        <v>287</v>
      </c>
      <c r="AU619" s="246" t="s">
        <v>90</v>
      </c>
      <c r="AV619" s="12" t="s">
        <v>90</v>
      </c>
      <c r="AW619" s="12" t="s">
        <v>40</v>
      </c>
      <c r="AX619" s="12" t="s">
        <v>79</v>
      </c>
      <c r="AY619" s="246" t="s">
        <v>174</v>
      </c>
    </row>
    <row r="620" s="1" customFormat="1" ht="16.5" customHeight="1">
      <c r="B620" s="37"/>
      <c r="C620" s="247" t="s">
        <v>553</v>
      </c>
      <c r="D620" s="247" t="s">
        <v>312</v>
      </c>
      <c r="E620" s="248" t="s">
        <v>1923</v>
      </c>
      <c r="F620" s="249" t="s">
        <v>1924</v>
      </c>
      <c r="G620" s="250" t="s">
        <v>463</v>
      </c>
      <c r="H620" s="251">
        <v>5862.3500000000004</v>
      </c>
      <c r="I620" s="252"/>
      <c r="J620" s="253">
        <f>ROUND(I620*H620,2)</f>
        <v>0</v>
      </c>
      <c r="K620" s="249" t="s">
        <v>274</v>
      </c>
      <c r="L620" s="254"/>
      <c r="M620" s="255" t="s">
        <v>1</v>
      </c>
      <c r="N620" s="256" t="s">
        <v>50</v>
      </c>
      <c r="O620" s="78"/>
      <c r="P620" s="227">
        <f>O620*H620</f>
        <v>0</v>
      </c>
      <c r="Q620" s="227">
        <v>0.00025000000000000001</v>
      </c>
      <c r="R620" s="227">
        <f>Q620*H620</f>
        <v>1.4655875</v>
      </c>
      <c r="S620" s="227">
        <v>0</v>
      </c>
      <c r="T620" s="228">
        <f>S620*H620</f>
        <v>0</v>
      </c>
      <c r="AR620" s="15" t="s">
        <v>1368</v>
      </c>
      <c r="AT620" s="15" t="s">
        <v>312</v>
      </c>
      <c r="AU620" s="15" t="s">
        <v>90</v>
      </c>
      <c r="AY620" s="15" t="s">
        <v>174</v>
      </c>
      <c r="BE620" s="229">
        <f>IF(N620="základní",J620,0)</f>
        <v>0</v>
      </c>
      <c r="BF620" s="229">
        <f>IF(N620="snížená",J620,0)</f>
        <v>0</v>
      </c>
      <c r="BG620" s="229">
        <f>IF(N620="zákl. přenesená",J620,0)</f>
        <v>0</v>
      </c>
      <c r="BH620" s="229">
        <f>IF(N620="sníž. přenesená",J620,0)</f>
        <v>0</v>
      </c>
      <c r="BI620" s="229">
        <f>IF(N620="nulová",J620,0)</f>
        <v>0</v>
      </c>
      <c r="BJ620" s="15" t="s">
        <v>87</v>
      </c>
      <c r="BK620" s="229">
        <f>ROUND(I620*H620,2)</f>
        <v>0</v>
      </c>
      <c r="BL620" s="15" t="s">
        <v>1368</v>
      </c>
      <c r="BM620" s="15" t="s">
        <v>2807</v>
      </c>
    </row>
    <row r="621" s="1" customFormat="1">
      <c r="B621" s="37"/>
      <c r="C621" s="38"/>
      <c r="D621" s="230" t="s">
        <v>181</v>
      </c>
      <c r="E621" s="38"/>
      <c r="F621" s="231" t="s">
        <v>1924</v>
      </c>
      <c r="G621" s="38"/>
      <c r="H621" s="38"/>
      <c r="I621" s="142"/>
      <c r="J621" s="38"/>
      <c r="K621" s="38"/>
      <c r="L621" s="42"/>
      <c r="M621" s="232"/>
      <c r="N621" s="78"/>
      <c r="O621" s="78"/>
      <c r="P621" s="78"/>
      <c r="Q621" s="78"/>
      <c r="R621" s="78"/>
      <c r="S621" s="78"/>
      <c r="T621" s="79"/>
      <c r="AT621" s="15" t="s">
        <v>181</v>
      </c>
      <c r="AU621" s="15" t="s">
        <v>90</v>
      </c>
    </row>
    <row r="622" s="12" customFormat="1">
      <c r="B622" s="236"/>
      <c r="C622" s="237"/>
      <c r="D622" s="230" t="s">
        <v>287</v>
      </c>
      <c r="E622" s="238" t="s">
        <v>1</v>
      </c>
      <c r="F622" s="239" t="s">
        <v>1708</v>
      </c>
      <c r="G622" s="237"/>
      <c r="H622" s="240">
        <v>300</v>
      </c>
      <c r="I622" s="241"/>
      <c r="J622" s="237"/>
      <c r="K622" s="237"/>
      <c r="L622" s="242"/>
      <c r="M622" s="243"/>
      <c r="N622" s="244"/>
      <c r="O622" s="244"/>
      <c r="P622" s="244"/>
      <c r="Q622" s="244"/>
      <c r="R622" s="244"/>
      <c r="S622" s="244"/>
      <c r="T622" s="245"/>
      <c r="AT622" s="246" t="s">
        <v>287</v>
      </c>
      <c r="AU622" s="246" t="s">
        <v>90</v>
      </c>
      <c r="AV622" s="12" t="s">
        <v>90</v>
      </c>
      <c r="AW622" s="12" t="s">
        <v>40</v>
      </c>
      <c r="AX622" s="12" t="s">
        <v>79</v>
      </c>
      <c r="AY622" s="246" t="s">
        <v>174</v>
      </c>
    </row>
    <row r="623" s="12" customFormat="1">
      <c r="B623" s="236"/>
      <c r="C623" s="237"/>
      <c r="D623" s="230" t="s">
        <v>287</v>
      </c>
      <c r="E623" s="238" t="s">
        <v>1</v>
      </c>
      <c r="F623" s="239" t="s">
        <v>2792</v>
      </c>
      <c r="G623" s="237"/>
      <c r="H623" s="240">
        <v>716</v>
      </c>
      <c r="I623" s="241"/>
      <c r="J623" s="237"/>
      <c r="K623" s="237"/>
      <c r="L623" s="242"/>
      <c r="M623" s="243"/>
      <c r="N623" s="244"/>
      <c r="O623" s="244"/>
      <c r="P623" s="244"/>
      <c r="Q623" s="244"/>
      <c r="R623" s="244"/>
      <c r="S623" s="244"/>
      <c r="T623" s="245"/>
      <c r="AT623" s="246" t="s">
        <v>287</v>
      </c>
      <c r="AU623" s="246" t="s">
        <v>90</v>
      </c>
      <c r="AV623" s="12" t="s">
        <v>90</v>
      </c>
      <c r="AW623" s="12" t="s">
        <v>40</v>
      </c>
      <c r="AX623" s="12" t="s">
        <v>79</v>
      </c>
      <c r="AY623" s="246" t="s">
        <v>174</v>
      </c>
    </row>
    <row r="624" s="12" customFormat="1">
      <c r="B624" s="236"/>
      <c r="C624" s="237"/>
      <c r="D624" s="230" t="s">
        <v>287</v>
      </c>
      <c r="E624" s="238" t="s">
        <v>1</v>
      </c>
      <c r="F624" s="239" t="s">
        <v>2808</v>
      </c>
      <c r="G624" s="237"/>
      <c r="H624" s="240">
        <v>222</v>
      </c>
      <c r="I624" s="241"/>
      <c r="J624" s="237"/>
      <c r="K624" s="237"/>
      <c r="L624" s="242"/>
      <c r="M624" s="243"/>
      <c r="N624" s="244"/>
      <c r="O624" s="244"/>
      <c r="P624" s="244"/>
      <c r="Q624" s="244"/>
      <c r="R624" s="244"/>
      <c r="S624" s="244"/>
      <c r="T624" s="245"/>
      <c r="AT624" s="246" t="s">
        <v>287</v>
      </c>
      <c r="AU624" s="246" t="s">
        <v>90</v>
      </c>
      <c r="AV624" s="12" t="s">
        <v>90</v>
      </c>
      <c r="AW624" s="12" t="s">
        <v>40</v>
      </c>
      <c r="AX624" s="12" t="s">
        <v>79</v>
      </c>
      <c r="AY624" s="246" t="s">
        <v>174</v>
      </c>
    </row>
    <row r="625" s="12" customFormat="1">
      <c r="B625" s="236"/>
      <c r="C625" s="237"/>
      <c r="D625" s="230" t="s">
        <v>287</v>
      </c>
      <c r="E625" s="238" t="s">
        <v>1</v>
      </c>
      <c r="F625" s="239" t="s">
        <v>2809</v>
      </c>
      <c r="G625" s="237"/>
      <c r="H625" s="240">
        <v>1378</v>
      </c>
      <c r="I625" s="241"/>
      <c r="J625" s="237"/>
      <c r="K625" s="237"/>
      <c r="L625" s="242"/>
      <c r="M625" s="243"/>
      <c r="N625" s="244"/>
      <c r="O625" s="244"/>
      <c r="P625" s="244"/>
      <c r="Q625" s="244"/>
      <c r="R625" s="244"/>
      <c r="S625" s="244"/>
      <c r="T625" s="245"/>
      <c r="AT625" s="246" t="s">
        <v>287</v>
      </c>
      <c r="AU625" s="246" t="s">
        <v>90</v>
      </c>
      <c r="AV625" s="12" t="s">
        <v>90</v>
      </c>
      <c r="AW625" s="12" t="s">
        <v>40</v>
      </c>
      <c r="AX625" s="12" t="s">
        <v>79</v>
      </c>
      <c r="AY625" s="246" t="s">
        <v>174</v>
      </c>
    </row>
    <row r="626" s="12" customFormat="1">
      <c r="B626" s="236"/>
      <c r="C626" s="237"/>
      <c r="D626" s="230" t="s">
        <v>287</v>
      </c>
      <c r="E626" s="238" t="s">
        <v>1</v>
      </c>
      <c r="F626" s="239" t="s">
        <v>2810</v>
      </c>
      <c r="G626" s="237"/>
      <c r="H626" s="240">
        <v>102</v>
      </c>
      <c r="I626" s="241"/>
      <c r="J626" s="237"/>
      <c r="K626" s="237"/>
      <c r="L626" s="242"/>
      <c r="M626" s="243"/>
      <c r="N626" s="244"/>
      <c r="O626" s="244"/>
      <c r="P626" s="244"/>
      <c r="Q626" s="244"/>
      <c r="R626" s="244"/>
      <c r="S626" s="244"/>
      <c r="T626" s="245"/>
      <c r="AT626" s="246" t="s">
        <v>287</v>
      </c>
      <c r="AU626" s="246" t="s">
        <v>90</v>
      </c>
      <c r="AV626" s="12" t="s">
        <v>90</v>
      </c>
      <c r="AW626" s="12" t="s">
        <v>40</v>
      </c>
      <c r="AX626" s="12" t="s">
        <v>79</v>
      </c>
      <c r="AY626" s="246" t="s">
        <v>174</v>
      </c>
    </row>
    <row r="627" s="12" customFormat="1">
      <c r="B627" s="236"/>
      <c r="C627" s="237"/>
      <c r="D627" s="230" t="s">
        <v>287</v>
      </c>
      <c r="E627" s="238" t="s">
        <v>1</v>
      </c>
      <c r="F627" s="239" t="s">
        <v>2811</v>
      </c>
      <c r="G627" s="237"/>
      <c r="H627" s="240">
        <v>70</v>
      </c>
      <c r="I627" s="241"/>
      <c r="J627" s="237"/>
      <c r="K627" s="237"/>
      <c r="L627" s="242"/>
      <c r="M627" s="243"/>
      <c r="N627" s="244"/>
      <c r="O627" s="244"/>
      <c r="P627" s="244"/>
      <c r="Q627" s="244"/>
      <c r="R627" s="244"/>
      <c r="S627" s="244"/>
      <c r="T627" s="245"/>
      <c r="AT627" s="246" t="s">
        <v>287</v>
      </c>
      <c r="AU627" s="246" t="s">
        <v>90</v>
      </c>
      <c r="AV627" s="12" t="s">
        <v>90</v>
      </c>
      <c r="AW627" s="12" t="s">
        <v>40</v>
      </c>
      <c r="AX627" s="12" t="s">
        <v>79</v>
      </c>
      <c r="AY627" s="246" t="s">
        <v>174</v>
      </c>
    </row>
    <row r="628" s="12" customFormat="1">
      <c r="B628" s="236"/>
      <c r="C628" s="237"/>
      <c r="D628" s="230" t="s">
        <v>287</v>
      </c>
      <c r="E628" s="238" t="s">
        <v>1</v>
      </c>
      <c r="F628" s="239" t="s">
        <v>2812</v>
      </c>
      <c r="G628" s="237"/>
      <c r="H628" s="240">
        <v>128</v>
      </c>
      <c r="I628" s="241"/>
      <c r="J628" s="237"/>
      <c r="K628" s="237"/>
      <c r="L628" s="242"/>
      <c r="M628" s="243"/>
      <c r="N628" s="244"/>
      <c r="O628" s="244"/>
      <c r="P628" s="244"/>
      <c r="Q628" s="244"/>
      <c r="R628" s="244"/>
      <c r="S628" s="244"/>
      <c r="T628" s="245"/>
      <c r="AT628" s="246" t="s">
        <v>287</v>
      </c>
      <c r="AU628" s="246" t="s">
        <v>90</v>
      </c>
      <c r="AV628" s="12" t="s">
        <v>90</v>
      </c>
      <c r="AW628" s="12" t="s">
        <v>40</v>
      </c>
      <c r="AX628" s="12" t="s">
        <v>79</v>
      </c>
      <c r="AY628" s="246" t="s">
        <v>174</v>
      </c>
    </row>
    <row r="629" s="12" customFormat="1">
      <c r="B629" s="236"/>
      <c r="C629" s="237"/>
      <c r="D629" s="230" t="s">
        <v>287</v>
      </c>
      <c r="E629" s="238" t="s">
        <v>1</v>
      </c>
      <c r="F629" s="239" t="s">
        <v>2813</v>
      </c>
      <c r="G629" s="237"/>
      <c r="H629" s="240">
        <v>58</v>
      </c>
      <c r="I629" s="241"/>
      <c r="J629" s="237"/>
      <c r="K629" s="237"/>
      <c r="L629" s="242"/>
      <c r="M629" s="243"/>
      <c r="N629" s="244"/>
      <c r="O629" s="244"/>
      <c r="P629" s="244"/>
      <c r="Q629" s="244"/>
      <c r="R629" s="244"/>
      <c r="S629" s="244"/>
      <c r="T629" s="245"/>
      <c r="AT629" s="246" t="s">
        <v>287</v>
      </c>
      <c r="AU629" s="246" t="s">
        <v>90</v>
      </c>
      <c r="AV629" s="12" t="s">
        <v>90</v>
      </c>
      <c r="AW629" s="12" t="s">
        <v>40</v>
      </c>
      <c r="AX629" s="12" t="s">
        <v>79</v>
      </c>
      <c r="AY629" s="246" t="s">
        <v>174</v>
      </c>
    </row>
    <row r="630" s="12" customFormat="1">
      <c r="B630" s="236"/>
      <c r="C630" s="237"/>
      <c r="D630" s="230" t="s">
        <v>287</v>
      </c>
      <c r="E630" s="238" t="s">
        <v>1</v>
      </c>
      <c r="F630" s="239" t="s">
        <v>2814</v>
      </c>
      <c r="G630" s="237"/>
      <c r="H630" s="240">
        <v>214</v>
      </c>
      <c r="I630" s="241"/>
      <c r="J630" s="237"/>
      <c r="K630" s="237"/>
      <c r="L630" s="242"/>
      <c r="M630" s="243"/>
      <c r="N630" s="244"/>
      <c r="O630" s="244"/>
      <c r="P630" s="244"/>
      <c r="Q630" s="244"/>
      <c r="R630" s="244"/>
      <c r="S630" s="244"/>
      <c r="T630" s="245"/>
      <c r="AT630" s="246" t="s">
        <v>287</v>
      </c>
      <c r="AU630" s="246" t="s">
        <v>90</v>
      </c>
      <c r="AV630" s="12" t="s">
        <v>90</v>
      </c>
      <c r="AW630" s="12" t="s">
        <v>40</v>
      </c>
      <c r="AX630" s="12" t="s">
        <v>79</v>
      </c>
      <c r="AY630" s="246" t="s">
        <v>174</v>
      </c>
    </row>
    <row r="631" s="12" customFormat="1">
      <c r="B631" s="236"/>
      <c r="C631" s="237"/>
      <c r="D631" s="230" t="s">
        <v>287</v>
      </c>
      <c r="E631" s="238" t="s">
        <v>1</v>
      </c>
      <c r="F631" s="239" t="s">
        <v>2815</v>
      </c>
      <c r="G631" s="237"/>
      <c r="H631" s="240">
        <v>114</v>
      </c>
      <c r="I631" s="241"/>
      <c r="J631" s="237"/>
      <c r="K631" s="237"/>
      <c r="L631" s="242"/>
      <c r="M631" s="243"/>
      <c r="N631" s="244"/>
      <c r="O631" s="244"/>
      <c r="P631" s="244"/>
      <c r="Q631" s="244"/>
      <c r="R631" s="244"/>
      <c r="S631" s="244"/>
      <c r="T631" s="245"/>
      <c r="AT631" s="246" t="s">
        <v>287</v>
      </c>
      <c r="AU631" s="246" t="s">
        <v>90</v>
      </c>
      <c r="AV631" s="12" t="s">
        <v>90</v>
      </c>
      <c r="AW631" s="12" t="s">
        <v>40</v>
      </c>
      <c r="AX631" s="12" t="s">
        <v>79</v>
      </c>
      <c r="AY631" s="246" t="s">
        <v>174</v>
      </c>
    </row>
    <row r="632" s="12" customFormat="1">
      <c r="B632" s="236"/>
      <c r="C632" s="237"/>
      <c r="D632" s="230" t="s">
        <v>287</v>
      </c>
      <c r="E632" s="238" t="s">
        <v>1</v>
      </c>
      <c r="F632" s="239" t="s">
        <v>2816</v>
      </c>
      <c r="G632" s="237"/>
      <c r="H632" s="240">
        <v>156</v>
      </c>
      <c r="I632" s="241"/>
      <c r="J632" s="237"/>
      <c r="K632" s="237"/>
      <c r="L632" s="242"/>
      <c r="M632" s="243"/>
      <c r="N632" s="244"/>
      <c r="O632" s="244"/>
      <c r="P632" s="244"/>
      <c r="Q632" s="244"/>
      <c r="R632" s="244"/>
      <c r="S632" s="244"/>
      <c r="T632" s="245"/>
      <c r="AT632" s="246" t="s">
        <v>287</v>
      </c>
      <c r="AU632" s="246" t="s">
        <v>90</v>
      </c>
      <c r="AV632" s="12" t="s">
        <v>90</v>
      </c>
      <c r="AW632" s="12" t="s">
        <v>40</v>
      </c>
      <c r="AX632" s="12" t="s">
        <v>79</v>
      </c>
      <c r="AY632" s="246" t="s">
        <v>174</v>
      </c>
    </row>
    <row r="633" s="12" customFormat="1">
      <c r="B633" s="236"/>
      <c r="C633" s="237"/>
      <c r="D633" s="230" t="s">
        <v>287</v>
      </c>
      <c r="E633" s="238" t="s">
        <v>1</v>
      </c>
      <c r="F633" s="239" t="s">
        <v>2817</v>
      </c>
      <c r="G633" s="237"/>
      <c r="H633" s="240">
        <v>54</v>
      </c>
      <c r="I633" s="241"/>
      <c r="J633" s="237"/>
      <c r="K633" s="237"/>
      <c r="L633" s="242"/>
      <c r="M633" s="243"/>
      <c r="N633" s="244"/>
      <c r="O633" s="244"/>
      <c r="P633" s="244"/>
      <c r="Q633" s="244"/>
      <c r="R633" s="244"/>
      <c r="S633" s="244"/>
      <c r="T633" s="245"/>
      <c r="AT633" s="246" t="s">
        <v>287</v>
      </c>
      <c r="AU633" s="246" t="s">
        <v>90</v>
      </c>
      <c r="AV633" s="12" t="s">
        <v>90</v>
      </c>
      <c r="AW633" s="12" t="s">
        <v>40</v>
      </c>
      <c r="AX633" s="12" t="s">
        <v>79</v>
      </c>
      <c r="AY633" s="246" t="s">
        <v>174</v>
      </c>
    </row>
    <row r="634" s="12" customFormat="1">
      <c r="B634" s="236"/>
      <c r="C634" s="237"/>
      <c r="D634" s="230" t="s">
        <v>287</v>
      </c>
      <c r="E634" s="238" t="s">
        <v>1</v>
      </c>
      <c r="F634" s="239" t="s">
        <v>2818</v>
      </c>
      <c r="G634" s="237"/>
      <c r="H634" s="240">
        <v>162</v>
      </c>
      <c r="I634" s="241"/>
      <c r="J634" s="237"/>
      <c r="K634" s="237"/>
      <c r="L634" s="242"/>
      <c r="M634" s="243"/>
      <c r="N634" s="244"/>
      <c r="O634" s="244"/>
      <c r="P634" s="244"/>
      <c r="Q634" s="244"/>
      <c r="R634" s="244"/>
      <c r="S634" s="244"/>
      <c r="T634" s="245"/>
      <c r="AT634" s="246" t="s">
        <v>287</v>
      </c>
      <c r="AU634" s="246" t="s">
        <v>90</v>
      </c>
      <c r="AV634" s="12" t="s">
        <v>90</v>
      </c>
      <c r="AW634" s="12" t="s">
        <v>40</v>
      </c>
      <c r="AX634" s="12" t="s">
        <v>79</v>
      </c>
      <c r="AY634" s="246" t="s">
        <v>174</v>
      </c>
    </row>
    <row r="635" s="12" customFormat="1">
      <c r="B635" s="236"/>
      <c r="C635" s="237"/>
      <c r="D635" s="230" t="s">
        <v>287</v>
      </c>
      <c r="E635" s="238" t="s">
        <v>1</v>
      </c>
      <c r="F635" s="239" t="s">
        <v>2819</v>
      </c>
      <c r="G635" s="237"/>
      <c r="H635" s="240">
        <v>1177</v>
      </c>
      <c r="I635" s="241"/>
      <c r="J635" s="237"/>
      <c r="K635" s="237"/>
      <c r="L635" s="242"/>
      <c r="M635" s="243"/>
      <c r="N635" s="244"/>
      <c r="O635" s="244"/>
      <c r="P635" s="244"/>
      <c r="Q635" s="244"/>
      <c r="R635" s="244"/>
      <c r="S635" s="244"/>
      <c r="T635" s="245"/>
      <c r="AT635" s="246" t="s">
        <v>287</v>
      </c>
      <c r="AU635" s="246" t="s">
        <v>90</v>
      </c>
      <c r="AV635" s="12" t="s">
        <v>90</v>
      </c>
      <c r="AW635" s="12" t="s">
        <v>40</v>
      </c>
      <c r="AX635" s="12" t="s">
        <v>79</v>
      </c>
      <c r="AY635" s="246" t="s">
        <v>174</v>
      </c>
    </row>
    <row r="636" s="12" customFormat="1">
      <c r="B636" s="236"/>
      <c r="C636" s="237"/>
      <c r="D636" s="230" t="s">
        <v>287</v>
      </c>
      <c r="E636" s="238" t="s">
        <v>1</v>
      </c>
      <c r="F636" s="239" t="s">
        <v>2820</v>
      </c>
      <c r="G636" s="237"/>
      <c r="H636" s="240">
        <v>104</v>
      </c>
      <c r="I636" s="241"/>
      <c r="J636" s="237"/>
      <c r="K636" s="237"/>
      <c r="L636" s="242"/>
      <c r="M636" s="243"/>
      <c r="N636" s="244"/>
      <c r="O636" s="244"/>
      <c r="P636" s="244"/>
      <c r="Q636" s="244"/>
      <c r="R636" s="244"/>
      <c r="S636" s="244"/>
      <c r="T636" s="245"/>
      <c r="AT636" s="246" t="s">
        <v>287</v>
      </c>
      <c r="AU636" s="246" t="s">
        <v>90</v>
      </c>
      <c r="AV636" s="12" t="s">
        <v>90</v>
      </c>
      <c r="AW636" s="12" t="s">
        <v>40</v>
      </c>
      <c r="AX636" s="12" t="s">
        <v>79</v>
      </c>
      <c r="AY636" s="246" t="s">
        <v>174</v>
      </c>
    </row>
    <row r="637" s="12" customFormat="1">
      <c r="B637" s="236"/>
      <c r="C637" s="237"/>
      <c r="D637" s="230" t="s">
        <v>287</v>
      </c>
      <c r="E637" s="238" t="s">
        <v>1</v>
      </c>
      <c r="F637" s="239" t="s">
        <v>2821</v>
      </c>
      <c r="G637" s="237"/>
      <c r="H637" s="240">
        <v>907.35000000000002</v>
      </c>
      <c r="I637" s="241"/>
      <c r="J637" s="237"/>
      <c r="K637" s="237"/>
      <c r="L637" s="242"/>
      <c r="M637" s="243"/>
      <c r="N637" s="244"/>
      <c r="O637" s="244"/>
      <c r="P637" s="244"/>
      <c r="Q637" s="244"/>
      <c r="R637" s="244"/>
      <c r="S637" s="244"/>
      <c r="T637" s="245"/>
      <c r="AT637" s="246" t="s">
        <v>287</v>
      </c>
      <c r="AU637" s="246" t="s">
        <v>90</v>
      </c>
      <c r="AV637" s="12" t="s">
        <v>90</v>
      </c>
      <c r="AW637" s="12" t="s">
        <v>40</v>
      </c>
      <c r="AX637" s="12" t="s">
        <v>79</v>
      </c>
      <c r="AY637" s="246" t="s">
        <v>174</v>
      </c>
    </row>
    <row r="638" s="1" customFormat="1" ht="16.5" customHeight="1">
      <c r="B638" s="37"/>
      <c r="C638" s="247" t="s">
        <v>559</v>
      </c>
      <c r="D638" s="247" t="s">
        <v>312</v>
      </c>
      <c r="E638" s="248" t="s">
        <v>1937</v>
      </c>
      <c r="F638" s="249" t="s">
        <v>1938</v>
      </c>
      <c r="G638" s="250" t="s">
        <v>740</v>
      </c>
      <c r="H638" s="251">
        <v>1</v>
      </c>
      <c r="I638" s="252"/>
      <c r="J638" s="253">
        <f>ROUND(I638*H638,2)</f>
        <v>0</v>
      </c>
      <c r="K638" s="249" t="s">
        <v>1</v>
      </c>
      <c r="L638" s="254"/>
      <c r="M638" s="255" t="s">
        <v>1</v>
      </c>
      <c r="N638" s="256" t="s">
        <v>50</v>
      </c>
      <c r="O638" s="78"/>
      <c r="P638" s="227">
        <f>O638*H638</f>
        <v>0</v>
      </c>
      <c r="Q638" s="227">
        <v>0.0042500000000000003</v>
      </c>
      <c r="R638" s="227">
        <f>Q638*H638</f>
        <v>0.0042500000000000003</v>
      </c>
      <c r="S638" s="227">
        <v>0</v>
      </c>
      <c r="T638" s="228">
        <f>S638*H638</f>
        <v>0</v>
      </c>
      <c r="AR638" s="15" t="s">
        <v>209</v>
      </c>
      <c r="AT638" s="15" t="s">
        <v>312</v>
      </c>
      <c r="AU638" s="15" t="s">
        <v>90</v>
      </c>
      <c r="AY638" s="15" t="s">
        <v>174</v>
      </c>
      <c r="BE638" s="229">
        <f>IF(N638="základní",J638,0)</f>
        <v>0</v>
      </c>
      <c r="BF638" s="229">
        <f>IF(N638="snížená",J638,0)</f>
        <v>0</v>
      </c>
      <c r="BG638" s="229">
        <f>IF(N638="zákl. přenesená",J638,0)</f>
        <v>0</v>
      </c>
      <c r="BH638" s="229">
        <f>IF(N638="sníž. přenesená",J638,0)</f>
        <v>0</v>
      </c>
      <c r="BI638" s="229">
        <f>IF(N638="nulová",J638,0)</f>
        <v>0</v>
      </c>
      <c r="BJ638" s="15" t="s">
        <v>87</v>
      </c>
      <c r="BK638" s="229">
        <f>ROUND(I638*H638,2)</f>
        <v>0</v>
      </c>
      <c r="BL638" s="15" t="s">
        <v>192</v>
      </c>
      <c r="BM638" s="15" t="s">
        <v>2822</v>
      </c>
    </row>
    <row r="639" s="1" customFormat="1">
      <c r="B639" s="37"/>
      <c r="C639" s="38"/>
      <c r="D639" s="230" t="s">
        <v>181</v>
      </c>
      <c r="E639" s="38"/>
      <c r="F639" s="231" t="s">
        <v>1938</v>
      </c>
      <c r="G639" s="38"/>
      <c r="H639" s="38"/>
      <c r="I639" s="142"/>
      <c r="J639" s="38"/>
      <c r="K639" s="38"/>
      <c r="L639" s="42"/>
      <c r="M639" s="232"/>
      <c r="N639" s="78"/>
      <c r="O639" s="78"/>
      <c r="P639" s="78"/>
      <c r="Q639" s="78"/>
      <c r="R639" s="78"/>
      <c r="S639" s="78"/>
      <c r="T639" s="79"/>
      <c r="AT639" s="15" t="s">
        <v>181</v>
      </c>
      <c r="AU639" s="15" t="s">
        <v>90</v>
      </c>
    </row>
    <row r="640" s="12" customFormat="1">
      <c r="B640" s="236"/>
      <c r="C640" s="237"/>
      <c r="D640" s="230" t="s">
        <v>287</v>
      </c>
      <c r="E640" s="238" t="s">
        <v>1</v>
      </c>
      <c r="F640" s="239" t="s">
        <v>87</v>
      </c>
      <c r="G640" s="237"/>
      <c r="H640" s="240">
        <v>1</v>
      </c>
      <c r="I640" s="241"/>
      <c r="J640" s="237"/>
      <c r="K640" s="237"/>
      <c r="L640" s="242"/>
      <c r="M640" s="243"/>
      <c r="N640" s="244"/>
      <c r="O640" s="244"/>
      <c r="P640" s="244"/>
      <c r="Q640" s="244"/>
      <c r="R640" s="244"/>
      <c r="S640" s="244"/>
      <c r="T640" s="245"/>
      <c r="AT640" s="246" t="s">
        <v>287</v>
      </c>
      <c r="AU640" s="246" t="s">
        <v>90</v>
      </c>
      <c r="AV640" s="12" t="s">
        <v>90</v>
      </c>
      <c r="AW640" s="12" t="s">
        <v>40</v>
      </c>
      <c r="AX640" s="12" t="s">
        <v>87</v>
      </c>
      <c r="AY640" s="246" t="s">
        <v>174</v>
      </c>
    </row>
    <row r="641" s="1" customFormat="1" ht="16.5" customHeight="1">
      <c r="B641" s="37"/>
      <c r="C641" s="218" t="s">
        <v>565</v>
      </c>
      <c r="D641" s="218" t="s">
        <v>175</v>
      </c>
      <c r="E641" s="219" t="s">
        <v>2360</v>
      </c>
      <c r="F641" s="220" t="s">
        <v>2361</v>
      </c>
      <c r="G641" s="221" t="s">
        <v>463</v>
      </c>
      <c r="H641" s="222">
        <v>30</v>
      </c>
      <c r="I641" s="223"/>
      <c r="J641" s="224">
        <f>ROUND(I641*H641,2)</f>
        <v>0</v>
      </c>
      <c r="K641" s="220" t="s">
        <v>274</v>
      </c>
      <c r="L641" s="42"/>
      <c r="M641" s="225" t="s">
        <v>1</v>
      </c>
      <c r="N641" s="226" t="s">
        <v>50</v>
      </c>
      <c r="O641" s="78"/>
      <c r="P641" s="227">
        <f>O641*H641</f>
        <v>0</v>
      </c>
      <c r="Q641" s="227">
        <v>0.0046800000000000001</v>
      </c>
      <c r="R641" s="227">
        <f>Q641*H641</f>
        <v>0.1404</v>
      </c>
      <c r="S641" s="227">
        <v>0</v>
      </c>
      <c r="T641" s="228">
        <f>S641*H641</f>
        <v>0</v>
      </c>
      <c r="AR641" s="15" t="s">
        <v>347</v>
      </c>
      <c r="AT641" s="15" t="s">
        <v>175</v>
      </c>
      <c r="AU641" s="15" t="s">
        <v>90</v>
      </c>
      <c r="AY641" s="15" t="s">
        <v>174</v>
      </c>
      <c r="BE641" s="229">
        <f>IF(N641="základní",J641,0)</f>
        <v>0</v>
      </c>
      <c r="BF641" s="229">
        <f>IF(N641="snížená",J641,0)</f>
        <v>0</v>
      </c>
      <c r="BG641" s="229">
        <f>IF(N641="zákl. přenesená",J641,0)</f>
        <v>0</v>
      </c>
      <c r="BH641" s="229">
        <f>IF(N641="sníž. přenesená",J641,0)</f>
        <v>0</v>
      </c>
      <c r="BI641" s="229">
        <f>IF(N641="nulová",J641,0)</f>
        <v>0</v>
      </c>
      <c r="BJ641" s="15" t="s">
        <v>87</v>
      </c>
      <c r="BK641" s="229">
        <f>ROUND(I641*H641,2)</f>
        <v>0</v>
      </c>
      <c r="BL641" s="15" t="s">
        <v>347</v>
      </c>
      <c r="BM641" s="15" t="s">
        <v>2823</v>
      </c>
    </row>
    <row r="642" s="1" customFormat="1">
      <c r="B642" s="37"/>
      <c r="C642" s="38"/>
      <c r="D642" s="230" t="s">
        <v>181</v>
      </c>
      <c r="E642" s="38"/>
      <c r="F642" s="231" t="s">
        <v>2363</v>
      </c>
      <c r="G642" s="38"/>
      <c r="H642" s="38"/>
      <c r="I642" s="142"/>
      <c r="J642" s="38"/>
      <c r="K642" s="38"/>
      <c r="L642" s="42"/>
      <c r="M642" s="232"/>
      <c r="N642" s="78"/>
      <c r="O642" s="78"/>
      <c r="P642" s="78"/>
      <c r="Q642" s="78"/>
      <c r="R642" s="78"/>
      <c r="S642" s="78"/>
      <c r="T642" s="79"/>
      <c r="AT642" s="15" t="s">
        <v>181</v>
      </c>
      <c r="AU642" s="15" t="s">
        <v>90</v>
      </c>
    </row>
    <row r="643" s="12" customFormat="1">
      <c r="B643" s="236"/>
      <c r="C643" s="237"/>
      <c r="D643" s="230" t="s">
        <v>287</v>
      </c>
      <c r="E643" s="238" t="s">
        <v>1</v>
      </c>
      <c r="F643" s="239" t="s">
        <v>421</v>
      </c>
      <c r="G643" s="237"/>
      <c r="H643" s="240">
        <v>30</v>
      </c>
      <c r="I643" s="241"/>
      <c r="J643" s="237"/>
      <c r="K643" s="237"/>
      <c r="L643" s="242"/>
      <c r="M643" s="243"/>
      <c r="N643" s="244"/>
      <c r="O643" s="244"/>
      <c r="P643" s="244"/>
      <c r="Q643" s="244"/>
      <c r="R643" s="244"/>
      <c r="S643" s="244"/>
      <c r="T643" s="245"/>
      <c r="AT643" s="246" t="s">
        <v>287</v>
      </c>
      <c r="AU643" s="246" t="s">
        <v>90</v>
      </c>
      <c r="AV643" s="12" t="s">
        <v>90</v>
      </c>
      <c r="AW643" s="12" t="s">
        <v>40</v>
      </c>
      <c r="AX643" s="12" t="s">
        <v>87</v>
      </c>
      <c r="AY643" s="246" t="s">
        <v>174</v>
      </c>
    </row>
    <row r="644" s="1" customFormat="1" ht="16.5" customHeight="1">
      <c r="B644" s="37"/>
      <c r="C644" s="218" t="s">
        <v>570</v>
      </c>
      <c r="D644" s="218" t="s">
        <v>175</v>
      </c>
      <c r="E644" s="219" t="s">
        <v>1983</v>
      </c>
      <c r="F644" s="220" t="s">
        <v>2824</v>
      </c>
      <c r="G644" s="221" t="s">
        <v>463</v>
      </c>
      <c r="H644" s="222">
        <v>1635</v>
      </c>
      <c r="I644" s="223"/>
      <c r="J644" s="224">
        <f>ROUND(I644*H644,2)</f>
        <v>0</v>
      </c>
      <c r="K644" s="220" t="s">
        <v>274</v>
      </c>
      <c r="L644" s="42"/>
      <c r="M644" s="225" t="s">
        <v>1</v>
      </c>
      <c r="N644" s="226" t="s">
        <v>50</v>
      </c>
      <c r="O644" s="78"/>
      <c r="P644" s="227">
        <f>O644*H644</f>
        <v>0</v>
      </c>
      <c r="Q644" s="227">
        <v>1.0000000000000001E-05</v>
      </c>
      <c r="R644" s="227">
        <f>Q644*H644</f>
        <v>0.01635</v>
      </c>
      <c r="S644" s="227">
        <v>0</v>
      </c>
      <c r="T644" s="228">
        <f>S644*H644</f>
        <v>0</v>
      </c>
      <c r="AR644" s="15" t="s">
        <v>192</v>
      </c>
      <c r="AT644" s="15" t="s">
        <v>175</v>
      </c>
      <c r="AU644" s="15" t="s">
        <v>90</v>
      </c>
      <c r="AY644" s="15" t="s">
        <v>174</v>
      </c>
      <c r="BE644" s="229">
        <f>IF(N644="základní",J644,0)</f>
        <v>0</v>
      </c>
      <c r="BF644" s="229">
        <f>IF(N644="snížená",J644,0)</f>
        <v>0</v>
      </c>
      <c r="BG644" s="229">
        <f>IF(N644="zákl. přenesená",J644,0)</f>
        <v>0</v>
      </c>
      <c r="BH644" s="229">
        <f>IF(N644="sníž. přenesená",J644,0)</f>
        <v>0</v>
      </c>
      <c r="BI644" s="229">
        <f>IF(N644="nulová",J644,0)</f>
        <v>0</v>
      </c>
      <c r="BJ644" s="15" t="s">
        <v>87</v>
      </c>
      <c r="BK644" s="229">
        <f>ROUND(I644*H644,2)</f>
        <v>0</v>
      </c>
      <c r="BL644" s="15" t="s">
        <v>192</v>
      </c>
      <c r="BM644" s="15" t="s">
        <v>2825</v>
      </c>
    </row>
    <row r="645" s="1" customFormat="1">
      <c r="B645" s="37"/>
      <c r="C645" s="38"/>
      <c r="D645" s="230" t="s">
        <v>181</v>
      </c>
      <c r="E645" s="38"/>
      <c r="F645" s="231" t="s">
        <v>2826</v>
      </c>
      <c r="G645" s="38"/>
      <c r="H645" s="38"/>
      <c r="I645" s="142"/>
      <c r="J645" s="38"/>
      <c r="K645" s="38"/>
      <c r="L645" s="42"/>
      <c r="M645" s="232"/>
      <c r="N645" s="78"/>
      <c r="O645" s="78"/>
      <c r="P645" s="78"/>
      <c r="Q645" s="78"/>
      <c r="R645" s="78"/>
      <c r="S645" s="78"/>
      <c r="T645" s="79"/>
      <c r="AT645" s="15" t="s">
        <v>181</v>
      </c>
      <c r="AU645" s="15" t="s">
        <v>90</v>
      </c>
    </row>
    <row r="646" s="12" customFormat="1">
      <c r="B646" s="236"/>
      <c r="C646" s="237"/>
      <c r="D646" s="230" t="s">
        <v>287</v>
      </c>
      <c r="E646" s="238" t="s">
        <v>1</v>
      </c>
      <c r="F646" s="239" t="s">
        <v>2827</v>
      </c>
      <c r="G646" s="237"/>
      <c r="H646" s="240">
        <v>202</v>
      </c>
      <c r="I646" s="241"/>
      <c r="J646" s="237"/>
      <c r="K646" s="237"/>
      <c r="L646" s="242"/>
      <c r="M646" s="243"/>
      <c r="N646" s="244"/>
      <c r="O646" s="244"/>
      <c r="P646" s="244"/>
      <c r="Q646" s="244"/>
      <c r="R646" s="244"/>
      <c r="S646" s="244"/>
      <c r="T646" s="245"/>
      <c r="AT646" s="246" t="s">
        <v>287</v>
      </c>
      <c r="AU646" s="246" t="s">
        <v>90</v>
      </c>
      <c r="AV646" s="12" t="s">
        <v>90</v>
      </c>
      <c r="AW646" s="12" t="s">
        <v>40</v>
      </c>
      <c r="AX646" s="12" t="s">
        <v>79</v>
      </c>
      <c r="AY646" s="246" t="s">
        <v>174</v>
      </c>
    </row>
    <row r="647" s="12" customFormat="1">
      <c r="B647" s="236"/>
      <c r="C647" s="237"/>
      <c r="D647" s="230" t="s">
        <v>287</v>
      </c>
      <c r="E647" s="238" t="s">
        <v>1</v>
      </c>
      <c r="F647" s="239" t="s">
        <v>2793</v>
      </c>
      <c r="G647" s="237"/>
      <c r="H647" s="240">
        <v>111</v>
      </c>
      <c r="I647" s="241"/>
      <c r="J647" s="237"/>
      <c r="K647" s="237"/>
      <c r="L647" s="242"/>
      <c r="M647" s="243"/>
      <c r="N647" s="244"/>
      <c r="O647" s="244"/>
      <c r="P647" s="244"/>
      <c r="Q647" s="244"/>
      <c r="R647" s="244"/>
      <c r="S647" s="244"/>
      <c r="T647" s="245"/>
      <c r="AT647" s="246" t="s">
        <v>287</v>
      </c>
      <c r="AU647" s="246" t="s">
        <v>90</v>
      </c>
      <c r="AV647" s="12" t="s">
        <v>90</v>
      </c>
      <c r="AW647" s="12" t="s">
        <v>40</v>
      </c>
      <c r="AX647" s="12" t="s">
        <v>79</v>
      </c>
      <c r="AY647" s="246" t="s">
        <v>174</v>
      </c>
    </row>
    <row r="648" s="12" customFormat="1">
      <c r="B648" s="236"/>
      <c r="C648" s="237"/>
      <c r="D648" s="230" t="s">
        <v>287</v>
      </c>
      <c r="E648" s="238" t="s">
        <v>1</v>
      </c>
      <c r="F648" s="239" t="s">
        <v>2828</v>
      </c>
      <c r="G648" s="237"/>
      <c r="H648" s="240">
        <v>170</v>
      </c>
      <c r="I648" s="241"/>
      <c r="J648" s="237"/>
      <c r="K648" s="237"/>
      <c r="L648" s="242"/>
      <c r="M648" s="243"/>
      <c r="N648" s="244"/>
      <c r="O648" s="244"/>
      <c r="P648" s="244"/>
      <c r="Q648" s="244"/>
      <c r="R648" s="244"/>
      <c r="S648" s="244"/>
      <c r="T648" s="245"/>
      <c r="AT648" s="246" t="s">
        <v>287</v>
      </c>
      <c r="AU648" s="246" t="s">
        <v>90</v>
      </c>
      <c r="AV648" s="12" t="s">
        <v>90</v>
      </c>
      <c r="AW648" s="12" t="s">
        <v>40</v>
      </c>
      <c r="AX648" s="12" t="s">
        <v>79</v>
      </c>
      <c r="AY648" s="246" t="s">
        <v>174</v>
      </c>
    </row>
    <row r="649" s="12" customFormat="1">
      <c r="B649" s="236"/>
      <c r="C649" s="237"/>
      <c r="D649" s="230" t="s">
        <v>287</v>
      </c>
      <c r="E649" s="238" t="s">
        <v>1</v>
      </c>
      <c r="F649" s="239" t="s">
        <v>2795</v>
      </c>
      <c r="G649" s="237"/>
      <c r="H649" s="240">
        <v>51</v>
      </c>
      <c r="I649" s="241"/>
      <c r="J649" s="237"/>
      <c r="K649" s="237"/>
      <c r="L649" s="242"/>
      <c r="M649" s="243"/>
      <c r="N649" s="244"/>
      <c r="O649" s="244"/>
      <c r="P649" s="244"/>
      <c r="Q649" s="244"/>
      <c r="R649" s="244"/>
      <c r="S649" s="244"/>
      <c r="T649" s="245"/>
      <c r="AT649" s="246" t="s">
        <v>287</v>
      </c>
      <c r="AU649" s="246" t="s">
        <v>90</v>
      </c>
      <c r="AV649" s="12" t="s">
        <v>90</v>
      </c>
      <c r="AW649" s="12" t="s">
        <v>40</v>
      </c>
      <c r="AX649" s="12" t="s">
        <v>79</v>
      </c>
      <c r="AY649" s="246" t="s">
        <v>174</v>
      </c>
    </row>
    <row r="650" s="12" customFormat="1">
      <c r="B650" s="236"/>
      <c r="C650" s="237"/>
      <c r="D650" s="230" t="s">
        <v>287</v>
      </c>
      <c r="E650" s="238" t="s">
        <v>1</v>
      </c>
      <c r="F650" s="239" t="s">
        <v>2796</v>
      </c>
      <c r="G650" s="237"/>
      <c r="H650" s="240">
        <v>35</v>
      </c>
      <c r="I650" s="241"/>
      <c r="J650" s="237"/>
      <c r="K650" s="237"/>
      <c r="L650" s="242"/>
      <c r="M650" s="243"/>
      <c r="N650" s="244"/>
      <c r="O650" s="244"/>
      <c r="P650" s="244"/>
      <c r="Q650" s="244"/>
      <c r="R650" s="244"/>
      <c r="S650" s="244"/>
      <c r="T650" s="245"/>
      <c r="AT650" s="246" t="s">
        <v>287</v>
      </c>
      <c r="AU650" s="246" t="s">
        <v>90</v>
      </c>
      <c r="AV650" s="12" t="s">
        <v>90</v>
      </c>
      <c r="AW650" s="12" t="s">
        <v>40</v>
      </c>
      <c r="AX650" s="12" t="s">
        <v>79</v>
      </c>
      <c r="AY650" s="246" t="s">
        <v>174</v>
      </c>
    </row>
    <row r="651" s="12" customFormat="1">
      <c r="B651" s="236"/>
      <c r="C651" s="237"/>
      <c r="D651" s="230" t="s">
        <v>287</v>
      </c>
      <c r="E651" s="238" t="s">
        <v>1</v>
      </c>
      <c r="F651" s="239" t="s">
        <v>2797</v>
      </c>
      <c r="G651" s="237"/>
      <c r="H651" s="240">
        <v>64</v>
      </c>
      <c r="I651" s="241"/>
      <c r="J651" s="237"/>
      <c r="K651" s="237"/>
      <c r="L651" s="242"/>
      <c r="M651" s="243"/>
      <c r="N651" s="244"/>
      <c r="O651" s="244"/>
      <c r="P651" s="244"/>
      <c r="Q651" s="244"/>
      <c r="R651" s="244"/>
      <c r="S651" s="244"/>
      <c r="T651" s="245"/>
      <c r="AT651" s="246" t="s">
        <v>287</v>
      </c>
      <c r="AU651" s="246" t="s">
        <v>90</v>
      </c>
      <c r="AV651" s="12" t="s">
        <v>90</v>
      </c>
      <c r="AW651" s="12" t="s">
        <v>40</v>
      </c>
      <c r="AX651" s="12" t="s">
        <v>79</v>
      </c>
      <c r="AY651" s="246" t="s">
        <v>174</v>
      </c>
    </row>
    <row r="652" s="12" customFormat="1">
      <c r="B652" s="236"/>
      <c r="C652" s="237"/>
      <c r="D652" s="230" t="s">
        <v>287</v>
      </c>
      <c r="E652" s="238" t="s">
        <v>1</v>
      </c>
      <c r="F652" s="239" t="s">
        <v>2798</v>
      </c>
      <c r="G652" s="237"/>
      <c r="H652" s="240">
        <v>29</v>
      </c>
      <c r="I652" s="241"/>
      <c r="J652" s="237"/>
      <c r="K652" s="237"/>
      <c r="L652" s="242"/>
      <c r="M652" s="243"/>
      <c r="N652" s="244"/>
      <c r="O652" s="244"/>
      <c r="P652" s="244"/>
      <c r="Q652" s="244"/>
      <c r="R652" s="244"/>
      <c r="S652" s="244"/>
      <c r="T652" s="245"/>
      <c r="AT652" s="246" t="s">
        <v>287</v>
      </c>
      <c r="AU652" s="246" t="s">
        <v>90</v>
      </c>
      <c r="AV652" s="12" t="s">
        <v>90</v>
      </c>
      <c r="AW652" s="12" t="s">
        <v>40</v>
      </c>
      <c r="AX652" s="12" t="s">
        <v>79</v>
      </c>
      <c r="AY652" s="246" t="s">
        <v>174</v>
      </c>
    </row>
    <row r="653" s="12" customFormat="1">
      <c r="B653" s="236"/>
      <c r="C653" s="237"/>
      <c r="D653" s="230" t="s">
        <v>287</v>
      </c>
      <c r="E653" s="238" t="s">
        <v>1</v>
      </c>
      <c r="F653" s="239" t="s">
        <v>2799</v>
      </c>
      <c r="G653" s="237"/>
      <c r="H653" s="240">
        <v>107</v>
      </c>
      <c r="I653" s="241"/>
      <c r="J653" s="237"/>
      <c r="K653" s="237"/>
      <c r="L653" s="242"/>
      <c r="M653" s="243"/>
      <c r="N653" s="244"/>
      <c r="O653" s="244"/>
      <c r="P653" s="244"/>
      <c r="Q653" s="244"/>
      <c r="R653" s="244"/>
      <c r="S653" s="244"/>
      <c r="T653" s="245"/>
      <c r="AT653" s="246" t="s">
        <v>287</v>
      </c>
      <c r="AU653" s="246" t="s">
        <v>90</v>
      </c>
      <c r="AV653" s="12" t="s">
        <v>90</v>
      </c>
      <c r="AW653" s="12" t="s">
        <v>40</v>
      </c>
      <c r="AX653" s="12" t="s">
        <v>79</v>
      </c>
      <c r="AY653" s="246" t="s">
        <v>174</v>
      </c>
    </row>
    <row r="654" s="12" customFormat="1">
      <c r="B654" s="236"/>
      <c r="C654" s="237"/>
      <c r="D654" s="230" t="s">
        <v>287</v>
      </c>
      <c r="E654" s="238" t="s">
        <v>1</v>
      </c>
      <c r="F654" s="239" t="s">
        <v>2800</v>
      </c>
      <c r="G654" s="237"/>
      <c r="H654" s="240">
        <v>57</v>
      </c>
      <c r="I654" s="241"/>
      <c r="J654" s="237"/>
      <c r="K654" s="237"/>
      <c r="L654" s="242"/>
      <c r="M654" s="243"/>
      <c r="N654" s="244"/>
      <c r="O654" s="244"/>
      <c r="P654" s="244"/>
      <c r="Q654" s="244"/>
      <c r="R654" s="244"/>
      <c r="S654" s="244"/>
      <c r="T654" s="245"/>
      <c r="AT654" s="246" t="s">
        <v>287</v>
      </c>
      <c r="AU654" s="246" t="s">
        <v>90</v>
      </c>
      <c r="AV654" s="12" t="s">
        <v>90</v>
      </c>
      <c r="AW654" s="12" t="s">
        <v>40</v>
      </c>
      <c r="AX654" s="12" t="s">
        <v>79</v>
      </c>
      <c r="AY654" s="246" t="s">
        <v>174</v>
      </c>
    </row>
    <row r="655" s="12" customFormat="1">
      <c r="B655" s="236"/>
      <c r="C655" s="237"/>
      <c r="D655" s="230" t="s">
        <v>287</v>
      </c>
      <c r="E655" s="238" t="s">
        <v>1</v>
      </c>
      <c r="F655" s="239" t="s">
        <v>2801</v>
      </c>
      <c r="G655" s="237"/>
      <c r="H655" s="240">
        <v>78</v>
      </c>
      <c r="I655" s="241"/>
      <c r="J655" s="237"/>
      <c r="K655" s="237"/>
      <c r="L655" s="242"/>
      <c r="M655" s="243"/>
      <c r="N655" s="244"/>
      <c r="O655" s="244"/>
      <c r="P655" s="244"/>
      <c r="Q655" s="244"/>
      <c r="R655" s="244"/>
      <c r="S655" s="244"/>
      <c r="T655" s="245"/>
      <c r="AT655" s="246" t="s">
        <v>287</v>
      </c>
      <c r="AU655" s="246" t="s">
        <v>90</v>
      </c>
      <c r="AV655" s="12" t="s">
        <v>90</v>
      </c>
      <c r="AW655" s="12" t="s">
        <v>40</v>
      </c>
      <c r="AX655" s="12" t="s">
        <v>79</v>
      </c>
      <c r="AY655" s="246" t="s">
        <v>174</v>
      </c>
    </row>
    <row r="656" s="12" customFormat="1">
      <c r="B656" s="236"/>
      <c r="C656" s="237"/>
      <c r="D656" s="230" t="s">
        <v>287</v>
      </c>
      <c r="E656" s="238" t="s">
        <v>1</v>
      </c>
      <c r="F656" s="239" t="s">
        <v>2802</v>
      </c>
      <c r="G656" s="237"/>
      <c r="H656" s="240">
        <v>27</v>
      </c>
      <c r="I656" s="241"/>
      <c r="J656" s="237"/>
      <c r="K656" s="237"/>
      <c r="L656" s="242"/>
      <c r="M656" s="243"/>
      <c r="N656" s="244"/>
      <c r="O656" s="244"/>
      <c r="P656" s="244"/>
      <c r="Q656" s="244"/>
      <c r="R656" s="244"/>
      <c r="S656" s="244"/>
      <c r="T656" s="245"/>
      <c r="AT656" s="246" t="s">
        <v>287</v>
      </c>
      <c r="AU656" s="246" t="s">
        <v>90</v>
      </c>
      <c r="AV656" s="12" t="s">
        <v>90</v>
      </c>
      <c r="AW656" s="12" t="s">
        <v>40</v>
      </c>
      <c r="AX656" s="12" t="s">
        <v>79</v>
      </c>
      <c r="AY656" s="246" t="s">
        <v>174</v>
      </c>
    </row>
    <row r="657" s="12" customFormat="1">
      <c r="B657" s="236"/>
      <c r="C657" s="237"/>
      <c r="D657" s="230" t="s">
        <v>287</v>
      </c>
      <c r="E657" s="238" t="s">
        <v>1</v>
      </c>
      <c r="F657" s="239" t="s">
        <v>2803</v>
      </c>
      <c r="G657" s="237"/>
      <c r="H657" s="240">
        <v>81</v>
      </c>
      <c r="I657" s="241"/>
      <c r="J657" s="237"/>
      <c r="K657" s="237"/>
      <c r="L657" s="242"/>
      <c r="M657" s="243"/>
      <c r="N657" s="244"/>
      <c r="O657" s="244"/>
      <c r="P657" s="244"/>
      <c r="Q657" s="244"/>
      <c r="R657" s="244"/>
      <c r="S657" s="244"/>
      <c r="T657" s="245"/>
      <c r="AT657" s="246" t="s">
        <v>287</v>
      </c>
      <c r="AU657" s="246" t="s">
        <v>90</v>
      </c>
      <c r="AV657" s="12" t="s">
        <v>90</v>
      </c>
      <c r="AW657" s="12" t="s">
        <v>40</v>
      </c>
      <c r="AX657" s="12" t="s">
        <v>79</v>
      </c>
      <c r="AY657" s="246" t="s">
        <v>174</v>
      </c>
    </row>
    <row r="658" s="12" customFormat="1">
      <c r="B658" s="236"/>
      <c r="C658" s="237"/>
      <c r="D658" s="230" t="s">
        <v>287</v>
      </c>
      <c r="E658" s="238" t="s">
        <v>1</v>
      </c>
      <c r="F658" s="239" t="s">
        <v>2804</v>
      </c>
      <c r="G658" s="237"/>
      <c r="H658" s="240">
        <v>571</v>
      </c>
      <c r="I658" s="241"/>
      <c r="J658" s="237"/>
      <c r="K658" s="237"/>
      <c r="L658" s="242"/>
      <c r="M658" s="243"/>
      <c r="N658" s="244"/>
      <c r="O658" s="244"/>
      <c r="P658" s="244"/>
      <c r="Q658" s="244"/>
      <c r="R658" s="244"/>
      <c r="S658" s="244"/>
      <c r="T658" s="245"/>
      <c r="AT658" s="246" t="s">
        <v>287</v>
      </c>
      <c r="AU658" s="246" t="s">
        <v>90</v>
      </c>
      <c r="AV658" s="12" t="s">
        <v>90</v>
      </c>
      <c r="AW658" s="12" t="s">
        <v>40</v>
      </c>
      <c r="AX658" s="12" t="s">
        <v>79</v>
      </c>
      <c r="AY658" s="246" t="s">
        <v>174</v>
      </c>
    </row>
    <row r="659" s="12" customFormat="1">
      <c r="B659" s="236"/>
      <c r="C659" s="237"/>
      <c r="D659" s="230" t="s">
        <v>287</v>
      </c>
      <c r="E659" s="238" t="s">
        <v>1</v>
      </c>
      <c r="F659" s="239" t="s">
        <v>2805</v>
      </c>
      <c r="G659" s="237"/>
      <c r="H659" s="240">
        <v>52</v>
      </c>
      <c r="I659" s="241"/>
      <c r="J659" s="237"/>
      <c r="K659" s="237"/>
      <c r="L659" s="242"/>
      <c r="M659" s="243"/>
      <c r="N659" s="244"/>
      <c r="O659" s="244"/>
      <c r="P659" s="244"/>
      <c r="Q659" s="244"/>
      <c r="R659" s="244"/>
      <c r="S659" s="244"/>
      <c r="T659" s="245"/>
      <c r="AT659" s="246" t="s">
        <v>287</v>
      </c>
      <c r="AU659" s="246" t="s">
        <v>90</v>
      </c>
      <c r="AV659" s="12" t="s">
        <v>90</v>
      </c>
      <c r="AW659" s="12" t="s">
        <v>40</v>
      </c>
      <c r="AX659" s="12" t="s">
        <v>79</v>
      </c>
      <c r="AY659" s="246" t="s">
        <v>174</v>
      </c>
    </row>
    <row r="660" s="1" customFormat="1" ht="16.5" customHeight="1">
      <c r="B660" s="37"/>
      <c r="C660" s="218" t="s">
        <v>576</v>
      </c>
      <c r="D660" s="218" t="s">
        <v>175</v>
      </c>
      <c r="E660" s="219" t="s">
        <v>1990</v>
      </c>
      <c r="F660" s="220" t="s">
        <v>1991</v>
      </c>
      <c r="G660" s="221" t="s">
        <v>463</v>
      </c>
      <c r="H660" s="222">
        <v>979</v>
      </c>
      <c r="I660" s="223"/>
      <c r="J660" s="224">
        <f>ROUND(I660*H660,2)</f>
        <v>0</v>
      </c>
      <c r="K660" s="220" t="s">
        <v>274</v>
      </c>
      <c r="L660" s="42"/>
      <c r="M660" s="225" t="s">
        <v>1</v>
      </c>
      <c r="N660" s="226" t="s">
        <v>50</v>
      </c>
      <c r="O660" s="78"/>
      <c r="P660" s="227">
        <f>O660*H660</f>
        <v>0</v>
      </c>
      <c r="Q660" s="227">
        <v>1.0000000000000001E-05</v>
      </c>
      <c r="R660" s="227">
        <f>Q660*H660</f>
        <v>0.0097900000000000001</v>
      </c>
      <c r="S660" s="227">
        <v>0</v>
      </c>
      <c r="T660" s="228">
        <f>S660*H660</f>
        <v>0</v>
      </c>
      <c r="AR660" s="15" t="s">
        <v>192</v>
      </c>
      <c r="AT660" s="15" t="s">
        <v>175</v>
      </c>
      <c r="AU660" s="15" t="s">
        <v>90</v>
      </c>
      <c r="AY660" s="15" t="s">
        <v>174</v>
      </c>
      <c r="BE660" s="229">
        <f>IF(N660="základní",J660,0)</f>
        <v>0</v>
      </c>
      <c r="BF660" s="229">
        <f>IF(N660="snížená",J660,0)</f>
        <v>0</v>
      </c>
      <c r="BG660" s="229">
        <f>IF(N660="zákl. přenesená",J660,0)</f>
        <v>0</v>
      </c>
      <c r="BH660" s="229">
        <f>IF(N660="sníž. přenesená",J660,0)</f>
        <v>0</v>
      </c>
      <c r="BI660" s="229">
        <f>IF(N660="nulová",J660,0)</f>
        <v>0</v>
      </c>
      <c r="BJ660" s="15" t="s">
        <v>87</v>
      </c>
      <c r="BK660" s="229">
        <f>ROUND(I660*H660,2)</f>
        <v>0</v>
      </c>
      <c r="BL660" s="15" t="s">
        <v>192</v>
      </c>
      <c r="BM660" s="15" t="s">
        <v>2829</v>
      </c>
    </row>
    <row r="661" s="1" customFormat="1">
      <c r="B661" s="37"/>
      <c r="C661" s="38"/>
      <c r="D661" s="230" t="s">
        <v>181</v>
      </c>
      <c r="E661" s="38"/>
      <c r="F661" s="231" t="s">
        <v>1993</v>
      </c>
      <c r="G661" s="38"/>
      <c r="H661" s="38"/>
      <c r="I661" s="142"/>
      <c r="J661" s="38"/>
      <c r="K661" s="38"/>
      <c r="L661" s="42"/>
      <c r="M661" s="232"/>
      <c r="N661" s="78"/>
      <c r="O661" s="78"/>
      <c r="P661" s="78"/>
      <c r="Q661" s="78"/>
      <c r="R661" s="78"/>
      <c r="S661" s="78"/>
      <c r="T661" s="79"/>
      <c r="AT661" s="15" t="s">
        <v>181</v>
      </c>
      <c r="AU661" s="15" t="s">
        <v>90</v>
      </c>
    </row>
    <row r="662" s="12" customFormat="1">
      <c r="B662" s="236"/>
      <c r="C662" s="237"/>
      <c r="D662" s="230" t="s">
        <v>287</v>
      </c>
      <c r="E662" s="238" t="s">
        <v>1</v>
      </c>
      <c r="F662" s="239" t="s">
        <v>2830</v>
      </c>
      <c r="G662" s="237"/>
      <c r="H662" s="240">
        <v>460</v>
      </c>
      <c r="I662" s="241"/>
      <c r="J662" s="237"/>
      <c r="K662" s="237"/>
      <c r="L662" s="242"/>
      <c r="M662" s="243"/>
      <c r="N662" s="244"/>
      <c r="O662" s="244"/>
      <c r="P662" s="244"/>
      <c r="Q662" s="244"/>
      <c r="R662" s="244"/>
      <c r="S662" s="244"/>
      <c r="T662" s="245"/>
      <c r="AT662" s="246" t="s">
        <v>287</v>
      </c>
      <c r="AU662" s="246" t="s">
        <v>90</v>
      </c>
      <c r="AV662" s="12" t="s">
        <v>90</v>
      </c>
      <c r="AW662" s="12" t="s">
        <v>40</v>
      </c>
      <c r="AX662" s="12" t="s">
        <v>79</v>
      </c>
      <c r="AY662" s="246" t="s">
        <v>174</v>
      </c>
    </row>
    <row r="663" s="12" customFormat="1">
      <c r="B663" s="236"/>
      <c r="C663" s="237"/>
      <c r="D663" s="230" t="s">
        <v>287</v>
      </c>
      <c r="E663" s="238" t="s">
        <v>1</v>
      </c>
      <c r="F663" s="239" t="s">
        <v>2831</v>
      </c>
      <c r="G663" s="237"/>
      <c r="H663" s="240">
        <v>519</v>
      </c>
      <c r="I663" s="241"/>
      <c r="J663" s="237"/>
      <c r="K663" s="237"/>
      <c r="L663" s="242"/>
      <c r="M663" s="243"/>
      <c r="N663" s="244"/>
      <c r="O663" s="244"/>
      <c r="P663" s="244"/>
      <c r="Q663" s="244"/>
      <c r="R663" s="244"/>
      <c r="S663" s="244"/>
      <c r="T663" s="245"/>
      <c r="AT663" s="246" t="s">
        <v>287</v>
      </c>
      <c r="AU663" s="246" t="s">
        <v>90</v>
      </c>
      <c r="AV663" s="12" t="s">
        <v>90</v>
      </c>
      <c r="AW663" s="12" t="s">
        <v>40</v>
      </c>
      <c r="AX663" s="12" t="s">
        <v>79</v>
      </c>
      <c r="AY663" s="246" t="s">
        <v>174</v>
      </c>
    </row>
    <row r="664" s="1" customFormat="1" ht="16.5" customHeight="1">
      <c r="B664" s="37"/>
      <c r="C664" s="218" t="s">
        <v>582</v>
      </c>
      <c r="D664" s="218" t="s">
        <v>175</v>
      </c>
      <c r="E664" s="219" t="s">
        <v>2000</v>
      </c>
      <c r="F664" s="220" t="s">
        <v>2832</v>
      </c>
      <c r="G664" s="221" t="s">
        <v>463</v>
      </c>
      <c r="H664" s="222">
        <v>54</v>
      </c>
      <c r="I664" s="223"/>
      <c r="J664" s="224">
        <f>ROUND(I664*H664,2)</f>
        <v>0</v>
      </c>
      <c r="K664" s="220" t="s">
        <v>274</v>
      </c>
      <c r="L664" s="42"/>
      <c r="M664" s="225" t="s">
        <v>1</v>
      </c>
      <c r="N664" s="226" t="s">
        <v>50</v>
      </c>
      <c r="O664" s="78"/>
      <c r="P664" s="227">
        <f>O664*H664</f>
        <v>0</v>
      </c>
      <c r="Q664" s="227">
        <v>1.0000000000000001E-05</v>
      </c>
      <c r="R664" s="227">
        <f>Q664*H664</f>
        <v>0.00054000000000000001</v>
      </c>
      <c r="S664" s="227">
        <v>0</v>
      </c>
      <c r="T664" s="228">
        <f>S664*H664</f>
        <v>0</v>
      </c>
      <c r="AR664" s="15" t="s">
        <v>192</v>
      </c>
      <c r="AT664" s="15" t="s">
        <v>175</v>
      </c>
      <c r="AU664" s="15" t="s">
        <v>90</v>
      </c>
      <c r="AY664" s="15" t="s">
        <v>174</v>
      </c>
      <c r="BE664" s="229">
        <f>IF(N664="základní",J664,0)</f>
        <v>0</v>
      </c>
      <c r="BF664" s="229">
        <f>IF(N664="snížená",J664,0)</f>
        <v>0</v>
      </c>
      <c r="BG664" s="229">
        <f>IF(N664="zákl. přenesená",J664,0)</f>
        <v>0</v>
      </c>
      <c r="BH664" s="229">
        <f>IF(N664="sníž. přenesená",J664,0)</f>
        <v>0</v>
      </c>
      <c r="BI664" s="229">
        <f>IF(N664="nulová",J664,0)</f>
        <v>0</v>
      </c>
      <c r="BJ664" s="15" t="s">
        <v>87</v>
      </c>
      <c r="BK664" s="229">
        <f>ROUND(I664*H664,2)</f>
        <v>0</v>
      </c>
      <c r="BL664" s="15" t="s">
        <v>192</v>
      </c>
      <c r="BM664" s="15" t="s">
        <v>2833</v>
      </c>
    </row>
    <row r="665" s="1" customFormat="1">
      <c r="B665" s="37"/>
      <c r="C665" s="38"/>
      <c r="D665" s="230" t="s">
        <v>181</v>
      </c>
      <c r="E665" s="38"/>
      <c r="F665" s="231" t="s">
        <v>2834</v>
      </c>
      <c r="G665" s="38"/>
      <c r="H665" s="38"/>
      <c r="I665" s="142"/>
      <c r="J665" s="38"/>
      <c r="K665" s="38"/>
      <c r="L665" s="42"/>
      <c r="M665" s="232"/>
      <c r="N665" s="78"/>
      <c r="O665" s="78"/>
      <c r="P665" s="78"/>
      <c r="Q665" s="78"/>
      <c r="R665" s="78"/>
      <c r="S665" s="78"/>
      <c r="T665" s="79"/>
      <c r="AT665" s="15" t="s">
        <v>181</v>
      </c>
      <c r="AU665" s="15" t="s">
        <v>90</v>
      </c>
    </row>
    <row r="666" s="12" customFormat="1">
      <c r="B666" s="236"/>
      <c r="C666" s="237"/>
      <c r="D666" s="230" t="s">
        <v>287</v>
      </c>
      <c r="E666" s="238" t="s">
        <v>1</v>
      </c>
      <c r="F666" s="239" t="s">
        <v>2835</v>
      </c>
      <c r="G666" s="237"/>
      <c r="H666" s="240">
        <v>54</v>
      </c>
      <c r="I666" s="241"/>
      <c r="J666" s="237"/>
      <c r="K666" s="237"/>
      <c r="L666" s="242"/>
      <c r="M666" s="243"/>
      <c r="N666" s="244"/>
      <c r="O666" s="244"/>
      <c r="P666" s="244"/>
      <c r="Q666" s="244"/>
      <c r="R666" s="244"/>
      <c r="S666" s="244"/>
      <c r="T666" s="245"/>
      <c r="AT666" s="246" t="s">
        <v>287</v>
      </c>
      <c r="AU666" s="246" t="s">
        <v>90</v>
      </c>
      <c r="AV666" s="12" t="s">
        <v>90</v>
      </c>
      <c r="AW666" s="12" t="s">
        <v>40</v>
      </c>
      <c r="AX666" s="12" t="s">
        <v>79</v>
      </c>
      <c r="AY666" s="246" t="s">
        <v>174</v>
      </c>
    </row>
    <row r="667" s="1" customFormat="1" ht="16.5" customHeight="1">
      <c r="B667" s="37"/>
      <c r="C667" s="218" t="s">
        <v>884</v>
      </c>
      <c r="D667" s="218" t="s">
        <v>175</v>
      </c>
      <c r="E667" s="219" t="s">
        <v>2159</v>
      </c>
      <c r="F667" s="220" t="s">
        <v>2160</v>
      </c>
      <c r="G667" s="221" t="s">
        <v>463</v>
      </c>
      <c r="H667" s="222">
        <v>394.5</v>
      </c>
      <c r="I667" s="223"/>
      <c r="J667" s="224">
        <f>ROUND(I667*H667,2)</f>
        <v>0</v>
      </c>
      <c r="K667" s="220" t="s">
        <v>1</v>
      </c>
      <c r="L667" s="42"/>
      <c r="M667" s="225" t="s">
        <v>1</v>
      </c>
      <c r="N667" s="226" t="s">
        <v>50</v>
      </c>
      <c r="O667" s="78"/>
      <c r="P667" s="227">
        <f>O667*H667</f>
        <v>0</v>
      </c>
      <c r="Q667" s="227">
        <v>0</v>
      </c>
      <c r="R667" s="227">
        <f>Q667*H667</f>
        <v>0</v>
      </c>
      <c r="S667" s="227">
        <v>0</v>
      </c>
      <c r="T667" s="228">
        <f>S667*H667</f>
        <v>0</v>
      </c>
      <c r="AR667" s="15" t="s">
        <v>192</v>
      </c>
      <c r="AT667" s="15" t="s">
        <v>175</v>
      </c>
      <c r="AU667" s="15" t="s">
        <v>90</v>
      </c>
      <c r="AY667" s="15" t="s">
        <v>174</v>
      </c>
      <c r="BE667" s="229">
        <f>IF(N667="základní",J667,0)</f>
        <v>0</v>
      </c>
      <c r="BF667" s="229">
        <f>IF(N667="snížená",J667,0)</f>
        <v>0</v>
      </c>
      <c r="BG667" s="229">
        <f>IF(N667="zákl. přenesená",J667,0)</f>
        <v>0</v>
      </c>
      <c r="BH667" s="229">
        <f>IF(N667="sníž. přenesená",J667,0)</f>
        <v>0</v>
      </c>
      <c r="BI667" s="229">
        <f>IF(N667="nulová",J667,0)</f>
        <v>0</v>
      </c>
      <c r="BJ667" s="15" t="s">
        <v>87</v>
      </c>
      <c r="BK667" s="229">
        <f>ROUND(I667*H667,2)</f>
        <v>0</v>
      </c>
      <c r="BL667" s="15" t="s">
        <v>192</v>
      </c>
      <c r="BM667" s="15" t="s">
        <v>2836</v>
      </c>
    </row>
    <row r="668" s="12" customFormat="1">
      <c r="B668" s="236"/>
      <c r="C668" s="237"/>
      <c r="D668" s="230" t="s">
        <v>287</v>
      </c>
      <c r="E668" s="238" t="s">
        <v>1</v>
      </c>
      <c r="F668" s="239" t="s">
        <v>2837</v>
      </c>
      <c r="G668" s="237"/>
      <c r="H668" s="240">
        <v>394.5</v>
      </c>
      <c r="I668" s="241"/>
      <c r="J668" s="237"/>
      <c r="K668" s="237"/>
      <c r="L668" s="242"/>
      <c r="M668" s="243"/>
      <c r="N668" s="244"/>
      <c r="O668" s="244"/>
      <c r="P668" s="244"/>
      <c r="Q668" s="244"/>
      <c r="R668" s="244"/>
      <c r="S668" s="244"/>
      <c r="T668" s="245"/>
      <c r="AT668" s="246" t="s">
        <v>287</v>
      </c>
      <c r="AU668" s="246" t="s">
        <v>90</v>
      </c>
      <c r="AV668" s="12" t="s">
        <v>90</v>
      </c>
      <c r="AW668" s="12" t="s">
        <v>40</v>
      </c>
      <c r="AX668" s="12" t="s">
        <v>87</v>
      </c>
      <c r="AY668" s="246" t="s">
        <v>174</v>
      </c>
    </row>
    <row r="669" s="1" customFormat="1" ht="16.5" customHeight="1">
      <c r="B669" s="37"/>
      <c r="C669" s="218" t="s">
        <v>853</v>
      </c>
      <c r="D669" s="218" t="s">
        <v>175</v>
      </c>
      <c r="E669" s="219" t="s">
        <v>1944</v>
      </c>
      <c r="F669" s="220" t="s">
        <v>1945</v>
      </c>
      <c r="G669" s="221" t="s">
        <v>463</v>
      </c>
      <c r="H669" s="222">
        <v>3062.5</v>
      </c>
      <c r="I669" s="223"/>
      <c r="J669" s="224">
        <f>ROUND(I669*H669,2)</f>
        <v>0</v>
      </c>
      <c r="K669" s="220" t="s">
        <v>1</v>
      </c>
      <c r="L669" s="42"/>
      <c r="M669" s="225" t="s">
        <v>1</v>
      </c>
      <c r="N669" s="226" t="s">
        <v>50</v>
      </c>
      <c r="O669" s="78"/>
      <c r="P669" s="227">
        <f>O669*H669</f>
        <v>0</v>
      </c>
      <c r="Q669" s="227">
        <v>0</v>
      </c>
      <c r="R669" s="227">
        <f>Q669*H669</f>
        <v>0</v>
      </c>
      <c r="S669" s="227">
        <v>0</v>
      </c>
      <c r="T669" s="228">
        <f>S669*H669</f>
        <v>0</v>
      </c>
      <c r="AR669" s="15" t="s">
        <v>192</v>
      </c>
      <c r="AT669" s="15" t="s">
        <v>175</v>
      </c>
      <c r="AU669" s="15" t="s">
        <v>90</v>
      </c>
      <c r="AY669" s="15" t="s">
        <v>174</v>
      </c>
      <c r="BE669" s="229">
        <f>IF(N669="základní",J669,0)</f>
        <v>0</v>
      </c>
      <c r="BF669" s="229">
        <f>IF(N669="snížená",J669,0)</f>
        <v>0</v>
      </c>
      <c r="BG669" s="229">
        <f>IF(N669="zákl. přenesená",J669,0)</f>
        <v>0</v>
      </c>
      <c r="BH669" s="229">
        <f>IF(N669="sníž. přenesená",J669,0)</f>
        <v>0</v>
      </c>
      <c r="BI669" s="229">
        <f>IF(N669="nulová",J669,0)</f>
        <v>0</v>
      </c>
      <c r="BJ669" s="15" t="s">
        <v>87</v>
      </c>
      <c r="BK669" s="229">
        <f>ROUND(I669*H669,2)</f>
        <v>0</v>
      </c>
      <c r="BL669" s="15" t="s">
        <v>192</v>
      </c>
      <c r="BM669" s="15" t="s">
        <v>2838</v>
      </c>
    </row>
    <row r="670" s="12" customFormat="1">
      <c r="B670" s="236"/>
      <c r="C670" s="237"/>
      <c r="D670" s="230" t="s">
        <v>287</v>
      </c>
      <c r="E670" s="238" t="s">
        <v>1</v>
      </c>
      <c r="F670" s="239" t="s">
        <v>2792</v>
      </c>
      <c r="G670" s="237"/>
      <c r="H670" s="240">
        <v>716</v>
      </c>
      <c r="I670" s="241"/>
      <c r="J670" s="237"/>
      <c r="K670" s="237"/>
      <c r="L670" s="242"/>
      <c r="M670" s="243"/>
      <c r="N670" s="244"/>
      <c r="O670" s="244"/>
      <c r="P670" s="244"/>
      <c r="Q670" s="244"/>
      <c r="R670" s="244"/>
      <c r="S670" s="244"/>
      <c r="T670" s="245"/>
      <c r="AT670" s="246" t="s">
        <v>287</v>
      </c>
      <c r="AU670" s="246" t="s">
        <v>90</v>
      </c>
      <c r="AV670" s="12" t="s">
        <v>90</v>
      </c>
      <c r="AW670" s="12" t="s">
        <v>40</v>
      </c>
      <c r="AX670" s="12" t="s">
        <v>79</v>
      </c>
      <c r="AY670" s="246" t="s">
        <v>174</v>
      </c>
    </row>
    <row r="671" s="12" customFormat="1">
      <c r="B671" s="236"/>
      <c r="C671" s="237"/>
      <c r="D671" s="230" t="s">
        <v>287</v>
      </c>
      <c r="E671" s="238" t="s">
        <v>1</v>
      </c>
      <c r="F671" s="239" t="s">
        <v>2793</v>
      </c>
      <c r="G671" s="237"/>
      <c r="H671" s="240">
        <v>111</v>
      </c>
      <c r="I671" s="241"/>
      <c r="J671" s="237"/>
      <c r="K671" s="237"/>
      <c r="L671" s="242"/>
      <c r="M671" s="243"/>
      <c r="N671" s="244"/>
      <c r="O671" s="244"/>
      <c r="P671" s="244"/>
      <c r="Q671" s="244"/>
      <c r="R671" s="244"/>
      <c r="S671" s="244"/>
      <c r="T671" s="245"/>
      <c r="AT671" s="246" t="s">
        <v>287</v>
      </c>
      <c r="AU671" s="246" t="s">
        <v>90</v>
      </c>
      <c r="AV671" s="12" t="s">
        <v>90</v>
      </c>
      <c r="AW671" s="12" t="s">
        <v>40</v>
      </c>
      <c r="AX671" s="12" t="s">
        <v>79</v>
      </c>
      <c r="AY671" s="246" t="s">
        <v>174</v>
      </c>
    </row>
    <row r="672" s="12" customFormat="1">
      <c r="B672" s="236"/>
      <c r="C672" s="237"/>
      <c r="D672" s="230" t="s">
        <v>287</v>
      </c>
      <c r="E672" s="238" t="s">
        <v>1</v>
      </c>
      <c r="F672" s="239" t="s">
        <v>2794</v>
      </c>
      <c r="G672" s="237"/>
      <c r="H672" s="240">
        <v>689</v>
      </c>
      <c r="I672" s="241"/>
      <c r="J672" s="237"/>
      <c r="K672" s="237"/>
      <c r="L672" s="242"/>
      <c r="M672" s="243"/>
      <c r="N672" s="244"/>
      <c r="O672" s="244"/>
      <c r="P672" s="244"/>
      <c r="Q672" s="244"/>
      <c r="R672" s="244"/>
      <c r="S672" s="244"/>
      <c r="T672" s="245"/>
      <c r="AT672" s="246" t="s">
        <v>287</v>
      </c>
      <c r="AU672" s="246" t="s">
        <v>90</v>
      </c>
      <c r="AV672" s="12" t="s">
        <v>90</v>
      </c>
      <c r="AW672" s="12" t="s">
        <v>40</v>
      </c>
      <c r="AX672" s="12" t="s">
        <v>79</v>
      </c>
      <c r="AY672" s="246" t="s">
        <v>174</v>
      </c>
    </row>
    <row r="673" s="12" customFormat="1">
      <c r="B673" s="236"/>
      <c r="C673" s="237"/>
      <c r="D673" s="230" t="s">
        <v>287</v>
      </c>
      <c r="E673" s="238" t="s">
        <v>1</v>
      </c>
      <c r="F673" s="239" t="s">
        <v>2795</v>
      </c>
      <c r="G673" s="237"/>
      <c r="H673" s="240">
        <v>51</v>
      </c>
      <c r="I673" s="241"/>
      <c r="J673" s="237"/>
      <c r="K673" s="237"/>
      <c r="L673" s="242"/>
      <c r="M673" s="243"/>
      <c r="N673" s="244"/>
      <c r="O673" s="244"/>
      <c r="P673" s="244"/>
      <c r="Q673" s="244"/>
      <c r="R673" s="244"/>
      <c r="S673" s="244"/>
      <c r="T673" s="245"/>
      <c r="AT673" s="246" t="s">
        <v>287</v>
      </c>
      <c r="AU673" s="246" t="s">
        <v>90</v>
      </c>
      <c r="AV673" s="12" t="s">
        <v>90</v>
      </c>
      <c r="AW673" s="12" t="s">
        <v>40</v>
      </c>
      <c r="AX673" s="12" t="s">
        <v>79</v>
      </c>
      <c r="AY673" s="246" t="s">
        <v>174</v>
      </c>
    </row>
    <row r="674" s="12" customFormat="1">
      <c r="B674" s="236"/>
      <c r="C674" s="237"/>
      <c r="D674" s="230" t="s">
        <v>287</v>
      </c>
      <c r="E674" s="238" t="s">
        <v>1</v>
      </c>
      <c r="F674" s="239" t="s">
        <v>2796</v>
      </c>
      <c r="G674" s="237"/>
      <c r="H674" s="240">
        <v>35</v>
      </c>
      <c r="I674" s="241"/>
      <c r="J674" s="237"/>
      <c r="K674" s="237"/>
      <c r="L674" s="242"/>
      <c r="M674" s="243"/>
      <c r="N674" s="244"/>
      <c r="O674" s="244"/>
      <c r="P674" s="244"/>
      <c r="Q674" s="244"/>
      <c r="R674" s="244"/>
      <c r="S674" s="244"/>
      <c r="T674" s="245"/>
      <c r="AT674" s="246" t="s">
        <v>287</v>
      </c>
      <c r="AU674" s="246" t="s">
        <v>90</v>
      </c>
      <c r="AV674" s="12" t="s">
        <v>90</v>
      </c>
      <c r="AW674" s="12" t="s">
        <v>40</v>
      </c>
      <c r="AX674" s="12" t="s">
        <v>79</v>
      </c>
      <c r="AY674" s="246" t="s">
        <v>174</v>
      </c>
    </row>
    <row r="675" s="12" customFormat="1">
      <c r="B675" s="236"/>
      <c r="C675" s="237"/>
      <c r="D675" s="230" t="s">
        <v>287</v>
      </c>
      <c r="E675" s="238" t="s">
        <v>1</v>
      </c>
      <c r="F675" s="239" t="s">
        <v>2797</v>
      </c>
      <c r="G675" s="237"/>
      <c r="H675" s="240">
        <v>64</v>
      </c>
      <c r="I675" s="241"/>
      <c r="J675" s="237"/>
      <c r="K675" s="237"/>
      <c r="L675" s="242"/>
      <c r="M675" s="243"/>
      <c r="N675" s="244"/>
      <c r="O675" s="244"/>
      <c r="P675" s="244"/>
      <c r="Q675" s="244"/>
      <c r="R675" s="244"/>
      <c r="S675" s="244"/>
      <c r="T675" s="245"/>
      <c r="AT675" s="246" t="s">
        <v>287</v>
      </c>
      <c r="AU675" s="246" t="s">
        <v>90</v>
      </c>
      <c r="AV675" s="12" t="s">
        <v>90</v>
      </c>
      <c r="AW675" s="12" t="s">
        <v>40</v>
      </c>
      <c r="AX675" s="12" t="s">
        <v>79</v>
      </c>
      <c r="AY675" s="246" t="s">
        <v>174</v>
      </c>
    </row>
    <row r="676" s="12" customFormat="1">
      <c r="B676" s="236"/>
      <c r="C676" s="237"/>
      <c r="D676" s="230" t="s">
        <v>287</v>
      </c>
      <c r="E676" s="238" t="s">
        <v>1</v>
      </c>
      <c r="F676" s="239" t="s">
        <v>2798</v>
      </c>
      <c r="G676" s="237"/>
      <c r="H676" s="240">
        <v>29</v>
      </c>
      <c r="I676" s="241"/>
      <c r="J676" s="237"/>
      <c r="K676" s="237"/>
      <c r="L676" s="242"/>
      <c r="M676" s="243"/>
      <c r="N676" s="244"/>
      <c r="O676" s="244"/>
      <c r="P676" s="244"/>
      <c r="Q676" s="244"/>
      <c r="R676" s="244"/>
      <c r="S676" s="244"/>
      <c r="T676" s="245"/>
      <c r="AT676" s="246" t="s">
        <v>287</v>
      </c>
      <c r="AU676" s="246" t="s">
        <v>90</v>
      </c>
      <c r="AV676" s="12" t="s">
        <v>90</v>
      </c>
      <c r="AW676" s="12" t="s">
        <v>40</v>
      </c>
      <c r="AX676" s="12" t="s">
        <v>79</v>
      </c>
      <c r="AY676" s="246" t="s">
        <v>174</v>
      </c>
    </row>
    <row r="677" s="12" customFormat="1">
      <c r="B677" s="236"/>
      <c r="C677" s="237"/>
      <c r="D677" s="230" t="s">
        <v>287</v>
      </c>
      <c r="E677" s="238" t="s">
        <v>1</v>
      </c>
      <c r="F677" s="239" t="s">
        <v>2799</v>
      </c>
      <c r="G677" s="237"/>
      <c r="H677" s="240">
        <v>107</v>
      </c>
      <c r="I677" s="241"/>
      <c r="J677" s="237"/>
      <c r="K677" s="237"/>
      <c r="L677" s="242"/>
      <c r="M677" s="243"/>
      <c r="N677" s="244"/>
      <c r="O677" s="244"/>
      <c r="P677" s="244"/>
      <c r="Q677" s="244"/>
      <c r="R677" s="244"/>
      <c r="S677" s="244"/>
      <c r="T677" s="245"/>
      <c r="AT677" s="246" t="s">
        <v>287</v>
      </c>
      <c r="AU677" s="246" t="s">
        <v>90</v>
      </c>
      <c r="AV677" s="12" t="s">
        <v>90</v>
      </c>
      <c r="AW677" s="12" t="s">
        <v>40</v>
      </c>
      <c r="AX677" s="12" t="s">
        <v>79</v>
      </c>
      <c r="AY677" s="246" t="s">
        <v>174</v>
      </c>
    </row>
    <row r="678" s="12" customFormat="1">
      <c r="B678" s="236"/>
      <c r="C678" s="237"/>
      <c r="D678" s="230" t="s">
        <v>287</v>
      </c>
      <c r="E678" s="238" t="s">
        <v>1</v>
      </c>
      <c r="F678" s="239" t="s">
        <v>2800</v>
      </c>
      <c r="G678" s="237"/>
      <c r="H678" s="240">
        <v>57</v>
      </c>
      <c r="I678" s="241"/>
      <c r="J678" s="237"/>
      <c r="K678" s="237"/>
      <c r="L678" s="242"/>
      <c r="M678" s="243"/>
      <c r="N678" s="244"/>
      <c r="O678" s="244"/>
      <c r="P678" s="244"/>
      <c r="Q678" s="244"/>
      <c r="R678" s="244"/>
      <c r="S678" s="244"/>
      <c r="T678" s="245"/>
      <c r="AT678" s="246" t="s">
        <v>287</v>
      </c>
      <c r="AU678" s="246" t="s">
        <v>90</v>
      </c>
      <c r="AV678" s="12" t="s">
        <v>90</v>
      </c>
      <c r="AW678" s="12" t="s">
        <v>40</v>
      </c>
      <c r="AX678" s="12" t="s">
        <v>79</v>
      </c>
      <c r="AY678" s="246" t="s">
        <v>174</v>
      </c>
    </row>
    <row r="679" s="12" customFormat="1">
      <c r="B679" s="236"/>
      <c r="C679" s="237"/>
      <c r="D679" s="230" t="s">
        <v>287</v>
      </c>
      <c r="E679" s="238" t="s">
        <v>1</v>
      </c>
      <c r="F679" s="239" t="s">
        <v>2801</v>
      </c>
      <c r="G679" s="237"/>
      <c r="H679" s="240">
        <v>78</v>
      </c>
      <c r="I679" s="241"/>
      <c r="J679" s="237"/>
      <c r="K679" s="237"/>
      <c r="L679" s="242"/>
      <c r="M679" s="243"/>
      <c r="N679" s="244"/>
      <c r="O679" s="244"/>
      <c r="P679" s="244"/>
      <c r="Q679" s="244"/>
      <c r="R679" s="244"/>
      <c r="S679" s="244"/>
      <c r="T679" s="245"/>
      <c r="AT679" s="246" t="s">
        <v>287</v>
      </c>
      <c r="AU679" s="246" t="s">
        <v>90</v>
      </c>
      <c r="AV679" s="12" t="s">
        <v>90</v>
      </c>
      <c r="AW679" s="12" t="s">
        <v>40</v>
      </c>
      <c r="AX679" s="12" t="s">
        <v>79</v>
      </c>
      <c r="AY679" s="246" t="s">
        <v>174</v>
      </c>
    </row>
    <row r="680" s="12" customFormat="1">
      <c r="B680" s="236"/>
      <c r="C680" s="237"/>
      <c r="D680" s="230" t="s">
        <v>287</v>
      </c>
      <c r="E680" s="238" t="s">
        <v>1</v>
      </c>
      <c r="F680" s="239" t="s">
        <v>2802</v>
      </c>
      <c r="G680" s="237"/>
      <c r="H680" s="240">
        <v>27</v>
      </c>
      <c r="I680" s="241"/>
      <c r="J680" s="237"/>
      <c r="K680" s="237"/>
      <c r="L680" s="242"/>
      <c r="M680" s="243"/>
      <c r="N680" s="244"/>
      <c r="O680" s="244"/>
      <c r="P680" s="244"/>
      <c r="Q680" s="244"/>
      <c r="R680" s="244"/>
      <c r="S680" s="244"/>
      <c r="T680" s="245"/>
      <c r="AT680" s="246" t="s">
        <v>287</v>
      </c>
      <c r="AU680" s="246" t="s">
        <v>90</v>
      </c>
      <c r="AV680" s="12" t="s">
        <v>90</v>
      </c>
      <c r="AW680" s="12" t="s">
        <v>40</v>
      </c>
      <c r="AX680" s="12" t="s">
        <v>79</v>
      </c>
      <c r="AY680" s="246" t="s">
        <v>174</v>
      </c>
    </row>
    <row r="681" s="12" customFormat="1">
      <c r="B681" s="236"/>
      <c r="C681" s="237"/>
      <c r="D681" s="230" t="s">
        <v>287</v>
      </c>
      <c r="E681" s="238" t="s">
        <v>1</v>
      </c>
      <c r="F681" s="239" t="s">
        <v>2803</v>
      </c>
      <c r="G681" s="237"/>
      <c r="H681" s="240">
        <v>81</v>
      </c>
      <c r="I681" s="241"/>
      <c r="J681" s="237"/>
      <c r="K681" s="237"/>
      <c r="L681" s="242"/>
      <c r="M681" s="243"/>
      <c r="N681" s="244"/>
      <c r="O681" s="244"/>
      <c r="P681" s="244"/>
      <c r="Q681" s="244"/>
      <c r="R681" s="244"/>
      <c r="S681" s="244"/>
      <c r="T681" s="245"/>
      <c r="AT681" s="246" t="s">
        <v>287</v>
      </c>
      <c r="AU681" s="246" t="s">
        <v>90</v>
      </c>
      <c r="AV681" s="12" t="s">
        <v>90</v>
      </c>
      <c r="AW681" s="12" t="s">
        <v>40</v>
      </c>
      <c r="AX681" s="12" t="s">
        <v>79</v>
      </c>
      <c r="AY681" s="246" t="s">
        <v>174</v>
      </c>
    </row>
    <row r="682" s="12" customFormat="1">
      <c r="B682" s="236"/>
      <c r="C682" s="237"/>
      <c r="D682" s="230" t="s">
        <v>287</v>
      </c>
      <c r="E682" s="238" t="s">
        <v>1</v>
      </c>
      <c r="F682" s="239" t="s">
        <v>2804</v>
      </c>
      <c r="G682" s="237"/>
      <c r="H682" s="240">
        <v>571</v>
      </c>
      <c r="I682" s="241"/>
      <c r="J682" s="237"/>
      <c r="K682" s="237"/>
      <c r="L682" s="242"/>
      <c r="M682" s="243"/>
      <c r="N682" s="244"/>
      <c r="O682" s="244"/>
      <c r="P682" s="244"/>
      <c r="Q682" s="244"/>
      <c r="R682" s="244"/>
      <c r="S682" s="244"/>
      <c r="T682" s="245"/>
      <c r="AT682" s="246" t="s">
        <v>287</v>
      </c>
      <c r="AU682" s="246" t="s">
        <v>90</v>
      </c>
      <c r="AV682" s="12" t="s">
        <v>90</v>
      </c>
      <c r="AW682" s="12" t="s">
        <v>40</v>
      </c>
      <c r="AX682" s="12" t="s">
        <v>79</v>
      </c>
      <c r="AY682" s="246" t="s">
        <v>174</v>
      </c>
    </row>
    <row r="683" s="12" customFormat="1">
      <c r="B683" s="236"/>
      <c r="C683" s="237"/>
      <c r="D683" s="230" t="s">
        <v>287</v>
      </c>
      <c r="E683" s="238" t="s">
        <v>1</v>
      </c>
      <c r="F683" s="239" t="s">
        <v>2805</v>
      </c>
      <c r="G683" s="237"/>
      <c r="H683" s="240">
        <v>52</v>
      </c>
      <c r="I683" s="241"/>
      <c r="J683" s="237"/>
      <c r="K683" s="237"/>
      <c r="L683" s="242"/>
      <c r="M683" s="243"/>
      <c r="N683" s="244"/>
      <c r="O683" s="244"/>
      <c r="P683" s="244"/>
      <c r="Q683" s="244"/>
      <c r="R683" s="244"/>
      <c r="S683" s="244"/>
      <c r="T683" s="245"/>
      <c r="AT683" s="246" t="s">
        <v>287</v>
      </c>
      <c r="AU683" s="246" t="s">
        <v>90</v>
      </c>
      <c r="AV683" s="12" t="s">
        <v>90</v>
      </c>
      <c r="AW683" s="12" t="s">
        <v>40</v>
      </c>
      <c r="AX683" s="12" t="s">
        <v>79</v>
      </c>
      <c r="AY683" s="246" t="s">
        <v>174</v>
      </c>
    </row>
    <row r="684" s="12" customFormat="1">
      <c r="B684" s="236"/>
      <c r="C684" s="237"/>
      <c r="D684" s="230" t="s">
        <v>287</v>
      </c>
      <c r="E684" s="238" t="s">
        <v>1</v>
      </c>
      <c r="F684" s="239" t="s">
        <v>2806</v>
      </c>
      <c r="G684" s="237"/>
      <c r="H684" s="240">
        <v>394.5</v>
      </c>
      <c r="I684" s="241"/>
      <c r="J684" s="237"/>
      <c r="K684" s="237"/>
      <c r="L684" s="242"/>
      <c r="M684" s="243"/>
      <c r="N684" s="244"/>
      <c r="O684" s="244"/>
      <c r="P684" s="244"/>
      <c r="Q684" s="244"/>
      <c r="R684" s="244"/>
      <c r="S684" s="244"/>
      <c r="T684" s="245"/>
      <c r="AT684" s="246" t="s">
        <v>287</v>
      </c>
      <c r="AU684" s="246" t="s">
        <v>90</v>
      </c>
      <c r="AV684" s="12" t="s">
        <v>90</v>
      </c>
      <c r="AW684" s="12" t="s">
        <v>40</v>
      </c>
      <c r="AX684" s="12" t="s">
        <v>79</v>
      </c>
      <c r="AY684" s="246" t="s">
        <v>174</v>
      </c>
    </row>
    <row r="685" s="1" customFormat="1" ht="16.5" customHeight="1">
      <c r="B685" s="37"/>
      <c r="C685" s="247" t="s">
        <v>859</v>
      </c>
      <c r="D685" s="247" t="s">
        <v>312</v>
      </c>
      <c r="E685" s="248" t="s">
        <v>1948</v>
      </c>
      <c r="F685" s="249" t="s">
        <v>1949</v>
      </c>
      <c r="G685" s="250" t="s">
        <v>320</v>
      </c>
      <c r="H685" s="251">
        <v>314</v>
      </c>
      <c r="I685" s="252"/>
      <c r="J685" s="253">
        <f>ROUND(I685*H685,2)</f>
        <v>0</v>
      </c>
      <c r="K685" s="249" t="s">
        <v>1</v>
      </c>
      <c r="L685" s="254"/>
      <c r="M685" s="255" t="s">
        <v>1</v>
      </c>
      <c r="N685" s="256" t="s">
        <v>50</v>
      </c>
      <c r="O685" s="78"/>
      <c r="P685" s="227">
        <f>O685*H685</f>
        <v>0</v>
      </c>
      <c r="Q685" s="227">
        <v>0.0104</v>
      </c>
      <c r="R685" s="227">
        <f>Q685*H685</f>
        <v>3.2656000000000001</v>
      </c>
      <c r="S685" s="227">
        <v>0</v>
      </c>
      <c r="T685" s="228">
        <f>S685*H685</f>
        <v>0</v>
      </c>
      <c r="AR685" s="15" t="s">
        <v>209</v>
      </c>
      <c r="AT685" s="15" t="s">
        <v>312</v>
      </c>
      <c r="AU685" s="15" t="s">
        <v>90</v>
      </c>
      <c r="AY685" s="15" t="s">
        <v>174</v>
      </c>
      <c r="BE685" s="229">
        <f>IF(N685="základní",J685,0)</f>
        <v>0</v>
      </c>
      <c r="BF685" s="229">
        <f>IF(N685="snížená",J685,0)</f>
        <v>0</v>
      </c>
      <c r="BG685" s="229">
        <f>IF(N685="zákl. přenesená",J685,0)</f>
        <v>0</v>
      </c>
      <c r="BH685" s="229">
        <f>IF(N685="sníž. přenesená",J685,0)</f>
        <v>0</v>
      </c>
      <c r="BI685" s="229">
        <f>IF(N685="nulová",J685,0)</f>
        <v>0</v>
      </c>
      <c r="BJ685" s="15" t="s">
        <v>87</v>
      </c>
      <c r="BK685" s="229">
        <f>ROUND(I685*H685,2)</f>
        <v>0</v>
      </c>
      <c r="BL685" s="15" t="s">
        <v>192</v>
      </c>
      <c r="BM685" s="15" t="s">
        <v>2839</v>
      </c>
    </row>
    <row r="686" s="1" customFormat="1">
      <c r="B686" s="37"/>
      <c r="C686" s="38"/>
      <c r="D686" s="230" t="s">
        <v>181</v>
      </c>
      <c r="E686" s="38"/>
      <c r="F686" s="231" t="s">
        <v>1951</v>
      </c>
      <c r="G686" s="38"/>
      <c r="H686" s="38"/>
      <c r="I686" s="142"/>
      <c r="J686" s="38"/>
      <c r="K686" s="38"/>
      <c r="L686" s="42"/>
      <c r="M686" s="232"/>
      <c r="N686" s="78"/>
      <c r="O686" s="78"/>
      <c r="P686" s="78"/>
      <c r="Q686" s="78"/>
      <c r="R686" s="78"/>
      <c r="S686" s="78"/>
      <c r="T686" s="79"/>
      <c r="AT686" s="15" t="s">
        <v>181</v>
      </c>
      <c r="AU686" s="15" t="s">
        <v>90</v>
      </c>
    </row>
    <row r="687" s="12" customFormat="1">
      <c r="B687" s="236"/>
      <c r="C687" s="237"/>
      <c r="D687" s="230" t="s">
        <v>287</v>
      </c>
      <c r="E687" s="238" t="s">
        <v>1</v>
      </c>
      <c r="F687" s="239" t="s">
        <v>2840</v>
      </c>
      <c r="G687" s="237"/>
      <c r="H687" s="240">
        <v>2</v>
      </c>
      <c r="I687" s="241"/>
      <c r="J687" s="237"/>
      <c r="K687" s="237"/>
      <c r="L687" s="242"/>
      <c r="M687" s="243"/>
      <c r="N687" s="244"/>
      <c r="O687" s="244"/>
      <c r="P687" s="244"/>
      <c r="Q687" s="244"/>
      <c r="R687" s="244"/>
      <c r="S687" s="244"/>
      <c r="T687" s="245"/>
      <c r="AT687" s="246" t="s">
        <v>287</v>
      </c>
      <c r="AU687" s="246" t="s">
        <v>90</v>
      </c>
      <c r="AV687" s="12" t="s">
        <v>90</v>
      </c>
      <c r="AW687" s="12" t="s">
        <v>40</v>
      </c>
      <c r="AX687" s="12" t="s">
        <v>79</v>
      </c>
      <c r="AY687" s="246" t="s">
        <v>174</v>
      </c>
    </row>
    <row r="688" s="12" customFormat="1">
      <c r="B688" s="236"/>
      <c r="C688" s="237"/>
      <c r="D688" s="230" t="s">
        <v>287</v>
      </c>
      <c r="E688" s="238" t="s">
        <v>1</v>
      </c>
      <c r="F688" s="239" t="s">
        <v>2841</v>
      </c>
      <c r="G688" s="237"/>
      <c r="H688" s="240">
        <v>36</v>
      </c>
      <c r="I688" s="241"/>
      <c r="J688" s="237"/>
      <c r="K688" s="237"/>
      <c r="L688" s="242"/>
      <c r="M688" s="243"/>
      <c r="N688" s="244"/>
      <c r="O688" s="244"/>
      <c r="P688" s="244"/>
      <c r="Q688" s="244"/>
      <c r="R688" s="244"/>
      <c r="S688" s="244"/>
      <c r="T688" s="245"/>
      <c r="AT688" s="246" t="s">
        <v>287</v>
      </c>
      <c r="AU688" s="246" t="s">
        <v>90</v>
      </c>
      <c r="AV688" s="12" t="s">
        <v>90</v>
      </c>
      <c r="AW688" s="12" t="s">
        <v>40</v>
      </c>
      <c r="AX688" s="12" t="s">
        <v>79</v>
      </c>
      <c r="AY688" s="246" t="s">
        <v>174</v>
      </c>
    </row>
    <row r="689" s="12" customFormat="1">
      <c r="B689" s="236"/>
      <c r="C689" s="237"/>
      <c r="D689" s="230" t="s">
        <v>287</v>
      </c>
      <c r="E689" s="238" t="s">
        <v>1</v>
      </c>
      <c r="F689" s="239" t="s">
        <v>2842</v>
      </c>
      <c r="G689" s="237"/>
      <c r="H689" s="240">
        <v>23</v>
      </c>
      <c r="I689" s="241"/>
      <c r="J689" s="237"/>
      <c r="K689" s="237"/>
      <c r="L689" s="242"/>
      <c r="M689" s="243"/>
      <c r="N689" s="244"/>
      <c r="O689" s="244"/>
      <c r="P689" s="244"/>
      <c r="Q689" s="244"/>
      <c r="R689" s="244"/>
      <c r="S689" s="244"/>
      <c r="T689" s="245"/>
      <c r="AT689" s="246" t="s">
        <v>287</v>
      </c>
      <c r="AU689" s="246" t="s">
        <v>90</v>
      </c>
      <c r="AV689" s="12" t="s">
        <v>90</v>
      </c>
      <c r="AW689" s="12" t="s">
        <v>40</v>
      </c>
      <c r="AX689" s="12" t="s">
        <v>79</v>
      </c>
      <c r="AY689" s="246" t="s">
        <v>174</v>
      </c>
    </row>
    <row r="690" s="12" customFormat="1">
      <c r="B690" s="236"/>
      <c r="C690" s="237"/>
      <c r="D690" s="230" t="s">
        <v>287</v>
      </c>
      <c r="E690" s="238" t="s">
        <v>1</v>
      </c>
      <c r="F690" s="239" t="s">
        <v>2843</v>
      </c>
      <c r="G690" s="237"/>
      <c r="H690" s="240">
        <v>30</v>
      </c>
      <c r="I690" s="241"/>
      <c r="J690" s="237"/>
      <c r="K690" s="237"/>
      <c r="L690" s="242"/>
      <c r="M690" s="243"/>
      <c r="N690" s="244"/>
      <c r="O690" s="244"/>
      <c r="P690" s="244"/>
      <c r="Q690" s="244"/>
      <c r="R690" s="244"/>
      <c r="S690" s="244"/>
      <c r="T690" s="245"/>
      <c r="AT690" s="246" t="s">
        <v>287</v>
      </c>
      <c r="AU690" s="246" t="s">
        <v>90</v>
      </c>
      <c r="AV690" s="12" t="s">
        <v>90</v>
      </c>
      <c r="AW690" s="12" t="s">
        <v>40</v>
      </c>
      <c r="AX690" s="12" t="s">
        <v>79</v>
      </c>
      <c r="AY690" s="246" t="s">
        <v>174</v>
      </c>
    </row>
    <row r="691" s="12" customFormat="1">
      <c r="B691" s="236"/>
      <c r="C691" s="237"/>
      <c r="D691" s="230" t="s">
        <v>287</v>
      </c>
      <c r="E691" s="238" t="s">
        <v>1</v>
      </c>
      <c r="F691" s="239" t="s">
        <v>2844</v>
      </c>
      <c r="G691" s="237"/>
      <c r="H691" s="240">
        <v>10</v>
      </c>
      <c r="I691" s="241"/>
      <c r="J691" s="237"/>
      <c r="K691" s="237"/>
      <c r="L691" s="242"/>
      <c r="M691" s="243"/>
      <c r="N691" s="244"/>
      <c r="O691" s="244"/>
      <c r="P691" s="244"/>
      <c r="Q691" s="244"/>
      <c r="R691" s="244"/>
      <c r="S691" s="244"/>
      <c r="T691" s="245"/>
      <c r="AT691" s="246" t="s">
        <v>287</v>
      </c>
      <c r="AU691" s="246" t="s">
        <v>90</v>
      </c>
      <c r="AV691" s="12" t="s">
        <v>90</v>
      </c>
      <c r="AW691" s="12" t="s">
        <v>40</v>
      </c>
      <c r="AX691" s="12" t="s">
        <v>79</v>
      </c>
      <c r="AY691" s="246" t="s">
        <v>174</v>
      </c>
    </row>
    <row r="692" s="12" customFormat="1">
      <c r="B692" s="236"/>
      <c r="C692" s="237"/>
      <c r="D692" s="230" t="s">
        <v>287</v>
      </c>
      <c r="E692" s="238" t="s">
        <v>1</v>
      </c>
      <c r="F692" s="239" t="s">
        <v>2845</v>
      </c>
      <c r="G692" s="237"/>
      <c r="H692" s="240">
        <v>7</v>
      </c>
      <c r="I692" s="241"/>
      <c r="J692" s="237"/>
      <c r="K692" s="237"/>
      <c r="L692" s="242"/>
      <c r="M692" s="243"/>
      <c r="N692" s="244"/>
      <c r="O692" s="244"/>
      <c r="P692" s="244"/>
      <c r="Q692" s="244"/>
      <c r="R692" s="244"/>
      <c r="S692" s="244"/>
      <c r="T692" s="245"/>
      <c r="AT692" s="246" t="s">
        <v>287</v>
      </c>
      <c r="AU692" s="246" t="s">
        <v>90</v>
      </c>
      <c r="AV692" s="12" t="s">
        <v>90</v>
      </c>
      <c r="AW692" s="12" t="s">
        <v>40</v>
      </c>
      <c r="AX692" s="12" t="s">
        <v>79</v>
      </c>
      <c r="AY692" s="246" t="s">
        <v>174</v>
      </c>
    </row>
    <row r="693" s="12" customFormat="1">
      <c r="B693" s="236"/>
      <c r="C693" s="237"/>
      <c r="D693" s="230" t="s">
        <v>287</v>
      </c>
      <c r="E693" s="238" t="s">
        <v>1</v>
      </c>
      <c r="F693" s="239" t="s">
        <v>2846</v>
      </c>
      <c r="G693" s="237"/>
      <c r="H693" s="240">
        <v>13</v>
      </c>
      <c r="I693" s="241"/>
      <c r="J693" s="237"/>
      <c r="K693" s="237"/>
      <c r="L693" s="242"/>
      <c r="M693" s="243"/>
      <c r="N693" s="244"/>
      <c r="O693" s="244"/>
      <c r="P693" s="244"/>
      <c r="Q693" s="244"/>
      <c r="R693" s="244"/>
      <c r="S693" s="244"/>
      <c r="T693" s="245"/>
      <c r="AT693" s="246" t="s">
        <v>287</v>
      </c>
      <c r="AU693" s="246" t="s">
        <v>90</v>
      </c>
      <c r="AV693" s="12" t="s">
        <v>90</v>
      </c>
      <c r="AW693" s="12" t="s">
        <v>40</v>
      </c>
      <c r="AX693" s="12" t="s">
        <v>79</v>
      </c>
      <c r="AY693" s="246" t="s">
        <v>174</v>
      </c>
    </row>
    <row r="694" s="12" customFormat="1">
      <c r="B694" s="236"/>
      <c r="C694" s="237"/>
      <c r="D694" s="230" t="s">
        <v>287</v>
      </c>
      <c r="E694" s="238" t="s">
        <v>1</v>
      </c>
      <c r="F694" s="239" t="s">
        <v>2847</v>
      </c>
      <c r="G694" s="237"/>
      <c r="H694" s="240">
        <v>7</v>
      </c>
      <c r="I694" s="241"/>
      <c r="J694" s="237"/>
      <c r="K694" s="237"/>
      <c r="L694" s="242"/>
      <c r="M694" s="243"/>
      <c r="N694" s="244"/>
      <c r="O694" s="244"/>
      <c r="P694" s="244"/>
      <c r="Q694" s="244"/>
      <c r="R694" s="244"/>
      <c r="S694" s="244"/>
      <c r="T694" s="245"/>
      <c r="AT694" s="246" t="s">
        <v>287</v>
      </c>
      <c r="AU694" s="246" t="s">
        <v>90</v>
      </c>
      <c r="AV694" s="12" t="s">
        <v>90</v>
      </c>
      <c r="AW694" s="12" t="s">
        <v>40</v>
      </c>
      <c r="AX694" s="12" t="s">
        <v>79</v>
      </c>
      <c r="AY694" s="246" t="s">
        <v>174</v>
      </c>
    </row>
    <row r="695" s="12" customFormat="1">
      <c r="B695" s="236"/>
      <c r="C695" s="237"/>
      <c r="D695" s="230" t="s">
        <v>287</v>
      </c>
      <c r="E695" s="238" t="s">
        <v>1</v>
      </c>
      <c r="F695" s="239" t="s">
        <v>2848</v>
      </c>
      <c r="G695" s="237"/>
      <c r="H695" s="240">
        <v>21</v>
      </c>
      <c r="I695" s="241"/>
      <c r="J695" s="237"/>
      <c r="K695" s="237"/>
      <c r="L695" s="242"/>
      <c r="M695" s="243"/>
      <c r="N695" s="244"/>
      <c r="O695" s="244"/>
      <c r="P695" s="244"/>
      <c r="Q695" s="244"/>
      <c r="R695" s="244"/>
      <c r="S695" s="244"/>
      <c r="T695" s="245"/>
      <c r="AT695" s="246" t="s">
        <v>287</v>
      </c>
      <c r="AU695" s="246" t="s">
        <v>90</v>
      </c>
      <c r="AV695" s="12" t="s">
        <v>90</v>
      </c>
      <c r="AW695" s="12" t="s">
        <v>40</v>
      </c>
      <c r="AX695" s="12" t="s">
        <v>79</v>
      </c>
      <c r="AY695" s="246" t="s">
        <v>174</v>
      </c>
    </row>
    <row r="696" s="12" customFormat="1">
      <c r="B696" s="236"/>
      <c r="C696" s="237"/>
      <c r="D696" s="230" t="s">
        <v>287</v>
      </c>
      <c r="E696" s="238" t="s">
        <v>1</v>
      </c>
      <c r="F696" s="239" t="s">
        <v>2849</v>
      </c>
      <c r="G696" s="237"/>
      <c r="H696" s="240">
        <v>13</v>
      </c>
      <c r="I696" s="241"/>
      <c r="J696" s="237"/>
      <c r="K696" s="237"/>
      <c r="L696" s="242"/>
      <c r="M696" s="243"/>
      <c r="N696" s="244"/>
      <c r="O696" s="244"/>
      <c r="P696" s="244"/>
      <c r="Q696" s="244"/>
      <c r="R696" s="244"/>
      <c r="S696" s="244"/>
      <c r="T696" s="245"/>
      <c r="AT696" s="246" t="s">
        <v>287</v>
      </c>
      <c r="AU696" s="246" t="s">
        <v>90</v>
      </c>
      <c r="AV696" s="12" t="s">
        <v>90</v>
      </c>
      <c r="AW696" s="12" t="s">
        <v>40</v>
      </c>
      <c r="AX696" s="12" t="s">
        <v>79</v>
      </c>
      <c r="AY696" s="246" t="s">
        <v>174</v>
      </c>
    </row>
    <row r="697" s="12" customFormat="1">
      <c r="B697" s="236"/>
      <c r="C697" s="237"/>
      <c r="D697" s="230" t="s">
        <v>287</v>
      </c>
      <c r="E697" s="238" t="s">
        <v>1</v>
      </c>
      <c r="F697" s="239" t="s">
        <v>2850</v>
      </c>
      <c r="G697" s="237"/>
      <c r="H697" s="240">
        <v>16</v>
      </c>
      <c r="I697" s="241"/>
      <c r="J697" s="237"/>
      <c r="K697" s="237"/>
      <c r="L697" s="242"/>
      <c r="M697" s="243"/>
      <c r="N697" s="244"/>
      <c r="O697" s="244"/>
      <c r="P697" s="244"/>
      <c r="Q697" s="244"/>
      <c r="R697" s="244"/>
      <c r="S697" s="244"/>
      <c r="T697" s="245"/>
      <c r="AT697" s="246" t="s">
        <v>287</v>
      </c>
      <c r="AU697" s="246" t="s">
        <v>90</v>
      </c>
      <c r="AV697" s="12" t="s">
        <v>90</v>
      </c>
      <c r="AW697" s="12" t="s">
        <v>40</v>
      </c>
      <c r="AX697" s="12" t="s">
        <v>79</v>
      </c>
      <c r="AY697" s="246" t="s">
        <v>174</v>
      </c>
    </row>
    <row r="698" s="12" customFormat="1">
      <c r="B698" s="236"/>
      <c r="C698" s="237"/>
      <c r="D698" s="230" t="s">
        <v>287</v>
      </c>
      <c r="E698" s="238" t="s">
        <v>1</v>
      </c>
      <c r="F698" s="239" t="s">
        <v>2851</v>
      </c>
      <c r="G698" s="237"/>
      <c r="H698" s="240">
        <v>7</v>
      </c>
      <c r="I698" s="241"/>
      <c r="J698" s="237"/>
      <c r="K698" s="237"/>
      <c r="L698" s="242"/>
      <c r="M698" s="243"/>
      <c r="N698" s="244"/>
      <c r="O698" s="244"/>
      <c r="P698" s="244"/>
      <c r="Q698" s="244"/>
      <c r="R698" s="244"/>
      <c r="S698" s="244"/>
      <c r="T698" s="245"/>
      <c r="AT698" s="246" t="s">
        <v>287</v>
      </c>
      <c r="AU698" s="246" t="s">
        <v>90</v>
      </c>
      <c r="AV698" s="12" t="s">
        <v>90</v>
      </c>
      <c r="AW698" s="12" t="s">
        <v>40</v>
      </c>
      <c r="AX698" s="12" t="s">
        <v>79</v>
      </c>
      <c r="AY698" s="246" t="s">
        <v>174</v>
      </c>
    </row>
    <row r="699" s="12" customFormat="1">
      <c r="B699" s="236"/>
      <c r="C699" s="237"/>
      <c r="D699" s="230" t="s">
        <v>287</v>
      </c>
      <c r="E699" s="238" t="s">
        <v>1</v>
      </c>
      <c r="F699" s="239" t="s">
        <v>2852</v>
      </c>
      <c r="G699" s="237"/>
      <c r="H699" s="240">
        <v>16</v>
      </c>
      <c r="I699" s="241"/>
      <c r="J699" s="237"/>
      <c r="K699" s="237"/>
      <c r="L699" s="242"/>
      <c r="M699" s="243"/>
      <c r="N699" s="244"/>
      <c r="O699" s="244"/>
      <c r="P699" s="244"/>
      <c r="Q699" s="244"/>
      <c r="R699" s="244"/>
      <c r="S699" s="244"/>
      <c r="T699" s="245"/>
      <c r="AT699" s="246" t="s">
        <v>287</v>
      </c>
      <c r="AU699" s="246" t="s">
        <v>90</v>
      </c>
      <c r="AV699" s="12" t="s">
        <v>90</v>
      </c>
      <c r="AW699" s="12" t="s">
        <v>40</v>
      </c>
      <c r="AX699" s="12" t="s">
        <v>79</v>
      </c>
      <c r="AY699" s="246" t="s">
        <v>174</v>
      </c>
    </row>
    <row r="700" s="12" customFormat="1">
      <c r="B700" s="236"/>
      <c r="C700" s="237"/>
      <c r="D700" s="230" t="s">
        <v>287</v>
      </c>
      <c r="E700" s="238" t="s">
        <v>1</v>
      </c>
      <c r="F700" s="239" t="s">
        <v>2853</v>
      </c>
      <c r="G700" s="237"/>
      <c r="H700" s="240">
        <v>103</v>
      </c>
      <c r="I700" s="241"/>
      <c r="J700" s="237"/>
      <c r="K700" s="237"/>
      <c r="L700" s="242"/>
      <c r="M700" s="243"/>
      <c r="N700" s="244"/>
      <c r="O700" s="244"/>
      <c r="P700" s="244"/>
      <c r="Q700" s="244"/>
      <c r="R700" s="244"/>
      <c r="S700" s="244"/>
      <c r="T700" s="245"/>
      <c r="AT700" s="246" t="s">
        <v>287</v>
      </c>
      <c r="AU700" s="246" t="s">
        <v>90</v>
      </c>
      <c r="AV700" s="12" t="s">
        <v>90</v>
      </c>
      <c r="AW700" s="12" t="s">
        <v>40</v>
      </c>
      <c r="AX700" s="12" t="s">
        <v>79</v>
      </c>
      <c r="AY700" s="246" t="s">
        <v>174</v>
      </c>
    </row>
    <row r="701" s="12" customFormat="1">
      <c r="B701" s="236"/>
      <c r="C701" s="237"/>
      <c r="D701" s="230" t="s">
        <v>287</v>
      </c>
      <c r="E701" s="238" t="s">
        <v>1</v>
      </c>
      <c r="F701" s="239" t="s">
        <v>2854</v>
      </c>
      <c r="G701" s="237"/>
      <c r="H701" s="240">
        <v>10</v>
      </c>
      <c r="I701" s="241"/>
      <c r="J701" s="237"/>
      <c r="K701" s="237"/>
      <c r="L701" s="242"/>
      <c r="M701" s="243"/>
      <c r="N701" s="244"/>
      <c r="O701" s="244"/>
      <c r="P701" s="244"/>
      <c r="Q701" s="244"/>
      <c r="R701" s="244"/>
      <c r="S701" s="244"/>
      <c r="T701" s="245"/>
      <c r="AT701" s="246" t="s">
        <v>287</v>
      </c>
      <c r="AU701" s="246" t="s">
        <v>90</v>
      </c>
      <c r="AV701" s="12" t="s">
        <v>90</v>
      </c>
      <c r="AW701" s="12" t="s">
        <v>40</v>
      </c>
      <c r="AX701" s="12" t="s">
        <v>79</v>
      </c>
      <c r="AY701" s="246" t="s">
        <v>174</v>
      </c>
    </row>
    <row r="702" s="1" customFormat="1" ht="16.5" customHeight="1">
      <c r="B702" s="37"/>
      <c r="C702" s="247" t="s">
        <v>866</v>
      </c>
      <c r="D702" s="247" t="s">
        <v>312</v>
      </c>
      <c r="E702" s="248" t="s">
        <v>1975</v>
      </c>
      <c r="F702" s="249" t="s">
        <v>1976</v>
      </c>
      <c r="G702" s="250" t="s">
        <v>463</v>
      </c>
      <c r="H702" s="251">
        <v>170</v>
      </c>
      <c r="I702" s="252"/>
      <c r="J702" s="253">
        <f>ROUND(I702*H702,2)</f>
        <v>0</v>
      </c>
      <c r="K702" s="249" t="s">
        <v>1</v>
      </c>
      <c r="L702" s="254"/>
      <c r="M702" s="255" t="s">
        <v>1</v>
      </c>
      <c r="N702" s="256" t="s">
        <v>50</v>
      </c>
      <c r="O702" s="78"/>
      <c r="P702" s="227">
        <f>O702*H702</f>
        <v>0</v>
      </c>
      <c r="Q702" s="227">
        <v>0.00174</v>
      </c>
      <c r="R702" s="227">
        <f>Q702*H702</f>
        <v>0.29580000000000001</v>
      </c>
      <c r="S702" s="227">
        <v>0</v>
      </c>
      <c r="T702" s="228">
        <f>S702*H702</f>
        <v>0</v>
      </c>
      <c r="AR702" s="15" t="s">
        <v>209</v>
      </c>
      <c r="AT702" s="15" t="s">
        <v>312</v>
      </c>
      <c r="AU702" s="15" t="s">
        <v>90</v>
      </c>
      <c r="AY702" s="15" t="s">
        <v>174</v>
      </c>
      <c r="BE702" s="229">
        <f>IF(N702="základní",J702,0)</f>
        <v>0</v>
      </c>
      <c r="BF702" s="229">
        <f>IF(N702="snížená",J702,0)</f>
        <v>0</v>
      </c>
      <c r="BG702" s="229">
        <f>IF(N702="zákl. přenesená",J702,0)</f>
        <v>0</v>
      </c>
      <c r="BH702" s="229">
        <f>IF(N702="sníž. přenesená",J702,0)</f>
        <v>0</v>
      </c>
      <c r="BI702" s="229">
        <f>IF(N702="nulová",J702,0)</f>
        <v>0</v>
      </c>
      <c r="BJ702" s="15" t="s">
        <v>87</v>
      </c>
      <c r="BK702" s="229">
        <f>ROUND(I702*H702,2)</f>
        <v>0</v>
      </c>
      <c r="BL702" s="15" t="s">
        <v>192</v>
      </c>
      <c r="BM702" s="15" t="s">
        <v>2855</v>
      </c>
    </row>
    <row r="703" s="1" customFormat="1">
      <c r="B703" s="37"/>
      <c r="C703" s="38"/>
      <c r="D703" s="230" t="s">
        <v>181</v>
      </c>
      <c r="E703" s="38"/>
      <c r="F703" s="231" t="s">
        <v>1976</v>
      </c>
      <c r="G703" s="38"/>
      <c r="H703" s="38"/>
      <c r="I703" s="142"/>
      <c r="J703" s="38"/>
      <c r="K703" s="38"/>
      <c r="L703" s="42"/>
      <c r="M703" s="232"/>
      <c r="N703" s="78"/>
      <c r="O703" s="78"/>
      <c r="P703" s="78"/>
      <c r="Q703" s="78"/>
      <c r="R703" s="78"/>
      <c r="S703" s="78"/>
      <c r="T703" s="79"/>
      <c r="AT703" s="15" t="s">
        <v>181</v>
      </c>
      <c r="AU703" s="15" t="s">
        <v>90</v>
      </c>
    </row>
    <row r="704" s="12" customFormat="1">
      <c r="B704" s="236"/>
      <c r="C704" s="237"/>
      <c r="D704" s="230" t="s">
        <v>287</v>
      </c>
      <c r="E704" s="238" t="s">
        <v>1</v>
      </c>
      <c r="F704" s="239" t="s">
        <v>2856</v>
      </c>
      <c r="G704" s="237"/>
      <c r="H704" s="240">
        <v>90</v>
      </c>
      <c r="I704" s="241"/>
      <c r="J704" s="237"/>
      <c r="K704" s="237"/>
      <c r="L704" s="242"/>
      <c r="M704" s="243"/>
      <c r="N704" s="244"/>
      <c r="O704" s="244"/>
      <c r="P704" s="244"/>
      <c r="Q704" s="244"/>
      <c r="R704" s="244"/>
      <c r="S704" s="244"/>
      <c r="T704" s="245"/>
      <c r="AT704" s="246" t="s">
        <v>287</v>
      </c>
      <c r="AU704" s="246" t="s">
        <v>90</v>
      </c>
      <c r="AV704" s="12" t="s">
        <v>90</v>
      </c>
      <c r="AW704" s="12" t="s">
        <v>40</v>
      </c>
      <c r="AX704" s="12" t="s">
        <v>79</v>
      </c>
      <c r="AY704" s="246" t="s">
        <v>174</v>
      </c>
    </row>
    <row r="705" s="12" customFormat="1">
      <c r="B705" s="236"/>
      <c r="C705" s="237"/>
      <c r="D705" s="230" t="s">
        <v>287</v>
      </c>
      <c r="E705" s="238" t="s">
        <v>1</v>
      </c>
      <c r="F705" s="239" t="s">
        <v>2857</v>
      </c>
      <c r="G705" s="237"/>
      <c r="H705" s="240">
        <v>80</v>
      </c>
      <c r="I705" s="241"/>
      <c r="J705" s="237"/>
      <c r="K705" s="237"/>
      <c r="L705" s="242"/>
      <c r="M705" s="243"/>
      <c r="N705" s="244"/>
      <c r="O705" s="244"/>
      <c r="P705" s="244"/>
      <c r="Q705" s="244"/>
      <c r="R705" s="244"/>
      <c r="S705" s="244"/>
      <c r="T705" s="245"/>
      <c r="AT705" s="246" t="s">
        <v>287</v>
      </c>
      <c r="AU705" s="246" t="s">
        <v>90</v>
      </c>
      <c r="AV705" s="12" t="s">
        <v>90</v>
      </c>
      <c r="AW705" s="12" t="s">
        <v>40</v>
      </c>
      <c r="AX705" s="12" t="s">
        <v>79</v>
      </c>
      <c r="AY705" s="246" t="s">
        <v>174</v>
      </c>
    </row>
    <row r="706" s="1" customFormat="1" ht="16.5" customHeight="1">
      <c r="B706" s="37"/>
      <c r="C706" s="247" t="s">
        <v>872</v>
      </c>
      <c r="D706" s="247" t="s">
        <v>312</v>
      </c>
      <c r="E706" s="248" t="s">
        <v>1969</v>
      </c>
      <c r="F706" s="249" t="s">
        <v>1970</v>
      </c>
      <c r="G706" s="250" t="s">
        <v>320</v>
      </c>
      <c r="H706" s="251">
        <v>11</v>
      </c>
      <c r="I706" s="252"/>
      <c r="J706" s="253">
        <f>ROUND(I706*H706,2)</f>
        <v>0</v>
      </c>
      <c r="K706" s="249" t="s">
        <v>1</v>
      </c>
      <c r="L706" s="254"/>
      <c r="M706" s="255" t="s">
        <v>1</v>
      </c>
      <c r="N706" s="256" t="s">
        <v>50</v>
      </c>
      <c r="O706" s="78"/>
      <c r="P706" s="227">
        <f>O706*H706</f>
        <v>0</v>
      </c>
      <c r="Q706" s="227">
        <v>0.0269</v>
      </c>
      <c r="R706" s="227">
        <f>Q706*H706</f>
        <v>0.2959</v>
      </c>
      <c r="S706" s="227">
        <v>0</v>
      </c>
      <c r="T706" s="228">
        <f>S706*H706</f>
        <v>0</v>
      </c>
      <c r="AR706" s="15" t="s">
        <v>209</v>
      </c>
      <c r="AT706" s="15" t="s">
        <v>312</v>
      </c>
      <c r="AU706" s="15" t="s">
        <v>90</v>
      </c>
      <c r="AY706" s="15" t="s">
        <v>174</v>
      </c>
      <c r="BE706" s="229">
        <f>IF(N706="základní",J706,0)</f>
        <v>0</v>
      </c>
      <c r="BF706" s="229">
        <f>IF(N706="snížená",J706,0)</f>
        <v>0</v>
      </c>
      <c r="BG706" s="229">
        <f>IF(N706="zákl. přenesená",J706,0)</f>
        <v>0</v>
      </c>
      <c r="BH706" s="229">
        <f>IF(N706="sníž. přenesená",J706,0)</f>
        <v>0</v>
      </c>
      <c r="BI706" s="229">
        <f>IF(N706="nulová",J706,0)</f>
        <v>0</v>
      </c>
      <c r="BJ706" s="15" t="s">
        <v>87</v>
      </c>
      <c r="BK706" s="229">
        <f>ROUND(I706*H706,2)</f>
        <v>0</v>
      </c>
      <c r="BL706" s="15" t="s">
        <v>192</v>
      </c>
      <c r="BM706" s="15" t="s">
        <v>2858</v>
      </c>
    </row>
    <row r="707" s="1" customFormat="1">
      <c r="B707" s="37"/>
      <c r="C707" s="38"/>
      <c r="D707" s="230" t="s">
        <v>181</v>
      </c>
      <c r="E707" s="38"/>
      <c r="F707" s="231" t="s">
        <v>1972</v>
      </c>
      <c r="G707" s="38"/>
      <c r="H707" s="38"/>
      <c r="I707" s="142"/>
      <c r="J707" s="38"/>
      <c r="K707" s="38"/>
      <c r="L707" s="42"/>
      <c r="M707" s="232"/>
      <c r="N707" s="78"/>
      <c r="O707" s="78"/>
      <c r="P707" s="78"/>
      <c r="Q707" s="78"/>
      <c r="R707" s="78"/>
      <c r="S707" s="78"/>
      <c r="T707" s="79"/>
      <c r="AT707" s="15" t="s">
        <v>181</v>
      </c>
      <c r="AU707" s="15" t="s">
        <v>90</v>
      </c>
    </row>
    <row r="708" s="12" customFormat="1">
      <c r="B708" s="236"/>
      <c r="C708" s="237"/>
      <c r="D708" s="230" t="s">
        <v>287</v>
      </c>
      <c r="E708" s="238" t="s">
        <v>1</v>
      </c>
      <c r="F708" s="239" t="s">
        <v>2859</v>
      </c>
      <c r="G708" s="237"/>
      <c r="H708" s="240">
        <v>11</v>
      </c>
      <c r="I708" s="241"/>
      <c r="J708" s="237"/>
      <c r="K708" s="237"/>
      <c r="L708" s="242"/>
      <c r="M708" s="243"/>
      <c r="N708" s="244"/>
      <c r="O708" s="244"/>
      <c r="P708" s="244"/>
      <c r="Q708" s="244"/>
      <c r="R708" s="244"/>
      <c r="S708" s="244"/>
      <c r="T708" s="245"/>
      <c r="AT708" s="246" t="s">
        <v>287</v>
      </c>
      <c r="AU708" s="246" t="s">
        <v>90</v>
      </c>
      <c r="AV708" s="12" t="s">
        <v>90</v>
      </c>
      <c r="AW708" s="12" t="s">
        <v>40</v>
      </c>
      <c r="AX708" s="12" t="s">
        <v>79</v>
      </c>
      <c r="AY708" s="246" t="s">
        <v>174</v>
      </c>
    </row>
    <row r="709" s="1" customFormat="1" ht="16.5" customHeight="1">
      <c r="B709" s="37"/>
      <c r="C709" s="247" t="s">
        <v>709</v>
      </c>
      <c r="D709" s="247" t="s">
        <v>312</v>
      </c>
      <c r="E709" s="248" t="s">
        <v>1979</v>
      </c>
      <c r="F709" s="249" t="s">
        <v>1980</v>
      </c>
      <c r="G709" s="250" t="s">
        <v>320</v>
      </c>
      <c r="H709" s="251">
        <v>73</v>
      </c>
      <c r="I709" s="252"/>
      <c r="J709" s="253">
        <f>ROUND(I709*H709,2)</f>
        <v>0</v>
      </c>
      <c r="K709" s="249" t="s">
        <v>1</v>
      </c>
      <c r="L709" s="254"/>
      <c r="M709" s="255" t="s">
        <v>1</v>
      </c>
      <c r="N709" s="256" t="s">
        <v>50</v>
      </c>
      <c r="O709" s="78"/>
      <c r="P709" s="227">
        <f>O709*H709</f>
        <v>0</v>
      </c>
      <c r="Q709" s="227">
        <v>0</v>
      </c>
      <c r="R709" s="227">
        <f>Q709*H709</f>
        <v>0</v>
      </c>
      <c r="S709" s="227">
        <v>0</v>
      </c>
      <c r="T709" s="228">
        <f>S709*H709</f>
        <v>0</v>
      </c>
      <c r="AR709" s="15" t="s">
        <v>209</v>
      </c>
      <c r="AT709" s="15" t="s">
        <v>312</v>
      </c>
      <c r="AU709" s="15" t="s">
        <v>90</v>
      </c>
      <c r="AY709" s="15" t="s">
        <v>174</v>
      </c>
      <c r="BE709" s="229">
        <f>IF(N709="základní",J709,0)</f>
        <v>0</v>
      </c>
      <c r="BF709" s="229">
        <f>IF(N709="snížená",J709,0)</f>
        <v>0</v>
      </c>
      <c r="BG709" s="229">
        <f>IF(N709="zákl. přenesená",J709,0)</f>
        <v>0</v>
      </c>
      <c r="BH709" s="229">
        <f>IF(N709="sníž. přenesená",J709,0)</f>
        <v>0</v>
      </c>
      <c r="BI709" s="229">
        <f>IF(N709="nulová",J709,0)</f>
        <v>0</v>
      </c>
      <c r="BJ709" s="15" t="s">
        <v>87</v>
      </c>
      <c r="BK709" s="229">
        <f>ROUND(I709*H709,2)</f>
        <v>0</v>
      </c>
      <c r="BL709" s="15" t="s">
        <v>192</v>
      </c>
      <c r="BM709" s="15" t="s">
        <v>2860</v>
      </c>
    </row>
    <row r="710" s="1" customFormat="1">
      <c r="B710" s="37"/>
      <c r="C710" s="38"/>
      <c r="D710" s="230" t="s">
        <v>181</v>
      </c>
      <c r="E710" s="38"/>
      <c r="F710" s="231" t="s">
        <v>1980</v>
      </c>
      <c r="G710" s="38"/>
      <c r="H710" s="38"/>
      <c r="I710" s="142"/>
      <c r="J710" s="38"/>
      <c r="K710" s="38"/>
      <c r="L710" s="42"/>
      <c r="M710" s="232"/>
      <c r="N710" s="78"/>
      <c r="O710" s="78"/>
      <c r="P710" s="78"/>
      <c r="Q710" s="78"/>
      <c r="R710" s="78"/>
      <c r="S710" s="78"/>
      <c r="T710" s="79"/>
      <c r="AT710" s="15" t="s">
        <v>181</v>
      </c>
      <c r="AU710" s="15" t="s">
        <v>90</v>
      </c>
    </row>
    <row r="711" s="12" customFormat="1">
      <c r="B711" s="236"/>
      <c r="C711" s="237"/>
      <c r="D711" s="230" t="s">
        <v>287</v>
      </c>
      <c r="E711" s="238" t="s">
        <v>1</v>
      </c>
      <c r="F711" s="239" t="s">
        <v>2861</v>
      </c>
      <c r="G711" s="237"/>
      <c r="H711" s="240">
        <v>73</v>
      </c>
      <c r="I711" s="241"/>
      <c r="J711" s="237"/>
      <c r="K711" s="237"/>
      <c r="L711" s="242"/>
      <c r="M711" s="243"/>
      <c r="N711" s="244"/>
      <c r="O711" s="244"/>
      <c r="P711" s="244"/>
      <c r="Q711" s="244"/>
      <c r="R711" s="244"/>
      <c r="S711" s="244"/>
      <c r="T711" s="245"/>
      <c r="AT711" s="246" t="s">
        <v>287</v>
      </c>
      <c r="AU711" s="246" t="s">
        <v>90</v>
      </c>
      <c r="AV711" s="12" t="s">
        <v>90</v>
      </c>
      <c r="AW711" s="12" t="s">
        <v>40</v>
      </c>
      <c r="AX711" s="12" t="s">
        <v>87</v>
      </c>
      <c r="AY711" s="246" t="s">
        <v>174</v>
      </c>
    </row>
    <row r="712" s="1" customFormat="1" ht="16.5" customHeight="1">
      <c r="B712" s="37"/>
      <c r="C712" s="218" t="s">
        <v>589</v>
      </c>
      <c r="D712" s="218" t="s">
        <v>175</v>
      </c>
      <c r="E712" s="219" t="s">
        <v>2028</v>
      </c>
      <c r="F712" s="220" t="s">
        <v>2029</v>
      </c>
      <c r="G712" s="221" t="s">
        <v>320</v>
      </c>
      <c r="H712" s="222">
        <v>17</v>
      </c>
      <c r="I712" s="223"/>
      <c r="J712" s="224">
        <f>ROUND(I712*H712,2)</f>
        <v>0</v>
      </c>
      <c r="K712" s="220" t="s">
        <v>274</v>
      </c>
      <c r="L712" s="42"/>
      <c r="M712" s="225" t="s">
        <v>1</v>
      </c>
      <c r="N712" s="226" t="s">
        <v>50</v>
      </c>
      <c r="O712" s="78"/>
      <c r="P712" s="227">
        <f>O712*H712</f>
        <v>0</v>
      </c>
      <c r="Q712" s="227">
        <v>0.00085999999999999998</v>
      </c>
      <c r="R712" s="227">
        <f>Q712*H712</f>
        <v>0.014619999999999999</v>
      </c>
      <c r="S712" s="227">
        <v>0</v>
      </c>
      <c r="T712" s="228">
        <f>S712*H712</f>
        <v>0</v>
      </c>
      <c r="AR712" s="15" t="s">
        <v>192</v>
      </c>
      <c r="AT712" s="15" t="s">
        <v>175</v>
      </c>
      <c r="AU712" s="15" t="s">
        <v>90</v>
      </c>
      <c r="AY712" s="15" t="s">
        <v>174</v>
      </c>
      <c r="BE712" s="229">
        <f>IF(N712="základní",J712,0)</f>
        <v>0</v>
      </c>
      <c r="BF712" s="229">
        <f>IF(N712="snížená",J712,0)</f>
        <v>0</v>
      </c>
      <c r="BG712" s="229">
        <f>IF(N712="zákl. přenesená",J712,0)</f>
        <v>0</v>
      </c>
      <c r="BH712" s="229">
        <f>IF(N712="sníž. přenesená",J712,0)</f>
        <v>0</v>
      </c>
      <c r="BI712" s="229">
        <f>IF(N712="nulová",J712,0)</f>
        <v>0</v>
      </c>
      <c r="BJ712" s="15" t="s">
        <v>87</v>
      </c>
      <c r="BK712" s="229">
        <f>ROUND(I712*H712,2)</f>
        <v>0</v>
      </c>
      <c r="BL712" s="15" t="s">
        <v>192</v>
      </c>
      <c r="BM712" s="15" t="s">
        <v>2862</v>
      </c>
    </row>
    <row r="713" s="1" customFormat="1">
      <c r="B713" s="37"/>
      <c r="C713" s="38"/>
      <c r="D713" s="230" t="s">
        <v>181</v>
      </c>
      <c r="E713" s="38"/>
      <c r="F713" s="231" t="s">
        <v>2031</v>
      </c>
      <c r="G713" s="38"/>
      <c r="H713" s="38"/>
      <c r="I713" s="142"/>
      <c r="J713" s="38"/>
      <c r="K713" s="38"/>
      <c r="L713" s="42"/>
      <c r="M713" s="232"/>
      <c r="N713" s="78"/>
      <c r="O713" s="78"/>
      <c r="P713" s="78"/>
      <c r="Q713" s="78"/>
      <c r="R713" s="78"/>
      <c r="S713" s="78"/>
      <c r="T713" s="79"/>
      <c r="AT713" s="15" t="s">
        <v>181</v>
      </c>
      <c r="AU713" s="15" t="s">
        <v>90</v>
      </c>
    </row>
    <row r="714" s="12" customFormat="1">
      <c r="B714" s="236"/>
      <c r="C714" s="237"/>
      <c r="D714" s="230" t="s">
        <v>287</v>
      </c>
      <c r="E714" s="238" t="s">
        <v>1</v>
      </c>
      <c r="F714" s="239" t="s">
        <v>2863</v>
      </c>
      <c r="G714" s="237"/>
      <c r="H714" s="240">
        <v>4</v>
      </c>
      <c r="I714" s="241"/>
      <c r="J714" s="237"/>
      <c r="K714" s="237"/>
      <c r="L714" s="242"/>
      <c r="M714" s="243"/>
      <c r="N714" s="244"/>
      <c r="O714" s="244"/>
      <c r="P714" s="244"/>
      <c r="Q714" s="244"/>
      <c r="R714" s="244"/>
      <c r="S714" s="244"/>
      <c r="T714" s="245"/>
      <c r="AT714" s="246" t="s">
        <v>287</v>
      </c>
      <c r="AU714" s="246" t="s">
        <v>90</v>
      </c>
      <c r="AV714" s="12" t="s">
        <v>90</v>
      </c>
      <c r="AW714" s="12" t="s">
        <v>40</v>
      </c>
      <c r="AX714" s="12" t="s">
        <v>79</v>
      </c>
      <c r="AY714" s="246" t="s">
        <v>174</v>
      </c>
    </row>
    <row r="715" s="12" customFormat="1">
      <c r="B715" s="236"/>
      <c r="C715" s="237"/>
      <c r="D715" s="230" t="s">
        <v>287</v>
      </c>
      <c r="E715" s="238" t="s">
        <v>1</v>
      </c>
      <c r="F715" s="239" t="s">
        <v>2864</v>
      </c>
      <c r="G715" s="237"/>
      <c r="H715" s="240">
        <v>1</v>
      </c>
      <c r="I715" s="241"/>
      <c r="J715" s="237"/>
      <c r="K715" s="237"/>
      <c r="L715" s="242"/>
      <c r="M715" s="243"/>
      <c r="N715" s="244"/>
      <c r="O715" s="244"/>
      <c r="P715" s="244"/>
      <c r="Q715" s="244"/>
      <c r="R715" s="244"/>
      <c r="S715" s="244"/>
      <c r="T715" s="245"/>
      <c r="AT715" s="246" t="s">
        <v>287</v>
      </c>
      <c r="AU715" s="246" t="s">
        <v>90</v>
      </c>
      <c r="AV715" s="12" t="s">
        <v>90</v>
      </c>
      <c r="AW715" s="12" t="s">
        <v>40</v>
      </c>
      <c r="AX715" s="12" t="s">
        <v>79</v>
      </c>
      <c r="AY715" s="246" t="s">
        <v>174</v>
      </c>
    </row>
    <row r="716" s="12" customFormat="1">
      <c r="B716" s="236"/>
      <c r="C716" s="237"/>
      <c r="D716" s="230" t="s">
        <v>287</v>
      </c>
      <c r="E716" s="238" t="s">
        <v>1</v>
      </c>
      <c r="F716" s="239" t="s">
        <v>2865</v>
      </c>
      <c r="G716" s="237"/>
      <c r="H716" s="240">
        <v>0</v>
      </c>
      <c r="I716" s="241"/>
      <c r="J716" s="237"/>
      <c r="K716" s="237"/>
      <c r="L716" s="242"/>
      <c r="M716" s="243"/>
      <c r="N716" s="244"/>
      <c r="O716" s="244"/>
      <c r="P716" s="244"/>
      <c r="Q716" s="244"/>
      <c r="R716" s="244"/>
      <c r="S716" s="244"/>
      <c r="T716" s="245"/>
      <c r="AT716" s="246" t="s">
        <v>287</v>
      </c>
      <c r="AU716" s="246" t="s">
        <v>90</v>
      </c>
      <c r="AV716" s="12" t="s">
        <v>90</v>
      </c>
      <c r="AW716" s="12" t="s">
        <v>40</v>
      </c>
      <c r="AX716" s="12" t="s">
        <v>79</v>
      </c>
      <c r="AY716" s="246" t="s">
        <v>174</v>
      </c>
    </row>
    <row r="717" s="12" customFormat="1">
      <c r="B717" s="236"/>
      <c r="C717" s="237"/>
      <c r="D717" s="230" t="s">
        <v>287</v>
      </c>
      <c r="E717" s="238" t="s">
        <v>1</v>
      </c>
      <c r="F717" s="239" t="s">
        <v>2866</v>
      </c>
      <c r="G717" s="237"/>
      <c r="H717" s="240">
        <v>1</v>
      </c>
      <c r="I717" s="241"/>
      <c r="J717" s="237"/>
      <c r="K717" s="237"/>
      <c r="L717" s="242"/>
      <c r="M717" s="243"/>
      <c r="N717" s="244"/>
      <c r="O717" s="244"/>
      <c r="P717" s="244"/>
      <c r="Q717" s="244"/>
      <c r="R717" s="244"/>
      <c r="S717" s="244"/>
      <c r="T717" s="245"/>
      <c r="AT717" s="246" t="s">
        <v>287</v>
      </c>
      <c r="AU717" s="246" t="s">
        <v>90</v>
      </c>
      <c r="AV717" s="12" t="s">
        <v>90</v>
      </c>
      <c r="AW717" s="12" t="s">
        <v>40</v>
      </c>
      <c r="AX717" s="12" t="s">
        <v>79</v>
      </c>
      <c r="AY717" s="246" t="s">
        <v>174</v>
      </c>
    </row>
    <row r="718" s="12" customFormat="1">
      <c r="B718" s="236"/>
      <c r="C718" s="237"/>
      <c r="D718" s="230" t="s">
        <v>287</v>
      </c>
      <c r="E718" s="238" t="s">
        <v>1</v>
      </c>
      <c r="F718" s="239" t="s">
        <v>2867</v>
      </c>
      <c r="G718" s="237"/>
      <c r="H718" s="240">
        <v>1</v>
      </c>
      <c r="I718" s="241"/>
      <c r="J718" s="237"/>
      <c r="K718" s="237"/>
      <c r="L718" s="242"/>
      <c r="M718" s="243"/>
      <c r="N718" s="244"/>
      <c r="O718" s="244"/>
      <c r="P718" s="244"/>
      <c r="Q718" s="244"/>
      <c r="R718" s="244"/>
      <c r="S718" s="244"/>
      <c r="T718" s="245"/>
      <c r="AT718" s="246" t="s">
        <v>287</v>
      </c>
      <c r="AU718" s="246" t="s">
        <v>90</v>
      </c>
      <c r="AV718" s="12" t="s">
        <v>90</v>
      </c>
      <c r="AW718" s="12" t="s">
        <v>40</v>
      </c>
      <c r="AX718" s="12" t="s">
        <v>79</v>
      </c>
      <c r="AY718" s="246" t="s">
        <v>174</v>
      </c>
    </row>
    <row r="719" s="12" customFormat="1">
      <c r="B719" s="236"/>
      <c r="C719" s="237"/>
      <c r="D719" s="230" t="s">
        <v>287</v>
      </c>
      <c r="E719" s="238" t="s">
        <v>1</v>
      </c>
      <c r="F719" s="239" t="s">
        <v>2868</v>
      </c>
      <c r="G719" s="237"/>
      <c r="H719" s="240">
        <v>1</v>
      </c>
      <c r="I719" s="241"/>
      <c r="J719" s="237"/>
      <c r="K719" s="237"/>
      <c r="L719" s="242"/>
      <c r="M719" s="243"/>
      <c r="N719" s="244"/>
      <c r="O719" s="244"/>
      <c r="P719" s="244"/>
      <c r="Q719" s="244"/>
      <c r="R719" s="244"/>
      <c r="S719" s="244"/>
      <c r="T719" s="245"/>
      <c r="AT719" s="246" t="s">
        <v>287</v>
      </c>
      <c r="AU719" s="246" t="s">
        <v>90</v>
      </c>
      <c r="AV719" s="12" t="s">
        <v>90</v>
      </c>
      <c r="AW719" s="12" t="s">
        <v>40</v>
      </c>
      <c r="AX719" s="12" t="s">
        <v>79</v>
      </c>
      <c r="AY719" s="246" t="s">
        <v>174</v>
      </c>
    </row>
    <row r="720" s="12" customFormat="1">
      <c r="B720" s="236"/>
      <c r="C720" s="237"/>
      <c r="D720" s="230" t="s">
        <v>287</v>
      </c>
      <c r="E720" s="238" t="s">
        <v>1</v>
      </c>
      <c r="F720" s="239" t="s">
        <v>2869</v>
      </c>
      <c r="G720" s="237"/>
      <c r="H720" s="240">
        <v>1</v>
      </c>
      <c r="I720" s="241"/>
      <c r="J720" s="237"/>
      <c r="K720" s="237"/>
      <c r="L720" s="242"/>
      <c r="M720" s="243"/>
      <c r="N720" s="244"/>
      <c r="O720" s="244"/>
      <c r="P720" s="244"/>
      <c r="Q720" s="244"/>
      <c r="R720" s="244"/>
      <c r="S720" s="244"/>
      <c r="T720" s="245"/>
      <c r="AT720" s="246" t="s">
        <v>287</v>
      </c>
      <c r="AU720" s="246" t="s">
        <v>90</v>
      </c>
      <c r="AV720" s="12" t="s">
        <v>90</v>
      </c>
      <c r="AW720" s="12" t="s">
        <v>40</v>
      </c>
      <c r="AX720" s="12" t="s">
        <v>79</v>
      </c>
      <c r="AY720" s="246" t="s">
        <v>174</v>
      </c>
    </row>
    <row r="721" s="12" customFormat="1">
      <c r="B721" s="236"/>
      <c r="C721" s="237"/>
      <c r="D721" s="230" t="s">
        <v>287</v>
      </c>
      <c r="E721" s="238" t="s">
        <v>1</v>
      </c>
      <c r="F721" s="239" t="s">
        <v>2870</v>
      </c>
      <c r="G721" s="237"/>
      <c r="H721" s="240">
        <v>2</v>
      </c>
      <c r="I721" s="241"/>
      <c r="J721" s="237"/>
      <c r="K721" s="237"/>
      <c r="L721" s="242"/>
      <c r="M721" s="243"/>
      <c r="N721" s="244"/>
      <c r="O721" s="244"/>
      <c r="P721" s="244"/>
      <c r="Q721" s="244"/>
      <c r="R721" s="244"/>
      <c r="S721" s="244"/>
      <c r="T721" s="245"/>
      <c r="AT721" s="246" t="s">
        <v>287</v>
      </c>
      <c r="AU721" s="246" t="s">
        <v>90</v>
      </c>
      <c r="AV721" s="12" t="s">
        <v>90</v>
      </c>
      <c r="AW721" s="12" t="s">
        <v>40</v>
      </c>
      <c r="AX721" s="12" t="s">
        <v>79</v>
      </c>
      <c r="AY721" s="246" t="s">
        <v>174</v>
      </c>
    </row>
    <row r="722" s="12" customFormat="1">
      <c r="B722" s="236"/>
      <c r="C722" s="237"/>
      <c r="D722" s="230" t="s">
        <v>287</v>
      </c>
      <c r="E722" s="238" t="s">
        <v>1</v>
      </c>
      <c r="F722" s="239" t="s">
        <v>2871</v>
      </c>
      <c r="G722" s="237"/>
      <c r="H722" s="240">
        <v>1</v>
      </c>
      <c r="I722" s="241"/>
      <c r="J722" s="237"/>
      <c r="K722" s="237"/>
      <c r="L722" s="242"/>
      <c r="M722" s="243"/>
      <c r="N722" s="244"/>
      <c r="O722" s="244"/>
      <c r="P722" s="244"/>
      <c r="Q722" s="244"/>
      <c r="R722" s="244"/>
      <c r="S722" s="244"/>
      <c r="T722" s="245"/>
      <c r="AT722" s="246" t="s">
        <v>287</v>
      </c>
      <c r="AU722" s="246" t="s">
        <v>90</v>
      </c>
      <c r="AV722" s="12" t="s">
        <v>90</v>
      </c>
      <c r="AW722" s="12" t="s">
        <v>40</v>
      </c>
      <c r="AX722" s="12" t="s">
        <v>79</v>
      </c>
      <c r="AY722" s="246" t="s">
        <v>174</v>
      </c>
    </row>
    <row r="723" s="12" customFormat="1">
      <c r="B723" s="236"/>
      <c r="C723" s="237"/>
      <c r="D723" s="230" t="s">
        <v>287</v>
      </c>
      <c r="E723" s="238" t="s">
        <v>1</v>
      </c>
      <c r="F723" s="239" t="s">
        <v>2872</v>
      </c>
      <c r="G723" s="237"/>
      <c r="H723" s="240">
        <v>1</v>
      </c>
      <c r="I723" s="241"/>
      <c r="J723" s="237"/>
      <c r="K723" s="237"/>
      <c r="L723" s="242"/>
      <c r="M723" s="243"/>
      <c r="N723" s="244"/>
      <c r="O723" s="244"/>
      <c r="P723" s="244"/>
      <c r="Q723" s="244"/>
      <c r="R723" s="244"/>
      <c r="S723" s="244"/>
      <c r="T723" s="245"/>
      <c r="AT723" s="246" t="s">
        <v>287</v>
      </c>
      <c r="AU723" s="246" t="s">
        <v>90</v>
      </c>
      <c r="AV723" s="12" t="s">
        <v>90</v>
      </c>
      <c r="AW723" s="12" t="s">
        <v>40</v>
      </c>
      <c r="AX723" s="12" t="s">
        <v>79</v>
      </c>
      <c r="AY723" s="246" t="s">
        <v>174</v>
      </c>
    </row>
    <row r="724" s="12" customFormat="1">
      <c r="B724" s="236"/>
      <c r="C724" s="237"/>
      <c r="D724" s="230" t="s">
        <v>287</v>
      </c>
      <c r="E724" s="238" t="s">
        <v>1</v>
      </c>
      <c r="F724" s="239" t="s">
        <v>2873</v>
      </c>
      <c r="G724" s="237"/>
      <c r="H724" s="240">
        <v>1</v>
      </c>
      <c r="I724" s="241"/>
      <c r="J724" s="237"/>
      <c r="K724" s="237"/>
      <c r="L724" s="242"/>
      <c r="M724" s="243"/>
      <c r="N724" s="244"/>
      <c r="O724" s="244"/>
      <c r="P724" s="244"/>
      <c r="Q724" s="244"/>
      <c r="R724" s="244"/>
      <c r="S724" s="244"/>
      <c r="T724" s="245"/>
      <c r="AT724" s="246" t="s">
        <v>287</v>
      </c>
      <c r="AU724" s="246" t="s">
        <v>90</v>
      </c>
      <c r="AV724" s="12" t="s">
        <v>90</v>
      </c>
      <c r="AW724" s="12" t="s">
        <v>40</v>
      </c>
      <c r="AX724" s="12" t="s">
        <v>79</v>
      </c>
      <c r="AY724" s="246" t="s">
        <v>174</v>
      </c>
    </row>
    <row r="725" s="12" customFormat="1">
      <c r="B725" s="236"/>
      <c r="C725" s="237"/>
      <c r="D725" s="230" t="s">
        <v>287</v>
      </c>
      <c r="E725" s="238" t="s">
        <v>1</v>
      </c>
      <c r="F725" s="239" t="s">
        <v>2874</v>
      </c>
      <c r="G725" s="237"/>
      <c r="H725" s="240">
        <v>1</v>
      </c>
      <c r="I725" s="241"/>
      <c r="J725" s="237"/>
      <c r="K725" s="237"/>
      <c r="L725" s="242"/>
      <c r="M725" s="243"/>
      <c r="N725" s="244"/>
      <c r="O725" s="244"/>
      <c r="P725" s="244"/>
      <c r="Q725" s="244"/>
      <c r="R725" s="244"/>
      <c r="S725" s="244"/>
      <c r="T725" s="245"/>
      <c r="AT725" s="246" t="s">
        <v>287</v>
      </c>
      <c r="AU725" s="246" t="s">
        <v>90</v>
      </c>
      <c r="AV725" s="12" t="s">
        <v>90</v>
      </c>
      <c r="AW725" s="12" t="s">
        <v>40</v>
      </c>
      <c r="AX725" s="12" t="s">
        <v>79</v>
      </c>
      <c r="AY725" s="246" t="s">
        <v>174</v>
      </c>
    </row>
    <row r="726" s="12" customFormat="1">
      <c r="B726" s="236"/>
      <c r="C726" s="237"/>
      <c r="D726" s="230" t="s">
        <v>287</v>
      </c>
      <c r="E726" s="238" t="s">
        <v>1</v>
      </c>
      <c r="F726" s="239" t="s">
        <v>2875</v>
      </c>
      <c r="G726" s="237"/>
      <c r="H726" s="240">
        <v>1</v>
      </c>
      <c r="I726" s="241"/>
      <c r="J726" s="237"/>
      <c r="K726" s="237"/>
      <c r="L726" s="242"/>
      <c r="M726" s="243"/>
      <c r="N726" s="244"/>
      <c r="O726" s="244"/>
      <c r="P726" s="244"/>
      <c r="Q726" s="244"/>
      <c r="R726" s="244"/>
      <c r="S726" s="244"/>
      <c r="T726" s="245"/>
      <c r="AT726" s="246" t="s">
        <v>287</v>
      </c>
      <c r="AU726" s="246" t="s">
        <v>90</v>
      </c>
      <c r="AV726" s="12" t="s">
        <v>90</v>
      </c>
      <c r="AW726" s="12" t="s">
        <v>40</v>
      </c>
      <c r="AX726" s="12" t="s">
        <v>79</v>
      </c>
      <c r="AY726" s="246" t="s">
        <v>174</v>
      </c>
    </row>
    <row r="727" s="12" customFormat="1">
      <c r="B727" s="236"/>
      <c r="C727" s="237"/>
      <c r="D727" s="230" t="s">
        <v>287</v>
      </c>
      <c r="E727" s="238" t="s">
        <v>1</v>
      </c>
      <c r="F727" s="239" t="s">
        <v>2876</v>
      </c>
      <c r="G727" s="237"/>
      <c r="H727" s="240">
        <v>1</v>
      </c>
      <c r="I727" s="241"/>
      <c r="J727" s="237"/>
      <c r="K727" s="237"/>
      <c r="L727" s="242"/>
      <c r="M727" s="243"/>
      <c r="N727" s="244"/>
      <c r="O727" s="244"/>
      <c r="P727" s="244"/>
      <c r="Q727" s="244"/>
      <c r="R727" s="244"/>
      <c r="S727" s="244"/>
      <c r="T727" s="245"/>
      <c r="AT727" s="246" t="s">
        <v>287</v>
      </c>
      <c r="AU727" s="246" t="s">
        <v>90</v>
      </c>
      <c r="AV727" s="12" t="s">
        <v>90</v>
      </c>
      <c r="AW727" s="12" t="s">
        <v>40</v>
      </c>
      <c r="AX727" s="12" t="s">
        <v>79</v>
      </c>
      <c r="AY727" s="246" t="s">
        <v>174</v>
      </c>
    </row>
    <row r="728" s="1" customFormat="1" ht="16.5" customHeight="1">
      <c r="B728" s="37"/>
      <c r="C728" s="218" t="s">
        <v>594</v>
      </c>
      <c r="D728" s="218" t="s">
        <v>175</v>
      </c>
      <c r="E728" s="219" t="s">
        <v>2045</v>
      </c>
      <c r="F728" s="220" t="s">
        <v>2046</v>
      </c>
      <c r="G728" s="221" t="s">
        <v>320</v>
      </c>
      <c r="H728" s="222">
        <v>6</v>
      </c>
      <c r="I728" s="223"/>
      <c r="J728" s="224">
        <f>ROUND(I728*H728,2)</f>
        <v>0</v>
      </c>
      <c r="K728" s="220" t="s">
        <v>274</v>
      </c>
      <c r="L728" s="42"/>
      <c r="M728" s="225" t="s">
        <v>1</v>
      </c>
      <c r="N728" s="226" t="s">
        <v>50</v>
      </c>
      <c r="O728" s="78"/>
      <c r="P728" s="227">
        <f>O728*H728</f>
        <v>0</v>
      </c>
      <c r="Q728" s="227">
        <v>0.00165</v>
      </c>
      <c r="R728" s="227">
        <f>Q728*H728</f>
        <v>0.0098999999999999991</v>
      </c>
      <c r="S728" s="227">
        <v>0</v>
      </c>
      <c r="T728" s="228">
        <f>S728*H728</f>
        <v>0</v>
      </c>
      <c r="AR728" s="15" t="s">
        <v>192</v>
      </c>
      <c r="AT728" s="15" t="s">
        <v>175</v>
      </c>
      <c r="AU728" s="15" t="s">
        <v>90</v>
      </c>
      <c r="AY728" s="15" t="s">
        <v>174</v>
      </c>
      <c r="BE728" s="229">
        <f>IF(N728="základní",J728,0)</f>
        <v>0</v>
      </c>
      <c r="BF728" s="229">
        <f>IF(N728="snížená",J728,0)</f>
        <v>0</v>
      </c>
      <c r="BG728" s="229">
        <f>IF(N728="zákl. přenesená",J728,0)</f>
        <v>0</v>
      </c>
      <c r="BH728" s="229">
        <f>IF(N728="sníž. přenesená",J728,0)</f>
        <v>0</v>
      </c>
      <c r="BI728" s="229">
        <f>IF(N728="nulová",J728,0)</f>
        <v>0</v>
      </c>
      <c r="BJ728" s="15" t="s">
        <v>87</v>
      </c>
      <c r="BK728" s="229">
        <f>ROUND(I728*H728,2)</f>
        <v>0</v>
      </c>
      <c r="BL728" s="15" t="s">
        <v>192</v>
      </c>
      <c r="BM728" s="15" t="s">
        <v>2877</v>
      </c>
    </row>
    <row r="729" s="1" customFormat="1">
      <c r="B729" s="37"/>
      <c r="C729" s="38"/>
      <c r="D729" s="230" t="s">
        <v>181</v>
      </c>
      <c r="E729" s="38"/>
      <c r="F729" s="231" t="s">
        <v>2048</v>
      </c>
      <c r="G729" s="38"/>
      <c r="H729" s="38"/>
      <c r="I729" s="142"/>
      <c r="J729" s="38"/>
      <c r="K729" s="38"/>
      <c r="L729" s="42"/>
      <c r="M729" s="232"/>
      <c r="N729" s="78"/>
      <c r="O729" s="78"/>
      <c r="P729" s="78"/>
      <c r="Q729" s="78"/>
      <c r="R729" s="78"/>
      <c r="S729" s="78"/>
      <c r="T729" s="79"/>
      <c r="AT729" s="15" t="s">
        <v>181</v>
      </c>
      <c r="AU729" s="15" t="s">
        <v>90</v>
      </c>
    </row>
    <row r="730" s="12" customFormat="1">
      <c r="B730" s="236"/>
      <c r="C730" s="237"/>
      <c r="D730" s="230" t="s">
        <v>287</v>
      </c>
      <c r="E730" s="238" t="s">
        <v>1</v>
      </c>
      <c r="F730" s="239" t="s">
        <v>2878</v>
      </c>
      <c r="G730" s="237"/>
      <c r="H730" s="240">
        <v>2</v>
      </c>
      <c r="I730" s="241"/>
      <c r="J730" s="237"/>
      <c r="K730" s="237"/>
      <c r="L730" s="242"/>
      <c r="M730" s="243"/>
      <c r="N730" s="244"/>
      <c r="O730" s="244"/>
      <c r="P730" s="244"/>
      <c r="Q730" s="244"/>
      <c r="R730" s="244"/>
      <c r="S730" s="244"/>
      <c r="T730" s="245"/>
      <c r="AT730" s="246" t="s">
        <v>287</v>
      </c>
      <c r="AU730" s="246" t="s">
        <v>90</v>
      </c>
      <c r="AV730" s="12" t="s">
        <v>90</v>
      </c>
      <c r="AW730" s="12" t="s">
        <v>40</v>
      </c>
      <c r="AX730" s="12" t="s">
        <v>79</v>
      </c>
      <c r="AY730" s="246" t="s">
        <v>174</v>
      </c>
    </row>
    <row r="731" s="12" customFormat="1">
      <c r="B731" s="236"/>
      <c r="C731" s="237"/>
      <c r="D731" s="230" t="s">
        <v>287</v>
      </c>
      <c r="E731" s="238" t="s">
        <v>1</v>
      </c>
      <c r="F731" s="239" t="s">
        <v>2879</v>
      </c>
      <c r="G731" s="237"/>
      <c r="H731" s="240">
        <v>4</v>
      </c>
      <c r="I731" s="241"/>
      <c r="J731" s="237"/>
      <c r="K731" s="237"/>
      <c r="L731" s="242"/>
      <c r="M731" s="243"/>
      <c r="N731" s="244"/>
      <c r="O731" s="244"/>
      <c r="P731" s="244"/>
      <c r="Q731" s="244"/>
      <c r="R731" s="244"/>
      <c r="S731" s="244"/>
      <c r="T731" s="245"/>
      <c r="AT731" s="246" t="s">
        <v>287</v>
      </c>
      <c r="AU731" s="246" t="s">
        <v>90</v>
      </c>
      <c r="AV731" s="12" t="s">
        <v>90</v>
      </c>
      <c r="AW731" s="12" t="s">
        <v>40</v>
      </c>
      <c r="AX731" s="12" t="s">
        <v>79</v>
      </c>
      <c r="AY731" s="246" t="s">
        <v>174</v>
      </c>
    </row>
    <row r="732" s="1" customFormat="1" ht="16.5" customHeight="1">
      <c r="B732" s="37"/>
      <c r="C732" s="218" t="s">
        <v>599</v>
      </c>
      <c r="D732" s="218" t="s">
        <v>175</v>
      </c>
      <c r="E732" s="219" t="s">
        <v>2033</v>
      </c>
      <c r="F732" s="220" t="s">
        <v>2034</v>
      </c>
      <c r="G732" s="221" t="s">
        <v>320</v>
      </c>
      <c r="H732" s="222">
        <v>2</v>
      </c>
      <c r="I732" s="223"/>
      <c r="J732" s="224">
        <f>ROUND(I732*H732,2)</f>
        <v>0</v>
      </c>
      <c r="K732" s="220" t="s">
        <v>274</v>
      </c>
      <c r="L732" s="42"/>
      <c r="M732" s="225" t="s">
        <v>1</v>
      </c>
      <c r="N732" s="226" t="s">
        <v>50</v>
      </c>
      <c r="O732" s="78"/>
      <c r="P732" s="227">
        <f>O732*H732</f>
        <v>0</v>
      </c>
      <c r="Q732" s="227">
        <v>0.00296</v>
      </c>
      <c r="R732" s="227">
        <f>Q732*H732</f>
        <v>0.0059199999999999999</v>
      </c>
      <c r="S732" s="227">
        <v>0</v>
      </c>
      <c r="T732" s="228">
        <f>S732*H732</f>
        <v>0</v>
      </c>
      <c r="AR732" s="15" t="s">
        <v>192</v>
      </c>
      <c r="AT732" s="15" t="s">
        <v>175</v>
      </c>
      <c r="AU732" s="15" t="s">
        <v>90</v>
      </c>
      <c r="AY732" s="15" t="s">
        <v>174</v>
      </c>
      <c r="BE732" s="229">
        <f>IF(N732="základní",J732,0)</f>
        <v>0</v>
      </c>
      <c r="BF732" s="229">
        <f>IF(N732="snížená",J732,0)</f>
        <v>0</v>
      </c>
      <c r="BG732" s="229">
        <f>IF(N732="zákl. přenesená",J732,0)</f>
        <v>0</v>
      </c>
      <c r="BH732" s="229">
        <f>IF(N732="sníž. přenesená",J732,0)</f>
        <v>0</v>
      </c>
      <c r="BI732" s="229">
        <f>IF(N732="nulová",J732,0)</f>
        <v>0</v>
      </c>
      <c r="BJ732" s="15" t="s">
        <v>87</v>
      </c>
      <c r="BK732" s="229">
        <f>ROUND(I732*H732,2)</f>
        <v>0</v>
      </c>
      <c r="BL732" s="15" t="s">
        <v>192</v>
      </c>
      <c r="BM732" s="15" t="s">
        <v>2880</v>
      </c>
    </row>
    <row r="733" s="1" customFormat="1">
      <c r="B733" s="37"/>
      <c r="C733" s="38"/>
      <c r="D733" s="230" t="s">
        <v>181</v>
      </c>
      <c r="E733" s="38"/>
      <c r="F733" s="231" t="s">
        <v>2036</v>
      </c>
      <c r="G733" s="38"/>
      <c r="H733" s="38"/>
      <c r="I733" s="142"/>
      <c r="J733" s="38"/>
      <c r="K733" s="38"/>
      <c r="L733" s="42"/>
      <c r="M733" s="232"/>
      <c r="N733" s="78"/>
      <c r="O733" s="78"/>
      <c r="P733" s="78"/>
      <c r="Q733" s="78"/>
      <c r="R733" s="78"/>
      <c r="S733" s="78"/>
      <c r="T733" s="79"/>
      <c r="AT733" s="15" t="s">
        <v>181</v>
      </c>
      <c r="AU733" s="15" t="s">
        <v>90</v>
      </c>
    </row>
    <row r="734" s="12" customFormat="1">
      <c r="B734" s="236"/>
      <c r="C734" s="237"/>
      <c r="D734" s="230" t="s">
        <v>287</v>
      </c>
      <c r="E734" s="238" t="s">
        <v>1</v>
      </c>
      <c r="F734" s="239" t="s">
        <v>2881</v>
      </c>
      <c r="G734" s="237"/>
      <c r="H734" s="240">
        <v>2</v>
      </c>
      <c r="I734" s="241"/>
      <c r="J734" s="237"/>
      <c r="K734" s="237"/>
      <c r="L734" s="242"/>
      <c r="M734" s="243"/>
      <c r="N734" s="244"/>
      <c r="O734" s="244"/>
      <c r="P734" s="244"/>
      <c r="Q734" s="244"/>
      <c r="R734" s="244"/>
      <c r="S734" s="244"/>
      <c r="T734" s="245"/>
      <c r="AT734" s="246" t="s">
        <v>287</v>
      </c>
      <c r="AU734" s="246" t="s">
        <v>90</v>
      </c>
      <c r="AV734" s="12" t="s">
        <v>90</v>
      </c>
      <c r="AW734" s="12" t="s">
        <v>40</v>
      </c>
      <c r="AX734" s="12" t="s">
        <v>87</v>
      </c>
      <c r="AY734" s="246" t="s">
        <v>174</v>
      </c>
    </row>
    <row r="735" s="1" customFormat="1" ht="16.5" customHeight="1">
      <c r="B735" s="37"/>
      <c r="C735" s="247" t="s">
        <v>604</v>
      </c>
      <c r="D735" s="247" t="s">
        <v>312</v>
      </c>
      <c r="E735" s="248" t="s">
        <v>2060</v>
      </c>
      <c r="F735" s="249" t="s">
        <v>2061</v>
      </c>
      <c r="G735" s="250" t="s">
        <v>320</v>
      </c>
      <c r="H735" s="251">
        <v>17</v>
      </c>
      <c r="I735" s="252"/>
      <c r="J735" s="253">
        <f>ROUND(I735*H735,2)</f>
        <v>0</v>
      </c>
      <c r="K735" s="249" t="s">
        <v>274</v>
      </c>
      <c r="L735" s="254"/>
      <c r="M735" s="255" t="s">
        <v>1</v>
      </c>
      <c r="N735" s="256" t="s">
        <v>50</v>
      </c>
      <c r="O735" s="78"/>
      <c r="P735" s="227">
        <f>O735*H735</f>
        <v>0</v>
      </c>
      <c r="Q735" s="227">
        <v>0.017999999999999999</v>
      </c>
      <c r="R735" s="227">
        <f>Q735*H735</f>
        <v>0.30599999999999999</v>
      </c>
      <c r="S735" s="227">
        <v>0</v>
      </c>
      <c r="T735" s="228">
        <f>S735*H735</f>
        <v>0</v>
      </c>
      <c r="AR735" s="15" t="s">
        <v>209</v>
      </c>
      <c r="AT735" s="15" t="s">
        <v>312</v>
      </c>
      <c r="AU735" s="15" t="s">
        <v>90</v>
      </c>
      <c r="AY735" s="15" t="s">
        <v>174</v>
      </c>
      <c r="BE735" s="229">
        <f>IF(N735="základní",J735,0)</f>
        <v>0</v>
      </c>
      <c r="BF735" s="229">
        <f>IF(N735="snížená",J735,0)</f>
        <v>0</v>
      </c>
      <c r="BG735" s="229">
        <f>IF(N735="zákl. přenesená",J735,0)</f>
        <v>0</v>
      </c>
      <c r="BH735" s="229">
        <f>IF(N735="sníž. přenesená",J735,0)</f>
        <v>0</v>
      </c>
      <c r="BI735" s="229">
        <f>IF(N735="nulová",J735,0)</f>
        <v>0</v>
      </c>
      <c r="BJ735" s="15" t="s">
        <v>87</v>
      </c>
      <c r="BK735" s="229">
        <f>ROUND(I735*H735,2)</f>
        <v>0</v>
      </c>
      <c r="BL735" s="15" t="s">
        <v>192</v>
      </c>
      <c r="BM735" s="15" t="s">
        <v>2882</v>
      </c>
    </row>
    <row r="736" s="1" customFormat="1">
      <c r="B736" s="37"/>
      <c r="C736" s="38"/>
      <c r="D736" s="230" t="s">
        <v>181</v>
      </c>
      <c r="E736" s="38"/>
      <c r="F736" s="231" t="s">
        <v>2061</v>
      </c>
      <c r="G736" s="38"/>
      <c r="H736" s="38"/>
      <c r="I736" s="142"/>
      <c r="J736" s="38"/>
      <c r="K736" s="38"/>
      <c r="L736" s="42"/>
      <c r="M736" s="232"/>
      <c r="N736" s="78"/>
      <c r="O736" s="78"/>
      <c r="P736" s="78"/>
      <c r="Q736" s="78"/>
      <c r="R736" s="78"/>
      <c r="S736" s="78"/>
      <c r="T736" s="79"/>
      <c r="AT736" s="15" t="s">
        <v>181</v>
      </c>
      <c r="AU736" s="15" t="s">
        <v>90</v>
      </c>
    </row>
    <row r="737" s="12" customFormat="1">
      <c r="B737" s="236"/>
      <c r="C737" s="237"/>
      <c r="D737" s="230" t="s">
        <v>287</v>
      </c>
      <c r="E737" s="238" t="s">
        <v>1</v>
      </c>
      <c r="F737" s="239" t="s">
        <v>2863</v>
      </c>
      <c r="G737" s="237"/>
      <c r="H737" s="240">
        <v>4</v>
      </c>
      <c r="I737" s="241"/>
      <c r="J737" s="237"/>
      <c r="K737" s="237"/>
      <c r="L737" s="242"/>
      <c r="M737" s="243"/>
      <c r="N737" s="244"/>
      <c r="O737" s="244"/>
      <c r="P737" s="244"/>
      <c r="Q737" s="244"/>
      <c r="R737" s="244"/>
      <c r="S737" s="244"/>
      <c r="T737" s="245"/>
      <c r="AT737" s="246" t="s">
        <v>287</v>
      </c>
      <c r="AU737" s="246" t="s">
        <v>90</v>
      </c>
      <c r="AV737" s="12" t="s">
        <v>90</v>
      </c>
      <c r="AW737" s="12" t="s">
        <v>40</v>
      </c>
      <c r="AX737" s="12" t="s">
        <v>79</v>
      </c>
      <c r="AY737" s="246" t="s">
        <v>174</v>
      </c>
    </row>
    <row r="738" s="12" customFormat="1">
      <c r="B738" s="236"/>
      <c r="C738" s="237"/>
      <c r="D738" s="230" t="s">
        <v>287</v>
      </c>
      <c r="E738" s="238" t="s">
        <v>1</v>
      </c>
      <c r="F738" s="239" t="s">
        <v>2864</v>
      </c>
      <c r="G738" s="237"/>
      <c r="H738" s="240">
        <v>1</v>
      </c>
      <c r="I738" s="241"/>
      <c r="J738" s="237"/>
      <c r="K738" s="237"/>
      <c r="L738" s="242"/>
      <c r="M738" s="243"/>
      <c r="N738" s="244"/>
      <c r="O738" s="244"/>
      <c r="P738" s="244"/>
      <c r="Q738" s="244"/>
      <c r="R738" s="244"/>
      <c r="S738" s="244"/>
      <c r="T738" s="245"/>
      <c r="AT738" s="246" t="s">
        <v>287</v>
      </c>
      <c r="AU738" s="246" t="s">
        <v>90</v>
      </c>
      <c r="AV738" s="12" t="s">
        <v>90</v>
      </c>
      <c r="AW738" s="12" t="s">
        <v>40</v>
      </c>
      <c r="AX738" s="12" t="s">
        <v>79</v>
      </c>
      <c r="AY738" s="246" t="s">
        <v>174</v>
      </c>
    </row>
    <row r="739" s="12" customFormat="1">
      <c r="B739" s="236"/>
      <c r="C739" s="237"/>
      <c r="D739" s="230" t="s">
        <v>287</v>
      </c>
      <c r="E739" s="238" t="s">
        <v>1</v>
      </c>
      <c r="F739" s="239" t="s">
        <v>2865</v>
      </c>
      <c r="G739" s="237"/>
      <c r="H739" s="240">
        <v>0</v>
      </c>
      <c r="I739" s="241"/>
      <c r="J739" s="237"/>
      <c r="K739" s="237"/>
      <c r="L739" s="242"/>
      <c r="M739" s="243"/>
      <c r="N739" s="244"/>
      <c r="O739" s="244"/>
      <c r="P739" s="244"/>
      <c r="Q739" s="244"/>
      <c r="R739" s="244"/>
      <c r="S739" s="244"/>
      <c r="T739" s="245"/>
      <c r="AT739" s="246" t="s">
        <v>287</v>
      </c>
      <c r="AU739" s="246" t="s">
        <v>90</v>
      </c>
      <c r="AV739" s="12" t="s">
        <v>90</v>
      </c>
      <c r="AW739" s="12" t="s">
        <v>40</v>
      </c>
      <c r="AX739" s="12" t="s">
        <v>79</v>
      </c>
      <c r="AY739" s="246" t="s">
        <v>174</v>
      </c>
    </row>
    <row r="740" s="12" customFormat="1">
      <c r="B740" s="236"/>
      <c r="C740" s="237"/>
      <c r="D740" s="230" t="s">
        <v>287</v>
      </c>
      <c r="E740" s="238" t="s">
        <v>1</v>
      </c>
      <c r="F740" s="239" t="s">
        <v>2866</v>
      </c>
      <c r="G740" s="237"/>
      <c r="H740" s="240">
        <v>1</v>
      </c>
      <c r="I740" s="241"/>
      <c r="J740" s="237"/>
      <c r="K740" s="237"/>
      <c r="L740" s="242"/>
      <c r="M740" s="243"/>
      <c r="N740" s="244"/>
      <c r="O740" s="244"/>
      <c r="P740" s="244"/>
      <c r="Q740" s="244"/>
      <c r="R740" s="244"/>
      <c r="S740" s="244"/>
      <c r="T740" s="245"/>
      <c r="AT740" s="246" t="s">
        <v>287</v>
      </c>
      <c r="AU740" s="246" t="s">
        <v>90</v>
      </c>
      <c r="AV740" s="12" t="s">
        <v>90</v>
      </c>
      <c r="AW740" s="12" t="s">
        <v>40</v>
      </c>
      <c r="AX740" s="12" t="s">
        <v>79</v>
      </c>
      <c r="AY740" s="246" t="s">
        <v>174</v>
      </c>
    </row>
    <row r="741" s="12" customFormat="1">
      <c r="B741" s="236"/>
      <c r="C741" s="237"/>
      <c r="D741" s="230" t="s">
        <v>287</v>
      </c>
      <c r="E741" s="238" t="s">
        <v>1</v>
      </c>
      <c r="F741" s="239" t="s">
        <v>2867</v>
      </c>
      <c r="G741" s="237"/>
      <c r="H741" s="240">
        <v>1</v>
      </c>
      <c r="I741" s="241"/>
      <c r="J741" s="237"/>
      <c r="K741" s="237"/>
      <c r="L741" s="242"/>
      <c r="M741" s="243"/>
      <c r="N741" s="244"/>
      <c r="O741" s="244"/>
      <c r="P741" s="244"/>
      <c r="Q741" s="244"/>
      <c r="R741" s="244"/>
      <c r="S741" s="244"/>
      <c r="T741" s="245"/>
      <c r="AT741" s="246" t="s">
        <v>287</v>
      </c>
      <c r="AU741" s="246" t="s">
        <v>90</v>
      </c>
      <c r="AV741" s="12" t="s">
        <v>90</v>
      </c>
      <c r="AW741" s="12" t="s">
        <v>40</v>
      </c>
      <c r="AX741" s="12" t="s">
        <v>79</v>
      </c>
      <c r="AY741" s="246" t="s">
        <v>174</v>
      </c>
    </row>
    <row r="742" s="12" customFormat="1">
      <c r="B742" s="236"/>
      <c r="C742" s="237"/>
      <c r="D742" s="230" t="s">
        <v>287</v>
      </c>
      <c r="E742" s="238" t="s">
        <v>1</v>
      </c>
      <c r="F742" s="239" t="s">
        <v>2868</v>
      </c>
      <c r="G742" s="237"/>
      <c r="H742" s="240">
        <v>1</v>
      </c>
      <c r="I742" s="241"/>
      <c r="J742" s="237"/>
      <c r="K742" s="237"/>
      <c r="L742" s="242"/>
      <c r="M742" s="243"/>
      <c r="N742" s="244"/>
      <c r="O742" s="244"/>
      <c r="P742" s="244"/>
      <c r="Q742" s="244"/>
      <c r="R742" s="244"/>
      <c r="S742" s="244"/>
      <c r="T742" s="245"/>
      <c r="AT742" s="246" t="s">
        <v>287</v>
      </c>
      <c r="AU742" s="246" t="s">
        <v>90</v>
      </c>
      <c r="AV742" s="12" t="s">
        <v>90</v>
      </c>
      <c r="AW742" s="12" t="s">
        <v>40</v>
      </c>
      <c r="AX742" s="12" t="s">
        <v>79</v>
      </c>
      <c r="AY742" s="246" t="s">
        <v>174</v>
      </c>
    </row>
    <row r="743" s="12" customFormat="1">
      <c r="B743" s="236"/>
      <c r="C743" s="237"/>
      <c r="D743" s="230" t="s">
        <v>287</v>
      </c>
      <c r="E743" s="238" t="s">
        <v>1</v>
      </c>
      <c r="F743" s="239" t="s">
        <v>2869</v>
      </c>
      <c r="G743" s="237"/>
      <c r="H743" s="240">
        <v>1</v>
      </c>
      <c r="I743" s="241"/>
      <c r="J743" s="237"/>
      <c r="K743" s="237"/>
      <c r="L743" s="242"/>
      <c r="M743" s="243"/>
      <c r="N743" s="244"/>
      <c r="O743" s="244"/>
      <c r="P743" s="244"/>
      <c r="Q743" s="244"/>
      <c r="R743" s="244"/>
      <c r="S743" s="244"/>
      <c r="T743" s="245"/>
      <c r="AT743" s="246" t="s">
        <v>287</v>
      </c>
      <c r="AU743" s="246" t="s">
        <v>90</v>
      </c>
      <c r="AV743" s="12" t="s">
        <v>90</v>
      </c>
      <c r="AW743" s="12" t="s">
        <v>40</v>
      </c>
      <c r="AX743" s="12" t="s">
        <v>79</v>
      </c>
      <c r="AY743" s="246" t="s">
        <v>174</v>
      </c>
    </row>
    <row r="744" s="12" customFormat="1">
      <c r="B744" s="236"/>
      <c r="C744" s="237"/>
      <c r="D744" s="230" t="s">
        <v>287</v>
      </c>
      <c r="E744" s="238" t="s">
        <v>1</v>
      </c>
      <c r="F744" s="239" t="s">
        <v>2870</v>
      </c>
      <c r="G744" s="237"/>
      <c r="H744" s="240">
        <v>2</v>
      </c>
      <c r="I744" s="241"/>
      <c r="J744" s="237"/>
      <c r="K744" s="237"/>
      <c r="L744" s="242"/>
      <c r="M744" s="243"/>
      <c r="N744" s="244"/>
      <c r="O744" s="244"/>
      <c r="P744" s="244"/>
      <c r="Q744" s="244"/>
      <c r="R744" s="244"/>
      <c r="S744" s="244"/>
      <c r="T744" s="245"/>
      <c r="AT744" s="246" t="s">
        <v>287</v>
      </c>
      <c r="AU744" s="246" t="s">
        <v>90</v>
      </c>
      <c r="AV744" s="12" t="s">
        <v>90</v>
      </c>
      <c r="AW744" s="12" t="s">
        <v>40</v>
      </c>
      <c r="AX744" s="12" t="s">
        <v>79</v>
      </c>
      <c r="AY744" s="246" t="s">
        <v>174</v>
      </c>
    </row>
    <row r="745" s="12" customFormat="1">
      <c r="B745" s="236"/>
      <c r="C745" s="237"/>
      <c r="D745" s="230" t="s">
        <v>287</v>
      </c>
      <c r="E745" s="238" t="s">
        <v>1</v>
      </c>
      <c r="F745" s="239" t="s">
        <v>2871</v>
      </c>
      <c r="G745" s="237"/>
      <c r="H745" s="240">
        <v>1</v>
      </c>
      <c r="I745" s="241"/>
      <c r="J745" s="237"/>
      <c r="K745" s="237"/>
      <c r="L745" s="242"/>
      <c r="M745" s="243"/>
      <c r="N745" s="244"/>
      <c r="O745" s="244"/>
      <c r="P745" s="244"/>
      <c r="Q745" s="244"/>
      <c r="R745" s="244"/>
      <c r="S745" s="244"/>
      <c r="T745" s="245"/>
      <c r="AT745" s="246" t="s">
        <v>287</v>
      </c>
      <c r="AU745" s="246" t="s">
        <v>90</v>
      </c>
      <c r="AV745" s="12" t="s">
        <v>90</v>
      </c>
      <c r="AW745" s="12" t="s">
        <v>40</v>
      </c>
      <c r="AX745" s="12" t="s">
        <v>79</v>
      </c>
      <c r="AY745" s="246" t="s">
        <v>174</v>
      </c>
    </row>
    <row r="746" s="12" customFormat="1">
      <c r="B746" s="236"/>
      <c r="C746" s="237"/>
      <c r="D746" s="230" t="s">
        <v>287</v>
      </c>
      <c r="E746" s="238" t="s">
        <v>1</v>
      </c>
      <c r="F746" s="239" t="s">
        <v>2872</v>
      </c>
      <c r="G746" s="237"/>
      <c r="H746" s="240">
        <v>1</v>
      </c>
      <c r="I746" s="241"/>
      <c r="J746" s="237"/>
      <c r="K746" s="237"/>
      <c r="L746" s="242"/>
      <c r="M746" s="243"/>
      <c r="N746" s="244"/>
      <c r="O746" s="244"/>
      <c r="P746" s="244"/>
      <c r="Q746" s="244"/>
      <c r="R746" s="244"/>
      <c r="S746" s="244"/>
      <c r="T746" s="245"/>
      <c r="AT746" s="246" t="s">
        <v>287</v>
      </c>
      <c r="AU746" s="246" t="s">
        <v>90</v>
      </c>
      <c r="AV746" s="12" t="s">
        <v>90</v>
      </c>
      <c r="AW746" s="12" t="s">
        <v>40</v>
      </c>
      <c r="AX746" s="12" t="s">
        <v>79</v>
      </c>
      <c r="AY746" s="246" t="s">
        <v>174</v>
      </c>
    </row>
    <row r="747" s="12" customFormat="1">
      <c r="B747" s="236"/>
      <c r="C747" s="237"/>
      <c r="D747" s="230" t="s">
        <v>287</v>
      </c>
      <c r="E747" s="238" t="s">
        <v>1</v>
      </c>
      <c r="F747" s="239" t="s">
        <v>2873</v>
      </c>
      <c r="G747" s="237"/>
      <c r="H747" s="240">
        <v>1</v>
      </c>
      <c r="I747" s="241"/>
      <c r="J747" s="237"/>
      <c r="K747" s="237"/>
      <c r="L747" s="242"/>
      <c r="M747" s="243"/>
      <c r="N747" s="244"/>
      <c r="O747" s="244"/>
      <c r="P747" s="244"/>
      <c r="Q747" s="244"/>
      <c r="R747" s="244"/>
      <c r="S747" s="244"/>
      <c r="T747" s="245"/>
      <c r="AT747" s="246" t="s">
        <v>287</v>
      </c>
      <c r="AU747" s="246" t="s">
        <v>90</v>
      </c>
      <c r="AV747" s="12" t="s">
        <v>90</v>
      </c>
      <c r="AW747" s="12" t="s">
        <v>40</v>
      </c>
      <c r="AX747" s="12" t="s">
        <v>79</v>
      </c>
      <c r="AY747" s="246" t="s">
        <v>174</v>
      </c>
    </row>
    <row r="748" s="12" customFormat="1">
      <c r="B748" s="236"/>
      <c r="C748" s="237"/>
      <c r="D748" s="230" t="s">
        <v>287</v>
      </c>
      <c r="E748" s="238" t="s">
        <v>1</v>
      </c>
      <c r="F748" s="239" t="s">
        <v>2874</v>
      </c>
      <c r="G748" s="237"/>
      <c r="H748" s="240">
        <v>1</v>
      </c>
      <c r="I748" s="241"/>
      <c r="J748" s="237"/>
      <c r="K748" s="237"/>
      <c r="L748" s="242"/>
      <c r="M748" s="243"/>
      <c r="N748" s="244"/>
      <c r="O748" s="244"/>
      <c r="P748" s="244"/>
      <c r="Q748" s="244"/>
      <c r="R748" s="244"/>
      <c r="S748" s="244"/>
      <c r="T748" s="245"/>
      <c r="AT748" s="246" t="s">
        <v>287</v>
      </c>
      <c r="AU748" s="246" t="s">
        <v>90</v>
      </c>
      <c r="AV748" s="12" t="s">
        <v>90</v>
      </c>
      <c r="AW748" s="12" t="s">
        <v>40</v>
      </c>
      <c r="AX748" s="12" t="s">
        <v>79</v>
      </c>
      <c r="AY748" s="246" t="s">
        <v>174</v>
      </c>
    </row>
    <row r="749" s="12" customFormat="1">
      <c r="B749" s="236"/>
      <c r="C749" s="237"/>
      <c r="D749" s="230" t="s">
        <v>287</v>
      </c>
      <c r="E749" s="238" t="s">
        <v>1</v>
      </c>
      <c r="F749" s="239" t="s">
        <v>2875</v>
      </c>
      <c r="G749" s="237"/>
      <c r="H749" s="240">
        <v>1</v>
      </c>
      <c r="I749" s="241"/>
      <c r="J749" s="237"/>
      <c r="K749" s="237"/>
      <c r="L749" s="242"/>
      <c r="M749" s="243"/>
      <c r="N749" s="244"/>
      <c r="O749" s="244"/>
      <c r="P749" s="244"/>
      <c r="Q749" s="244"/>
      <c r="R749" s="244"/>
      <c r="S749" s="244"/>
      <c r="T749" s="245"/>
      <c r="AT749" s="246" t="s">
        <v>287</v>
      </c>
      <c r="AU749" s="246" t="s">
        <v>90</v>
      </c>
      <c r="AV749" s="12" t="s">
        <v>90</v>
      </c>
      <c r="AW749" s="12" t="s">
        <v>40</v>
      </c>
      <c r="AX749" s="12" t="s">
        <v>79</v>
      </c>
      <c r="AY749" s="246" t="s">
        <v>174</v>
      </c>
    </row>
    <row r="750" s="12" customFormat="1">
      <c r="B750" s="236"/>
      <c r="C750" s="237"/>
      <c r="D750" s="230" t="s">
        <v>287</v>
      </c>
      <c r="E750" s="238" t="s">
        <v>1</v>
      </c>
      <c r="F750" s="239" t="s">
        <v>2876</v>
      </c>
      <c r="G750" s="237"/>
      <c r="H750" s="240">
        <v>1</v>
      </c>
      <c r="I750" s="241"/>
      <c r="J750" s="237"/>
      <c r="K750" s="237"/>
      <c r="L750" s="242"/>
      <c r="M750" s="243"/>
      <c r="N750" s="244"/>
      <c r="O750" s="244"/>
      <c r="P750" s="244"/>
      <c r="Q750" s="244"/>
      <c r="R750" s="244"/>
      <c r="S750" s="244"/>
      <c r="T750" s="245"/>
      <c r="AT750" s="246" t="s">
        <v>287</v>
      </c>
      <c r="AU750" s="246" t="s">
        <v>90</v>
      </c>
      <c r="AV750" s="12" t="s">
        <v>90</v>
      </c>
      <c r="AW750" s="12" t="s">
        <v>40</v>
      </c>
      <c r="AX750" s="12" t="s">
        <v>79</v>
      </c>
      <c r="AY750" s="246" t="s">
        <v>174</v>
      </c>
    </row>
    <row r="751" s="1" customFormat="1" ht="16.5" customHeight="1">
      <c r="B751" s="37"/>
      <c r="C751" s="247" t="s">
        <v>608</v>
      </c>
      <c r="D751" s="247" t="s">
        <v>312</v>
      </c>
      <c r="E751" s="248" t="s">
        <v>2063</v>
      </c>
      <c r="F751" s="249" t="s">
        <v>2064</v>
      </c>
      <c r="G751" s="250" t="s">
        <v>320</v>
      </c>
      <c r="H751" s="251">
        <v>2</v>
      </c>
      <c r="I751" s="252"/>
      <c r="J751" s="253">
        <f>ROUND(I751*H751,2)</f>
        <v>0</v>
      </c>
      <c r="K751" s="249" t="s">
        <v>274</v>
      </c>
      <c r="L751" s="254"/>
      <c r="M751" s="255" t="s">
        <v>1</v>
      </c>
      <c r="N751" s="256" t="s">
        <v>50</v>
      </c>
      <c r="O751" s="78"/>
      <c r="P751" s="227">
        <f>O751*H751</f>
        <v>0</v>
      </c>
      <c r="Q751" s="227">
        <v>0.045999999999999999</v>
      </c>
      <c r="R751" s="227">
        <f>Q751*H751</f>
        <v>0.091999999999999998</v>
      </c>
      <c r="S751" s="227">
        <v>0</v>
      </c>
      <c r="T751" s="228">
        <f>S751*H751</f>
        <v>0</v>
      </c>
      <c r="AR751" s="15" t="s">
        <v>209</v>
      </c>
      <c r="AT751" s="15" t="s">
        <v>312</v>
      </c>
      <c r="AU751" s="15" t="s">
        <v>90</v>
      </c>
      <c r="AY751" s="15" t="s">
        <v>174</v>
      </c>
      <c r="BE751" s="229">
        <f>IF(N751="základní",J751,0)</f>
        <v>0</v>
      </c>
      <c r="BF751" s="229">
        <f>IF(N751="snížená",J751,0)</f>
        <v>0</v>
      </c>
      <c r="BG751" s="229">
        <f>IF(N751="zákl. přenesená",J751,0)</f>
        <v>0</v>
      </c>
      <c r="BH751" s="229">
        <f>IF(N751="sníž. přenesená",J751,0)</f>
        <v>0</v>
      </c>
      <c r="BI751" s="229">
        <f>IF(N751="nulová",J751,0)</f>
        <v>0</v>
      </c>
      <c r="BJ751" s="15" t="s">
        <v>87</v>
      </c>
      <c r="BK751" s="229">
        <f>ROUND(I751*H751,2)</f>
        <v>0</v>
      </c>
      <c r="BL751" s="15" t="s">
        <v>192</v>
      </c>
      <c r="BM751" s="15" t="s">
        <v>2883</v>
      </c>
    </row>
    <row r="752" s="1" customFormat="1">
      <c r="B752" s="37"/>
      <c r="C752" s="38"/>
      <c r="D752" s="230" t="s">
        <v>181</v>
      </c>
      <c r="E752" s="38"/>
      <c r="F752" s="231" t="s">
        <v>2064</v>
      </c>
      <c r="G752" s="38"/>
      <c r="H752" s="38"/>
      <c r="I752" s="142"/>
      <c r="J752" s="38"/>
      <c r="K752" s="38"/>
      <c r="L752" s="42"/>
      <c r="M752" s="232"/>
      <c r="N752" s="78"/>
      <c r="O752" s="78"/>
      <c r="P752" s="78"/>
      <c r="Q752" s="78"/>
      <c r="R752" s="78"/>
      <c r="S752" s="78"/>
      <c r="T752" s="79"/>
      <c r="AT752" s="15" t="s">
        <v>181</v>
      </c>
      <c r="AU752" s="15" t="s">
        <v>90</v>
      </c>
    </row>
    <row r="753" s="12" customFormat="1">
      <c r="B753" s="236"/>
      <c r="C753" s="237"/>
      <c r="D753" s="230" t="s">
        <v>287</v>
      </c>
      <c r="E753" s="238" t="s">
        <v>1</v>
      </c>
      <c r="F753" s="239" t="s">
        <v>2881</v>
      </c>
      <c r="G753" s="237"/>
      <c r="H753" s="240">
        <v>2</v>
      </c>
      <c r="I753" s="241"/>
      <c r="J753" s="237"/>
      <c r="K753" s="237"/>
      <c r="L753" s="242"/>
      <c r="M753" s="243"/>
      <c r="N753" s="244"/>
      <c r="O753" s="244"/>
      <c r="P753" s="244"/>
      <c r="Q753" s="244"/>
      <c r="R753" s="244"/>
      <c r="S753" s="244"/>
      <c r="T753" s="245"/>
      <c r="AT753" s="246" t="s">
        <v>287</v>
      </c>
      <c r="AU753" s="246" t="s">
        <v>90</v>
      </c>
      <c r="AV753" s="12" t="s">
        <v>90</v>
      </c>
      <c r="AW753" s="12" t="s">
        <v>40</v>
      </c>
      <c r="AX753" s="12" t="s">
        <v>87</v>
      </c>
      <c r="AY753" s="246" t="s">
        <v>174</v>
      </c>
    </row>
    <row r="754" s="1" customFormat="1" ht="16.5" customHeight="1">
      <c r="B754" s="37"/>
      <c r="C754" s="247" t="s">
        <v>612</v>
      </c>
      <c r="D754" s="247" t="s">
        <v>312</v>
      </c>
      <c r="E754" s="248" t="s">
        <v>2051</v>
      </c>
      <c r="F754" s="249" t="s">
        <v>2052</v>
      </c>
      <c r="G754" s="250" t="s">
        <v>320</v>
      </c>
      <c r="H754" s="251">
        <v>6</v>
      </c>
      <c r="I754" s="252"/>
      <c r="J754" s="253">
        <f>ROUND(I754*H754,2)</f>
        <v>0</v>
      </c>
      <c r="K754" s="249" t="s">
        <v>274</v>
      </c>
      <c r="L754" s="254"/>
      <c r="M754" s="255" t="s">
        <v>1</v>
      </c>
      <c r="N754" s="256" t="s">
        <v>50</v>
      </c>
      <c r="O754" s="78"/>
      <c r="P754" s="227">
        <f>O754*H754</f>
        <v>0</v>
      </c>
      <c r="Q754" s="227">
        <v>0.023</v>
      </c>
      <c r="R754" s="227">
        <f>Q754*H754</f>
        <v>0.13800000000000001</v>
      </c>
      <c r="S754" s="227">
        <v>0</v>
      </c>
      <c r="T754" s="228">
        <f>S754*H754</f>
        <v>0</v>
      </c>
      <c r="AR754" s="15" t="s">
        <v>209</v>
      </c>
      <c r="AT754" s="15" t="s">
        <v>312</v>
      </c>
      <c r="AU754" s="15" t="s">
        <v>90</v>
      </c>
      <c r="AY754" s="15" t="s">
        <v>174</v>
      </c>
      <c r="BE754" s="229">
        <f>IF(N754="základní",J754,0)</f>
        <v>0</v>
      </c>
      <c r="BF754" s="229">
        <f>IF(N754="snížená",J754,0)</f>
        <v>0</v>
      </c>
      <c r="BG754" s="229">
        <f>IF(N754="zákl. přenesená",J754,0)</f>
        <v>0</v>
      </c>
      <c r="BH754" s="229">
        <f>IF(N754="sníž. přenesená",J754,0)</f>
        <v>0</v>
      </c>
      <c r="BI754" s="229">
        <f>IF(N754="nulová",J754,0)</f>
        <v>0</v>
      </c>
      <c r="BJ754" s="15" t="s">
        <v>87</v>
      </c>
      <c r="BK754" s="229">
        <f>ROUND(I754*H754,2)</f>
        <v>0</v>
      </c>
      <c r="BL754" s="15" t="s">
        <v>192</v>
      </c>
      <c r="BM754" s="15" t="s">
        <v>2884</v>
      </c>
    </row>
    <row r="755" s="1" customFormat="1">
      <c r="B755" s="37"/>
      <c r="C755" s="38"/>
      <c r="D755" s="230" t="s">
        <v>181</v>
      </c>
      <c r="E755" s="38"/>
      <c r="F755" s="231" t="s">
        <v>2052</v>
      </c>
      <c r="G755" s="38"/>
      <c r="H755" s="38"/>
      <c r="I755" s="142"/>
      <c r="J755" s="38"/>
      <c r="K755" s="38"/>
      <c r="L755" s="42"/>
      <c r="M755" s="232"/>
      <c r="N755" s="78"/>
      <c r="O755" s="78"/>
      <c r="P755" s="78"/>
      <c r="Q755" s="78"/>
      <c r="R755" s="78"/>
      <c r="S755" s="78"/>
      <c r="T755" s="79"/>
      <c r="AT755" s="15" t="s">
        <v>181</v>
      </c>
      <c r="AU755" s="15" t="s">
        <v>90</v>
      </c>
    </row>
    <row r="756" s="12" customFormat="1">
      <c r="B756" s="236"/>
      <c r="C756" s="237"/>
      <c r="D756" s="230" t="s">
        <v>287</v>
      </c>
      <c r="E756" s="238" t="s">
        <v>1</v>
      </c>
      <c r="F756" s="239" t="s">
        <v>2878</v>
      </c>
      <c r="G756" s="237"/>
      <c r="H756" s="240">
        <v>2</v>
      </c>
      <c r="I756" s="241"/>
      <c r="J756" s="237"/>
      <c r="K756" s="237"/>
      <c r="L756" s="242"/>
      <c r="M756" s="243"/>
      <c r="N756" s="244"/>
      <c r="O756" s="244"/>
      <c r="P756" s="244"/>
      <c r="Q756" s="244"/>
      <c r="R756" s="244"/>
      <c r="S756" s="244"/>
      <c r="T756" s="245"/>
      <c r="AT756" s="246" t="s">
        <v>287</v>
      </c>
      <c r="AU756" s="246" t="s">
        <v>90</v>
      </c>
      <c r="AV756" s="12" t="s">
        <v>90</v>
      </c>
      <c r="AW756" s="12" t="s">
        <v>40</v>
      </c>
      <c r="AX756" s="12" t="s">
        <v>79</v>
      </c>
      <c r="AY756" s="246" t="s">
        <v>174</v>
      </c>
    </row>
    <row r="757" s="12" customFormat="1">
      <c r="B757" s="236"/>
      <c r="C757" s="237"/>
      <c r="D757" s="230" t="s">
        <v>287</v>
      </c>
      <c r="E757" s="238" t="s">
        <v>1</v>
      </c>
      <c r="F757" s="239" t="s">
        <v>2879</v>
      </c>
      <c r="G757" s="237"/>
      <c r="H757" s="240">
        <v>4</v>
      </c>
      <c r="I757" s="241"/>
      <c r="J757" s="237"/>
      <c r="K757" s="237"/>
      <c r="L757" s="242"/>
      <c r="M757" s="243"/>
      <c r="N757" s="244"/>
      <c r="O757" s="244"/>
      <c r="P757" s="244"/>
      <c r="Q757" s="244"/>
      <c r="R757" s="244"/>
      <c r="S757" s="244"/>
      <c r="T757" s="245"/>
      <c r="AT757" s="246" t="s">
        <v>287</v>
      </c>
      <c r="AU757" s="246" t="s">
        <v>90</v>
      </c>
      <c r="AV757" s="12" t="s">
        <v>90</v>
      </c>
      <c r="AW757" s="12" t="s">
        <v>40</v>
      </c>
      <c r="AX757" s="12" t="s">
        <v>79</v>
      </c>
      <c r="AY757" s="246" t="s">
        <v>174</v>
      </c>
    </row>
    <row r="758" s="1" customFormat="1" ht="16.5" customHeight="1">
      <c r="B758" s="37"/>
      <c r="C758" s="247" t="s">
        <v>616</v>
      </c>
      <c r="D758" s="247" t="s">
        <v>312</v>
      </c>
      <c r="E758" s="248" t="s">
        <v>2067</v>
      </c>
      <c r="F758" s="249" t="s">
        <v>2068</v>
      </c>
      <c r="G758" s="250" t="s">
        <v>320</v>
      </c>
      <c r="H758" s="251">
        <v>17</v>
      </c>
      <c r="I758" s="252"/>
      <c r="J758" s="253">
        <f>ROUND(I758*H758,2)</f>
        <v>0</v>
      </c>
      <c r="K758" s="249" t="s">
        <v>1</v>
      </c>
      <c r="L758" s="254"/>
      <c r="M758" s="255" t="s">
        <v>1</v>
      </c>
      <c r="N758" s="256" t="s">
        <v>50</v>
      </c>
      <c r="O758" s="78"/>
      <c r="P758" s="227">
        <f>O758*H758</f>
        <v>0</v>
      </c>
      <c r="Q758" s="227">
        <v>0.0060000000000000001</v>
      </c>
      <c r="R758" s="227">
        <f>Q758*H758</f>
        <v>0.10200000000000001</v>
      </c>
      <c r="S758" s="227">
        <v>0</v>
      </c>
      <c r="T758" s="228">
        <f>S758*H758</f>
        <v>0</v>
      </c>
      <c r="AR758" s="15" t="s">
        <v>209</v>
      </c>
      <c r="AT758" s="15" t="s">
        <v>312</v>
      </c>
      <c r="AU758" s="15" t="s">
        <v>90</v>
      </c>
      <c r="AY758" s="15" t="s">
        <v>174</v>
      </c>
      <c r="BE758" s="229">
        <f>IF(N758="základní",J758,0)</f>
        <v>0</v>
      </c>
      <c r="BF758" s="229">
        <f>IF(N758="snížená",J758,0)</f>
        <v>0</v>
      </c>
      <c r="BG758" s="229">
        <f>IF(N758="zákl. přenesená",J758,0)</f>
        <v>0</v>
      </c>
      <c r="BH758" s="229">
        <f>IF(N758="sníž. přenesená",J758,0)</f>
        <v>0</v>
      </c>
      <c r="BI758" s="229">
        <f>IF(N758="nulová",J758,0)</f>
        <v>0</v>
      </c>
      <c r="BJ758" s="15" t="s">
        <v>87</v>
      </c>
      <c r="BK758" s="229">
        <f>ROUND(I758*H758,2)</f>
        <v>0</v>
      </c>
      <c r="BL758" s="15" t="s">
        <v>192</v>
      </c>
      <c r="BM758" s="15" t="s">
        <v>2885</v>
      </c>
    </row>
    <row r="759" s="1" customFormat="1">
      <c r="B759" s="37"/>
      <c r="C759" s="38"/>
      <c r="D759" s="230" t="s">
        <v>181</v>
      </c>
      <c r="E759" s="38"/>
      <c r="F759" s="231" t="s">
        <v>2068</v>
      </c>
      <c r="G759" s="38"/>
      <c r="H759" s="38"/>
      <c r="I759" s="142"/>
      <c r="J759" s="38"/>
      <c r="K759" s="38"/>
      <c r="L759" s="42"/>
      <c r="M759" s="232"/>
      <c r="N759" s="78"/>
      <c r="O759" s="78"/>
      <c r="P759" s="78"/>
      <c r="Q759" s="78"/>
      <c r="R759" s="78"/>
      <c r="S759" s="78"/>
      <c r="T759" s="79"/>
      <c r="AT759" s="15" t="s">
        <v>181</v>
      </c>
      <c r="AU759" s="15" t="s">
        <v>90</v>
      </c>
    </row>
    <row r="760" s="12" customFormat="1">
      <c r="B760" s="236"/>
      <c r="C760" s="237"/>
      <c r="D760" s="230" t="s">
        <v>287</v>
      </c>
      <c r="E760" s="238" t="s">
        <v>1</v>
      </c>
      <c r="F760" s="239" t="s">
        <v>2863</v>
      </c>
      <c r="G760" s="237"/>
      <c r="H760" s="240">
        <v>4</v>
      </c>
      <c r="I760" s="241"/>
      <c r="J760" s="237"/>
      <c r="K760" s="237"/>
      <c r="L760" s="242"/>
      <c r="M760" s="243"/>
      <c r="N760" s="244"/>
      <c r="O760" s="244"/>
      <c r="P760" s="244"/>
      <c r="Q760" s="244"/>
      <c r="R760" s="244"/>
      <c r="S760" s="244"/>
      <c r="T760" s="245"/>
      <c r="AT760" s="246" t="s">
        <v>287</v>
      </c>
      <c r="AU760" s="246" t="s">
        <v>90</v>
      </c>
      <c r="AV760" s="12" t="s">
        <v>90</v>
      </c>
      <c r="AW760" s="12" t="s">
        <v>40</v>
      </c>
      <c r="AX760" s="12" t="s">
        <v>79</v>
      </c>
      <c r="AY760" s="246" t="s">
        <v>174</v>
      </c>
    </row>
    <row r="761" s="12" customFormat="1">
      <c r="B761" s="236"/>
      <c r="C761" s="237"/>
      <c r="D761" s="230" t="s">
        <v>287</v>
      </c>
      <c r="E761" s="238" t="s">
        <v>1</v>
      </c>
      <c r="F761" s="239" t="s">
        <v>2864</v>
      </c>
      <c r="G761" s="237"/>
      <c r="H761" s="240">
        <v>1</v>
      </c>
      <c r="I761" s="241"/>
      <c r="J761" s="237"/>
      <c r="K761" s="237"/>
      <c r="L761" s="242"/>
      <c r="M761" s="243"/>
      <c r="N761" s="244"/>
      <c r="O761" s="244"/>
      <c r="P761" s="244"/>
      <c r="Q761" s="244"/>
      <c r="R761" s="244"/>
      <c r="S761" s="244"/>
      <c r="T761" s="245"/>
      <c r="AT761" s="246" t="s">
        <v>287</v>
      </c>
      <c r="AU761" s="246" t="s">
        <v>90</v>
      </c>
      <c r="AV761" s="12" t="s">
        <v>90</v>
      </c>
      <c r="AW761" s="12" t="s">
        <v>40</v>
      </c>
      <c r="AX761" s="12" t="s">
        <v>79</v>
      </c>
      <c r="AY761" s="246" t="s">
        <v>174</v>
      </c>
    </row>
    <row r="762" s="12" customFormat="1">
      <c r="B762" s="236"/>
      <c r="C762" s="237"/>
      <c r="D762" s="230" t="s">
        <v>287</v>
      </c>
      <c r="E762" s="238" t="s">
        <v>1</v>
      </c>
      <c r="F762" s="239" t="s">
        <v>2865</v>
      </c>
      <c r="G762" s="237"/>
      <c r="H762" s="240">
        <v>0</v>
      </c>
      <c r="I762" s="241"/>
      <c r="J762" s="237"/>
      <c r="K762" s="237"/>
      <c r="L762" s="242"/>
      <c r="M762" s="243"/>
      <c r="N762" s="244"/>
      <c r="O762" s="244"/>
      <c r="P762" s="244"/>
      <c r="Q762" s="244"/>
      <c r="R762" s="244"/>
      <c r="S762" s="244"/>
      <c r="T762" s="245"/>
      <c r="AT762" s="246" t="s">
        <v>287</v>
      </c>
      <c r="AU762" s="246" t="s">
        <v>90</v>
      </c>
      <c r="AV762" s="12" t="s">
        <v>90</v>
      </c>
      <c r="AW762" s="12" t="s">
        <v>40</v>
      </c>
      <c r="AX762" s="12" t="s">
        <v>79</v>
      </c>
      <c r="AY762" s="246" t="s">
        <v>174</v>
      </c>
    </row>
    <row r="763" s="12" customFormat="1">
      <c r="B763" s="236"/>
      <c r="C763" s="237"/>
      <c r="D763" s="230" t="s">
        <v>287</v>
      </c>
      <c r="E763" s="238" t="s">
        <v>1</v>
      </c>
      <c r="F763" s="239" t="s">
        <v>2866</v>
      </c>
      <c r="G763" s="237"/>
      <c r="H763" s="240">
        <v>1</v>
      </c>
      <c r="I763" s="241"/>
      <c r="J763" s="237"/>
      <c r="K763" s="237"/>
      <c r="L763" s="242"/>
      <c r="M763" s="243"/>
      <c r="N763" s="244"/>
      <c r="O763" s="244"/>
      <c r="P763" s="244"/>
      <c r="Q763" s="244"/>
      <c r="R763" s="244"/>
      <c r="S763" s="244"/>
      <c r="T763" s="245"/>
      <c r="AT763" s="246" t="s">
        <v>287</v>
      </c>
      <c r="AU763" s="246" t="s">
        <v>90</v>
      </c>
      <c r="AV763" s="12" t="s">
        <v>90</v>
      </c>
      <c r="AW763" s="12" t="s">
        <v>40</v>
      </c>
      <c r="AX763" s="12" t="s">
        <v>79</v>
      </c>
      <c r="AY763" s="246" t="s">
        <v>174</v>
      </c>
    </row>
    <row r="764" s="12" customFormat="1">
      <c r="B764" s="236"/>
      <c r="C764" s="237"/>
      <c r="D764" s="230" t="s">
        <v>287</v>
      </c>
      <c r="E764" s="238" t="s">
        <v>1</v>
      </c>
      <c r="F764" s="239" t="s">
        <v>2867</v>
      </c>
      <c r="G764" s="237"/>
      <c r="H764" s="240">
        <v>1</v>
      </c>
      <c r="I764" s="241"/>
      <c r="J764" s="237"/>
      <c r="K764" s="237"/>
      <c r="L764" s="242"/>
      <c r="M764" s="243"/>
      <c r="N764" s="244"/>
      <c r="O764" s="244"/>
      <c r="P764" s="244"/>
      <c r="Q764" s="244"/>
      <c r="R764" s="244"/>
      <c r="S764" s="244"/>
      <c r="T764" s="245"/>
      <c r="AT764" s="246" t="s">
        <v>287</v>
      </c>
      <c r="AU764" s="246" t="s">
        <v>90</v>
      </c>
      <c r="AV764" s="12" t="s">
        <v>90</v>
      </c>
      <c r="AW764" s="12" t="s">
        <v>40</v>
      </c>
      <c r="AX764" s="12" t="s">
        <v>79</v>
      </c>
      <c r="AY764" s="246" t="s">
        <v>174</v>
      </c>
    </row>
    <row r="765" s="12" customFormat="1">
      <c r="B765" s="236"/>
      <c r="C765" s="237"/>
      <c r="D765" s="230" t="s">
        <v>287</v>
      </c>
      <c r="E765" s="238" t="s">
        <v>1</v>
      </c>
      <c r="F765" s="239" t="s">
        <v>2868</v>
      </c>
      <c r="G765" s="237"/>
      <c r="H765" s="240">
        <v>1</v>
      </c>
      <c r="I765" s="241"/>
      <c r="J765" s="237"/>
      <c r="K765" s="237"/>
      <c r="L765" s="242"/>
      <c r="M765" s="243"/>
      <c r="N765" s="244"/>
      <c r="O765" s="244"/>
      <c r="P765" s="244"/>
      <c r="Q765" s="244"/>
      <c r="R765" s="244"/>
      <c r="S765" s="244"/>
      <c r="T765" s="245"/>
      <c r="AT765" s="246" t="s">
        <v>287</v>
      </c>
      <c r="AU765" s="246" t="s">
        <v>90</v>
      </c>
      <c r="AV765" s="12" t="s">
        <v>90</v>
      </c>
      <c r="AW765" s="12" t="s">
        <v>40</v>
      </c>
      <c r="AX765" s="12" t="s">
        <v>79</v>
      </c>
      <c r="AY765" s="246" t="s">
        <v>174</v>
      </c>
    </row>
    <row r="766" s="12" customFormat="1">
      <c r="B766" s="236"/>
      <c r="C766" s="237"/>
      <c r="D766" s="230" t="s">
        <v>287</v>
      </c>
      <c r="E766" s="238" t="s">
        <v>1</v>
      </c>
      <c r="F766" s="239" t="s">
        <v>2869</v>
      </c>
      <c r="G766" s="237"/>
      <c r="H766" s="240">
        <v>1</v>
      </c>
      <c r="I766" s="241"/>
      <c r="J766" s="237"/>
      <c r="K766" s="237"/>
      <c r="L766" s="242"/>
      <c r="M766" s="243"/>
      <c r="N766" s="244"/>
      <c r="O766" s="244"/>
      <c r="P766" s="244"/>
      <c r="Q766" s="244"/>
      <c r="R766" s="244"/>
      <c r="S766" s="244"/>
      <c r="T766" s="245"/>
      <c r="AT766" s="246" t="s">
        <v>287</v>
      </c>
      <c r="AU766" s="246" t="s">
        <v>90</v>
      </c>
      <c r="AV766" s="12" t="s">
        <v>90</v>
      </c>
      <c r="AW766" s="12" t="s">
        <v>40</v>
      </c>
      <c r="AX766" s="12" t="s">
        <v>79</v>
      </c>
      <c r="AY766" s="246" t="s">
        <v>174</v>
      </c>
    </row>
    <row r="767" s="12" customFormat="1">
      <c r="B767" s="236"/>
      <c r="C767" s="237"/>
      <c r="D767" s="230" t="s">
        <v>287</v>
      </c>
      <c r="E767" s="238" t="s">
        <v>1</v>
      </c>
      <c r="F767" s="239" t="s">
        <v>2870</v>
      </c>
      <c r="G767" s="237"/>
      <c r="H767" s="240">
        <v>2</v>
      </c>
      <c r="I767" s="241"/>
      <c r="J767" s="237"/>
      <c r="K767" s="237"/>
      <c r="L767" s="242"/>
      <c r="M767" s="243"/>
      <c r="N767" s="244"/>
      <c r="O767" s="244"/>
      <c r="P767" s="244"/>
      <c r="Q767" s="244"/>
      <c r="R767" s="244"/>
      <c r="S767" s="244"/>
      <c r="T767" s="245"/>
      <c r="AT767" s="246" t="s">
        <v>287</v>
      </c>
      <c r="AU767" s="246" t="s">
        <v>90</v>
      </c>
      <c r="AV767" s="12" t="s">
        <v>90</v>
      </c>
      <c r="AW767" s="12" t="s">
        <v>40</v>
      </c>
      <c r="AX767" s="12" t="s">
        <v>79</v>
      </c>
      <c r="AY767" s="246" t="s">
        <v>174</v>
      </c>
    </row>
    <row r="768" s="12" customFormat="1">
      <c r="B768" s="236"/>
      <c r="C768" s="237"/>
      <c r="D768" s="230" t="s">
        <v>287</v>
      </c>
      <c r="E768" s="238" t="s">
        <v>1</v>
      </c>
      <c r="F768" s="239" t="s">
        <v>2871</v>
      </c>
      <c r="G768" s="237"/>
      <c r="H768" s="240">
        <v>1</v>
      </c>
      <c r="I768" s="241"/>
      <c r="J768" s="237"/>
      <c r="K768" s="237"/>
      <c r="L768" s="242"/>
      <c r="M768" s="243"/>
      <c r="N768" s="244"/>
      <c r="O768" s="244"/>
      <c r="P768" s="244"/>
      <c r="Q768" s="244"/>
      <c r="R768" s="244"/>
      <c r="S768" s="244"/>
      <c r="T768" s="245"/>
      <c r="AT768" s="246" t="s">
        <v>287</v>
      </c>
      <c r="AU768" s="246" t="s">
        <v>90</v>
      </c>
      <c r="AV768" s="12" t="s">
        <v>90</v>
      </c>
      <c r="AW768" s="12" t="s">
        <v>40</v>
      </c>
      <c r="AX768" s="12" t="s">
        <v>79</v>
      </c>
      <c r="AY768" s="246" t="s">
        <v>174</v>
      </c>
    </row>
    <row r="769" s="12" customFormat="1">
      <c r="B769" s="236"/>
      <c r="C769" s="237"/>
      <c r="D769" s="230" t="s">
        <v>287</v>
      </c>
      <c r="E769" s="238" t="s">
        <v>1</v>
      </c>
      <c r="F769" s="239" t="s">
        <v>2872</v>
      </c>
      <c r="G769" s="237"/>
      <c r="H769" s="240">
        <v>1</v>
      </c>
      <c r="I769" s="241"/>
      <c r="J769" s="237"/>
      <c r="K769" s="237"/>
      <c r="L769" s="242"/>
      <c r="M769" s="243"/>
      <c r="N769" s="244"/>
      <c r="O769" s="244"/>
      <c r="P769" s="244"/>
      <c r="Q769" s="244"/>
      <c r="R769" s="244"/>
      <c r="S769" s="244"/>
      <c r="T769" s="245"/>
      <c r="AT769" s="246" t="s">
        <v>287</v>
      </c>
      <c r="AU769" s="246" t="s">
        <v>90</v>
      </c>
      <c r="AV769" s="12" t="s">
        <v>90</v>
      </c>
      <c r="AW769" s="12" t="s">
        <v>40</v>
      </c>
      <c r="AX769" s="12" t="s">
        <v>79</v>
      </c>
      <c r="AY769" s="246" t="s">
        <v>174</v>
      </c>
    </row>
    <row r="770" s="12" customFormat="1">
      <c r="B770" s="236"/>
      <c r="C770" s="237"/>
      <c r="D770" s="230" t="s">
        <v>287</v>
      </c>
      <c r="E770" s="238" t="s">
        <v>1</v>
      </c>
      <c r="F770" s="239" t="s">
        <v>2873</v>
      </c>
      <c r="G770" s="237"/>
      <c r="H770" s="240">
        <v>1</v>
      </c>
      <c r="I770" s="241"/>
      <c r="J770" s="237"/>
      <c r="K770" s="237"/>
      <c r="L770" s="242"/>
      <c r="M770" s="243"/>
      <c r="N770" s="244"/>
      <c r="O770" s="244"/>
      <c r="P770" s="244"/>
      <c r="Q770" s="244"/>
      <c r="R770" s="244"/>
      <c r="S770" s="244"/>
      <c r="T770" s="245"/>
      <c r="AT770" s="246" t="s">
        <v>287</v>
      </c>
      <c r="AU770" s="246" t="s">
        <v>90</v>
      </c>
      <c r="AV770" s="12" t="s">
        <v>90</v>
      </c>
      <c r="AW770" s="12" t="s">
        <v>40</v>
      </c>
      <c r="AX770" s="12" t="s">
        <v>79</v>
      </c>
      <c r="AY770" s="246" t="s">
        <v>174</v>
      </c>
    </row>
    <row r="771" s="12" customFormat="1">
      <c r="B771" s="236"/>
      <c r="C771" s="237"/>
      <c r="D771" s="230" t="s">
        <v>287</v>
      </c>
      <c r="E771" s="238" t="s">
        <v>1</v>
      </c>
      <c r="F771" s="239" t="s">
        <v>2874</v>
      </c>
      <c r="G771" s="237"/>
      <c r="H771" s="240">
        <v>1</v>
      </c>
      <c r="I771" s="241"/>
      <c r="J771" s="237"/>
      <c r="K771" s="237"/>
      <c r="L771" s="242"/>
      <c r="M771" s="243"/>
      <c r="N771" s="244"/>
      <c r="O771" s="244"/>
      <c r="P771" s="244"/>
      <c r="Q771" s="244"/>
      <c r="R771" s="244"/>
      <c r="S771" s="244"/>
      <c r="T771" s="245"/>
      <c r="AT771" s="246" t="s">
        <v>287</v>
      </c>
      <c r="AU771" s="246" t="s">
        <v>90</v>
      </c>
      <c r="AV771" s="12" t="s">
        <v>90</v>
      </c>
      <c r="AW771" s="12" t="s">
        <v>40</v>
      </c>
      <c r="AX771" s="12" t="s">
        <v>79</v>
      </c>
      <c r="AY771" s="246" t="s">
        <v>174</v>
      </c>
    </row>
    <row r="772" s="12" customFormat="1">
      <c r="B772" s="236"/>
      <c r="C772" s="237"/>
      <c r="D772" s="230" t="s">
        <v>287</v>
      </c>
      <c r="E772" s="238" t="s">
        <v>1</v>
      </c>
      <c r="F772" s="239" t="s">
        <v>2875</v>
      </c>
      <c r="G772" s="237"/>
      <c r="H772" s="240">
        <v>1</v>
      </c>
      <c r="I772" s="241"/>
      <c r="J772" s="237"/>
      <c r="K772" s="237"/>
      <c r="L772" s="242"/>
      <c r="M772" s="243"/>
      <c r="N772" s="244"/>
      <c r="O772" s="244"/>
      <c r="P772" s="244"/>
      <c r="Q772" s="244"/>
      <c r="R772" s="244"/>
      <c r="S772" s="244"/>
      <c r="T772" s="245"/>
      <c r="AT772" s="246" t="s">
        <v>287</v>
      </c>
      <c r="AU772" s="246" t="s">
        <v>90</v>
      </c>
      <c r="AV772" s="12" t="s">
        <v>90</v>
      </c>
      <c r="AW772" s="12" t="s">
        <v>40</v>
      </c>
      <c r="AX772" s="12" t="s">
        <v>79</v>
      </c>
      <c r="AY772" s="246" t="s">
        <v>174</v>
      </c>
    </row>
    <row r="773" s="12" customFormat="1">
      <c r="B773" s="236"/>
      <c r="C773" s="237"/>
      <c r="D773" s="230" t="s">
        <v>287</v>
      </c>
      <c r="E773" s="238" t="s">
        <v>1</v>
      </c>
      <c r="F773" s="239" t="s">
        <v>2876</v>
      </c>
      <c r="G773" s="237"/>
      <c r="H773" s="240">
        <v>1</v>
      </c>
      <c r="I773" s="241"/>
      <c r="J773" s="237"/>
      <c r="K773" s="237"/>
      <c r="L773" s="242"/>
      <c r="M773" s="243"/>
      <c r="N773" s="244"/>
      <c r="O773" s="244"/>
      <c r="P773" s="244"/>
      <c r="Q773" s="244"/>
      <c r="R773" s="244"/>
      <c r="S773" s="244"/>
      <c r="T773" s="245"/>
      <c r="AT773" s="246" t="s">
        <v>287</v>
      </c>
      <c r="AU773" s="246" t="s">
        <v>90</v>
      </c>
      <c r="AV773" s="12" t="s">
        <v>90</v>
      </c>
      <c r="AW773" s="12" t="s">
        <v>40</v>
      </c>
      <c r="AX773" s="12" t="s">
        <v>79</v>
      </c>
      <c r="AY773" s="246" t="s">
        <v>174</v>
      </c>
    </row>
    <row r="774" s="1" customFormat="1" ht="16.5" customHeight="1">
      <c r="B774" s="37"/>
      <c r="C774" s="247" t="s">
        <v>620</v>
      </c>
      <c r="D774" s="247" t="s">
        <v>312</v>
      </c>
      <c r="E774" s="248" t="s">
        <v>2070</v>
      </c>
      <c r="F774" s="249" t="s">
        <v>2071</v>
      </c>
      <c r="G774" s="250" t="s">
        <v>320</v>
      </c>
      <c r="H774" s="251">
        <v>34</v>
      </c>
      <c r="I774" s="252"/>
      <c r="J774" s="253">
        <f>ROUND(I774*H774,2)</f>
        <v>0</v>
      </c>
      <c r="K774" s="249" t="s">
        <v>1</v>
      </c>
      <c r="L774" s="254"/>
      <c r="M774" s="255" t="s">
        <v>1</v>
      </c>
      <c r="N774" s="256" t="s">
        <v>50</v>
      </c>
      <c r="O774" s="78"/>
      <c r="P774" s="227">
        <f>O774*H774</f>
        <v>0</v>
      </c>
      <c r="Q774" s="227">
        <v>0.00048000000000000001</v>
      </c>
      <c r="R774" s="227">
        <f>Q774*H774</f>
        <v>0.016320000000000001</v>
      </c>
      <c r="S774" s="227">
        <v>0</v>
      </c>
      <c r="T774" s="228">
        <f>S774*H774</f>
        <v>0</v>
      </c>
      <c r="AR774" s="15" t="s">
        <v>209</v>
      </c>
      <c r="AT774" s="15" t="s">
        <v>312</v>
      </c>
      <c r="AU774" s="15" t="s">
        <v>90</v>
      </c>
      <c r="AY774" s="15" t="s">
        <v>174</v>
      </c>
      <c r="BE774" s="229">
        <f>IF(N774="základní",J774,0)</f>
        <v>0</v>
      </c>
      <c r="BF774" s="229">
        <f>IF(N774="snížená",J774,0)</f>
        <v>0</v>
      </c>
      <c r="BG774" s="229">
        <f>IF(N774="zákl. přenesená",J774,0)</f>
        <v>0</v>
      </c>
      <c r="BH774" s="229">
        <f>IF(N774="sníž. přenesená",J774,0)</f>
        <v>0</v>
      </c>
      <c r="BI774" s="229">
        <f>IF(N774="nulová",J774,0)</f>
        <v>0</v>
      </c>
      <c r="BJ774" s="15" t="s">
        <v>87</v>
      </c>
      <c r="BK774" s="229">
        <f>ROUND(I774*H774,2)</f>
        <v>0</v>
      </c>
      <c r="BL774" s="15" t="s">
        <v>192</v>
      </c>
      <c r="BM774" s="15" t="s">
        <v>2886</v>
      </c>
    </row>
    <row r="775" s="1" customFormat="1">
      <c r="B775" s="37"/>
      <c r="C775" s="38"/>
      <c r="D775" s="230" t="s">
        <v>181</v>
      </c>
      <c r="E775" s="38"/>
      <c r="F775" s="231" t="s">
        <v>2071</v>
      </c>
      <c r="G775" s="38"/>
      <c r="H775" s="38"/>
      <c r="I775" s="142"/>
      <c r="J775" s="38"/>
      <c r="K775" s="38"/>
      <c r="L775" s="42"/>
      <c r="M775" s="232"/>
      <c r="N775" s="78"/>
      <c r="O775" s="78"/>
      <c r="P775" s="78"/>
      <c r="Q775" s="78"/>
      <c r="R775" s="78"/>
      <c r="S775" s="78"/>
      <c r="T775" s="79"/>
      <c r="AT775" s="15" t="s">
        <v>181</v>
      </c>
      <c r="AU775" s="15" t="s">
        <v>90</v>
      </c>
    </row>
    <row r="776" s="12" customFormat="1">
      <c r="B776" s="236"/>
      <c r="C776" s="237"/>
      <c r="D776" s="230" t="s">
        <v>287</v>
      </c>
      <c r="E776" s="238" t="s">
        <v>1</v>
      </c>
      <c r="F776" s="239" t="s">
        <v>2887</v>
      </c>
      <c r="G776" s="237"/>
      <c r="H776" s="240">
        <v>8</v>
      </c>
      <c r="I776" s="241"/>
      <c r="J776" s="237"/>
      <c r="K776" s="237"/>
      <c r="L776" s="242"/>
      <c r="M776" s="243"/>
      <c r="N776" s="244"/>
      <c r="O776" s="244"/>
      <c r="P776" s="244"/>
      <c r="Q776" s="244"/>
      <c r="R776" s="244"/>
      <c r="S776" s="244"/>
      <c r="T776" s="245"/>
      <c r="AT776" s="246" t="s">
        <v>287</v>
      </c>
      <c r="AU776" s="246" t="s">
        <v>90</v>
      </c>
      <c r="AV776" s="12" t="s">
        <v>90</v>
      </c>
      <c r="AW776" s="12" t="s">
        <v>40</v>
      </c>
      <c r="AX776" s="12" t="s">
        <v>79</v>
      </c>
      <c r="AY776" s="246" t="s">
        <v>174</v>
      </c>
    </row>
    <row r="777" s="12" customFormat="1">
      <c r="B777" s="236"/>
      <c r="C777" s="237"/>
      <c r="D777" s="230" t="s">
        <v>287</v>
      </c>
      <c r="E777" s="238" t="s">
        <v>1</v>
      </c>
      <c r="F777" s="239" t="s">
        <v>2888</v>
      </c>
      <c r="G777" s="237"/>
      <c r="H777" s="240">
        <v>2</v>
      </c>
      <c r="I777" s="241"/>
      <c r="J777" s="237"/>
      <c r="K777" s="237"/>
      <c r="L777" s="242"/>
      <c r="M777" s="243"/>
      <c r="N777" s="244"/>
      <c r="O777" s="244"/>
      <c r="P777" s="244"/>
      <c r="Q777" s="244"/>
      <c r="R777" s="244"/>
      <c r="S777" s="244"/>
      <c r="T777" s="245"/>
      <c r="AT777" s="246" t="s">
        <v>287</v>
      </c>
      <c r="AU777" s="246" t="s">
        <v>90</v>
      </c>
      <c r="AV777" s="12" t="s">
        <v>90</v>
      </c>
      <c r="AW777" s="12" t="s">
        <v>40</v>
      </c>
      <c r="AX777" s="12" t="s">
        <v>79</v>
      </c>
      <c r="AY777" s="246" t="s">
        <v>174</v>
      </c>
    </row>
    <row r="778" s="12" customFormat="1">
      <c r="B778" s="236"/>
      <c r="C778" s="237"/>
      <c r="D778" s="230" t="s">
        <v>287</v>
      </c>
      <c r="E778" s="238" t="s">
        <v>1</v>
      </c>
      <c r="F778" s="239" t="s">
        <v>2865</v>
      </c>
      <c r="G778" s="237"/>
      <c r="H778" s="240">
        <v>0</v>
      </c>
      <c r="I778" s="241"/>
      <c r="J778" s="237"/>
      <c r="K778" s="237"/>
      <c r="L778" s="242"/>
      <c r="M778" s="243"/>
      <c r="N778" s="244"/>
      <c r="O778" s="244"/>
      <c r="P778" s="244"/>
      <c r="Q778" s="244"/>
      <c r="R778" s="244"/>
      <c r="S778" s="244"/>
      <c r="T778" s="245"/>
      <c r="AT778" s="246" t="s">
        <v>287</v>
      </c>
      <c r="AU778" s="246" t="s">
        <v>90</v>
      </c>
      <c r="AV778" s="12" t="s">
        <v>90</v>
      </c>
      <c r="AW778" s="12" t="s">
        <v>40</v>
      </c>
      <c r="AX778" s="12" t="s">
        <v>79</v>
      </c>
      <c r="AY778" s="246" t="s">
        <v>174</v>
      </c>
    </row>
    <row r="779" s="12" customFormat="1">
      <c r="B779" s="236"/>
      <c r="C779" s="237"/>
      <c r="D779" s="230" t="s">
        <v>287</v>
      </c>
      <c r="E779" s="238" t="s">
        <v>1</v>
      </c>
      <c r="F779" s="239" t="s">
        <v>2889</v>
      </c>
      <c r="G779" s="237"/>
      <c r="H779" s="240">
        <v>2</v>
      </c>
      <c r="I779" s="241"/>
      <c r="J779" s="237"/>
      <c r="K779" s="237"/>
      <c r="L779" s="242"/>
      <c r="M779" s="243"/>
      <c r="N779" s="244"/>
      <c r="O779" s="244"/>
      <c r="P779" s="244"/>
      <c r="Q779" s="244"/>
      <c r="R779" s="244"/>
      <c r="S779" s="244"/>
      <c r="T779" s="245"/>
      <c r="AT779" s="246" t="s">
        <v>287</v>
      </c>
      <c r="AU779" s="246" t="s">
        <v>90</v>
      </c>
      <c r="AV779" s="12" t="s">
        <v>90</v>
      </c>
      <c r="AW779" s="12" t="s">
        <v>40</v>
      </c>
      <c r="AX779" s="12" t="s">
        <v>79</v>
      </c>
      <c r="AY779" s="246" t="s">
        <v>174</v>
      </c>
    </row>
    <row r="780" s="12" customFormat="1">
      <c r="B780" s="236"/>
      <c r="C780" s="237"/>
      <c r="D780" s="230" t="s">
        <v>287</v>
      </c>
      <c r="E780" s="238" t="s">
        <v>1</v>
      </c>
      <c r="F780" s="239" t="s">
        <v>2890</v>
      </c>
      <c r="G780" s="237"/>
      <c r="H780" s="240">
        <v>2</v>
      </c>
      <c r="I780" s="241"/>
      <c r="J780" s="237"/>
      <c r="K780" s="237"/>
      <c r="L780" s="242"/>
      <c r="M780" s="243"/>
      <c r="N780" s="244"/>
      <c r="O780" s="244"/>
      <c r="P780" s="244"/>
      <c r="Q780" s="244"/>
      <c r="R780" s="244"/>
      <c r="S780" s="244"/>
      <c r="T780" s="245"/>
      <c r="AT780" s="246" t="s">
        <v>287</v>
      </c>
      <c r="AU780" s="246" t="s">
        <v>90</v>
      </c>
      <c r="AV780" s="12" t="s">
        <v>90</v>
      </c>
      <c r="AW780" s="12" t="s">
        <v>40</v>
      </c>
      <c r="AX780" s="12" t="s">
        <v>79</v>
      </c>
      <c r="AY780" s="246" t="s">
        <v>174</v>
      </c>
    </row>
    <row r="781" s="12" customFormat="1">
      <c r="B781" s="236"/>
      <c r="C781" s="237"/>
      <c r="D781" s="230" t="s">
        <v>287</v>
      </c>
      <c r="E781" s="238" t="s">
        <v>1</v>
      </c>
      <c r="F781" s="239" t="s">
        <v>2891</v>
      </c>
      <c r="G781" s="237"/>
      <c r="H781" s="240">
        <v>2</v>
      </c>
      <c r="I781" s="241"/>
      <c r="J781" s="237"/>
      <c r="K781" s="237"/>
      <c r="L781" s="242"/>
      <c r="M781" s="243"/>
      <c r="N781" s="244"/>
      <c r="O781" s="244"/>
      <c r="P781" s="244"/>
      <c r="Q781" s="244"/>
      <c r="R781" s="244"/>
      <c r="S781" s="244"/>
      <c r="T781" s="245"/>
      <c r="AT781" s="246" t="s">
        <v>287</v>
      </c>
      <c r="AU781" s="246" t="s">
        <v>90</v>
      </c>
      <c r="AV781" s="12" t="s">
        <v>90</v>
      </c>
      <c r="AW781" s="12" t="s">
        <v>40</v>
      </c>
      <c r="AX781" s="12" t="s">
        <v>79</v>
      </c>
      <c r="AY781" s="246" t="s">
        <v>174</v>
      </c>
    </row>
    <row r="782" s="12" customFormat="1">
      <c r="B782" s="236"/>
      <c r="C782" s="237"/>
      <c r="D782" s="230" t="s">
        <v>287</v>
      </c>
      <c r="E782" s="238" t="s">
        <v>1</v>
      </c>
      <c r="F782" s="239" t="s">
        <v>2892</v>
      </c>
      <c r="G782" s="237"/>
      <c r="H782" s="240">
        <v>2</v>
      </c>
      <c r="I782" s="241"/>
      <c r="J782" s="237"/>
      <c r="K782" s="237"/>
      <c r="L782" s="242"/>
      <c r="M782" s="243"/>
      <c r="N782" s="244"/>
      <c r="O782" s="244"/>
      <c r="P782" s="244"/>
      <c r="Q782" s="244"/>
      <c r="R782" s="244"/>
      <c r="S782" s="244"/>
      <c r="T782" s="245"/>
      <c r="AT782" s="246" t="s">
        <v>287</v>
      </c>
      <c r="AU782" s="246" t="s">
        <v>90</v>
      </c>
      <c r="AV782" s="12" t="s">
        <v>90</v>
      </c>
      <c r="AW782" s="12" t="s">
        <v>40</v>
      </c>
      <c r="AX782" s="12" t="s">
        <v>79</v>
      </c>
      <c r="AY782" s="246" t="s">
        <v>174</v>
      </c>
    </row>
    <row r="783" s="12" customFormat="1">
      <c r="B783" s="236"/>
      <c r="C783" s="237"/>
      <c r="D783" s="230" t="s">
        <v>287</v>
      </c>
      <c r="E783" s="238" t="s">
        <v>1</v>
      </c>
      <c r="F783" s="239" t="s">
        <v>2893</v>
      </c>
      <c r="G783" s="237"/>
      <c r="H783" s="240">
        <v>4</v>
      </c>
      <c r="I783" s="241"/>
      <c r="J783" s="237"/>
      <c r="K783" s="237"/>
      <c r="L783" s="242"/>
      <c r="M783" s="243"/>
      <c r="N783" s="244"/>
      <c r="O783" s="244"/>
      <c r="P783" s="244"/>
      <c r="Q783" s="244"/>
      <c r="R783" s="244"/>
      <c r="S783" s="244"/>
      <c r="T783" s="245"/>
      <c r="AT783" s="246" t="s">
        <v>287</v>
      </c>
      <c r="AU783" s="246" t="s">
        <v>90</v>
      </c>
      <c r="AV783" s="12" t="s">
        <v>90</v>
      </c>
      <c r="AW783" s="12" t="s">
        <v>40</v>
      </c>
      <c r="AX783" s="12" t="s">
        <v>79</v>
      </c>
      <c r="AY783" s="246" t="s">
        <v>174</v>
      </c>
    </row>
    <row r="784" s="12" customFormat="1">
      <c r="B784" s="236"/>
      <c r="C784" s="237"/>
      <c r="D784" s="230" t="s">
        <v>287</v>
      </c>
      <c r="E784" s="238" t="s">
        <v>1</v>
      </c>
      <c r="F784" s="239" t="s">
        <v>2894</v>
      </c>
      <c r="G784" s="237"/>
      <c r="H784" s="240">
        <v>2</v>
      </c>
      <c r="I784" s="241"/>
      <c r="J784" s="237"/>
      <c r="K784" s="237"/>
      <c r="L784" s="242"/>
      <c r="M784" s="243"/>
      <c r="N784" s="244"/>
      <c r="O784" s="244"/>
      <c r="P784" s="244"/>
      <c r="Q784" s="244"/>
      <c r="R784" s="244"/>
      <c r="S784" s="244"/>
      <c r="T784" s="245"/>
      <c r="AT784" s="246" t="s">
        <v>287</v>
      </c>
      <c r="AU784" s="246" t="s">
        <v>90</v>
      </c>
      <c r="AV784" s="12" t="s">
        <v>90</v>
      </c>
      <c r="AW784" s="12" t="s">
        <v>40</v>
      </c>
      <c r="AX784" s="12" t="s">
        <v>79</v>
      </c>
      <c r="AY784" s="246" t="s">
        <v>174</v>
      </c>
    </row>
    <row r="785" s="12" customFormat="1">
      <c r="B785" s="236"/>
      <c r="C785" s="237"/>
      <c r="D785" s="230" t="s">
        <v>287</v>
      </c>
      <c r="E785" s="238" t="s">
        <v>1</v>
      </c>
      <c r="F785" s="239" t="s">
        <v>2895</v>
      </c>
      <c r="G785" s="237"/>
      <c r="H785" s="240">
        <v>2</v>
      </c>
      <c r="I785" s="241"/>
      <c r="J785" s="237"/>
      <c r="K785" s="237"/>
      <c r="L785" s="242"/>
      <c r="M785" s="243"/>
      <c r="N785" s="244"/>
      <c r="O785" s="244"/>
      <c r="P785" s="244"/>
      <c r="Q785" s="244"/>
      <c r="R785" s="244"/>
      <c r="S785" s="244"/>
      <c r="T785" s="245"/>
      <c r="AT785" s="246" t="s">
        <v>287</v>
      </c>
      <c r="AU785" s="246" t="s">
        <v>90</v>
      </c>
      <c r="AV785" s="12" t="s">
        <v>90</v>
      </c>
      <c r="AW785" s="12" t="s">
        <v>40</v>
      </c>
      <c r="AX785" s="12" t="s">
        <v>79</v>
      </c>
      <c r="AY785" s="246" t="s">
        <v>174</v>
      </c>
    </row>
    <row r="786" s="12" customFormat="1">
      <c r="B786" s="236"/>
      <c r="C786" s="237"/>
      <c r="D786" s="230" t="s">
        <v>287</v>
      </c>
      <c r="E786" s="238" t="s">
        <v>1</v>
      </c>
      <c r="F786" s="239" t="s">
        <v>2896</v>
      </c>
      <c r="G786" s="237"/>
      <c r="H786" s="240">
        <v>2</v>
      </c>
      <c r="I786" s="241"/>
      <c r="J786" s="237"/>
      <c r="K786" s="237"/>
      <c r="L786" s="242"/>
      <c r="M786" s="243"/>
      <c r="N786" s="244"/>
      <c r="O786" s="244"/>
      <c r="P786" s="244"/>
      <c r="Q786" s="244"/>
      <c r="R786" s="244"/>
      <c r="S786" s="244"/>
      <c r="T786" s="245"/>
      <c r="AT786" s="246" t="s">
        <v>287</v>
      </c>
      <c r="AU786" s="246" t="s">
        <v>90</v>
      </c>
      <c r="AV786" s="12" t="s">
        <v>90</v>
      </c>
      <c r="AW786" s="12" t="s">
        <v>40</v>
      </c>
      <c r="AX786" s="12" t="s">
        <v>79</v>
      </c>
      <c r="AY786" s="246" t="s">
        <v>174</v>
      </c>
    </row>
    <row r="787" s="12" customFormat="1">
      <c r="B787" s="236"/>
      <c r="C787" s="237"/>
      <c r="D787" s="230" t="s">
        <v>287</v>
      </c>
      <c r="E787" s="238" t="s">
        <v>1</v>
      </c>
      <c r="F787" s="239" t="s">
        <v>2897</v>
      </c>
      <c r="G787" s="237"/>
      <c r="H787" s="240">
        <v>2</v>
      </c>
      <c r="I787" s="241"/>
      <c r="J787" s="237"/>
      <c r="K787" s="237"/>
      <c r="L787" s="242"/>
      <c r="M787" s="243"/>
      <c r="N787" s="244"/>
      <c r="O787" s="244"/>
      <c r="P787" s="244"/>
      <c r="Q787" s="244"/>
      <c r="R787" s="244"/>
      <c r="S787" s="244"/>
      <c r="T787" s="245"/>
      <c r="AT787" s="246" t="s">
        <v>287</v>
      </c>
      <c r="AU787" s="246" t="s">
        <v>90</v>
      </c>
      <c r="AV787" s="12" t="s">
        <v>90</v>
      </c>
      <c r="AW787" s="12" t="s">
        <v>40</v>
      </c>
      <c r="AX787" s="12" t="s">
        <v>79</v>
      </c>
      <c r="AY787" s="246" t="s">
        <v>174</v>
      </c>
    </row>
    <row r="788" s="12" customFormat="1">
      <c r="B788" s="236"/>
      <c r="C788" s="237"/>
      <c r="D788" s="230" t="s">
        <v>287</v>
      </c>
      <c r="E788" s="238" t="s">
        <v>1</v>
      </c>
      <c r="F788" s="239" t="s">
        <v>2898</v>
      </c>
      <c r="G788" s="237"/>
      <c r="H788" s="240">
        <v>2</v>
      </c>
      <c r="I788" s="241"/>
      <c r="J788" s="237"/>
      <c r="K788" s="237"/>
      <c r="L788" s="242"/>
      <c r="M788" s="243"/>
      <c r="N788" s="244"/>
      <c r="O788" s="244"/>
      <c r="P788" s="244"/>
      <c r="Q788" s="244"/>
      <c r="R788" s="244"/>
      <c r="S788" s="244"/>
      <c r="T788" s="245"/>
      <c r="AT788" s="246" t="s">
        <v>287</v>
      </c>
      <c r="AU788" s="246" t="s">
        <v>90</v>
      </c>
      <c r="AV788" s="12" t="s">
        <v>90</v>
      </c>
      <c r="AW788" s="12" t="s">
        <v>40</v>
      </c>
      <c r="AX788" s="12" t="s">
        <v>79</v>
      </c>
      <c r="AY788" s="246" t="s">
        <v>174</v>
      </c>
    </row>
    <row r="789" s="12" customFormat="1">
      <c r="B789" s="236"/>
      <c r="C789" s="237"/>
      <c r="D789" s="230" t="s">
        <v>287</v>
      </c>
      <c r="E789" s="238" t="s">
        <v>1</v>
      </c>
      <c r="F789" s="239" t="s">
        <v>2899</v>
      </c>
      <c r="G789" s="237"/>
      <c r="H789" s="240">
        <v>2</v>
      </c>
      <c r="I789" s="241"/>
      <c r="J789" s="237"/>
      <c r="K789" s="237"/>
      <c r="L789" s="242"/>
      <c r="M789" s="243"/>
      <c r="N789" s="244"/>
      <c r="O789" s="244"/>
      <c r="P789" s="244"/>
      <c r="Q789" s="244"/>
      <c r="R789" s="244"/>
      <c r="S789" s="244"/>
      <c r="T789" s="245"/>
      <c r="AT789" s="246" t="s">
        <v>287</v>
      </c>
      <c r="AU789" s="246" t="s">
        <v>90</v>
      </c>
      <c r="AV789" s="12" t="s">
        <v>90</v>
      </c>
      <c r="AW789" s="12" t="s">
        <v>40</v>
      </c>
      <c r="AX789" s="12" t="s">
        <v>79</v>
      </c>
      <c r="AY789" s="246" t="s">
        <v>174</v>
      </c>
    </row>
    <row r="790" s="1" customFormat="1" ht="16.5" customHeight="1">
      <c r="B790" s="37"/>
      <c r="C790" s="247" t="s">
        <v>624</v>
      </c>
      <c r="D790" s="247" t="s">
        <v>312</v>
      </c>
      <c r="E790" s="248" t="s">
        <v>2083</v>
      </c>
      <c r="F790" s="249" t="s">
        <v>2084</v>
      </c>
      <c r="G790" s="250" t="s">
        <v>320</v>
      </c>
      <c r="H790" s="251">
        <v>34</v>
      </c>
      <c r="I790" s="252"/>
      <c r="J790" s="253">
        <f>ROUND(I790*H790,2)</f>
        <v>0</v>
      </c>
      <c r="K790" s="249" t="s">
        <v>1</v>
      </c>
      <c r="L790" s="254"/>
      <c r="M790" s="255" t="s">
        <v>1</v>
      </c>
      <c r="N790" s="256" t="s">
        <v>50</v>
      </c>
      <c r="O790" s="78"/>
      <c r="P790" s="227">
        <f>O790*H790</f>
        <v>0</v>
      </c>
      <c r="Q790" s="227">
        <v>0.0035999999999999999</v>
      </c>
      <c r="R790" s="227">
        <f>Q790*H790</f>
        <v>0.1224</v>
      </c>
      <c r="S790" s="227">
        <v>0</v>
      </c>
      <c r="T790" s="228">
        <f>S790*H790</f>
        <v>0</v>
      </c>
      <c r="AR790" s="15" t="s">
        <v>209</v>
      </c>
      <c r="AT790" s="15" t="s">
        <v>312</v>
      </c>
      <c r="AU790" s="15" t="s">
        <v>90</v>
      </c>
      <c r="AY790" s="15" t="s">
        <v>174</v>
      </c>
      <c r="BE790" s="229">
        <f>IF(N790="základní",J790,0)</f>
        <v>0</v>
      </c>
      <c r="BF790" s="229">
        <f>IF(N790="snížená",J790,0)</f>
        <v>0</v>
      </c>
      <c r="BG790" s="229">
        <f>IF(N790="zákl. přenesená",J790,0)</f>
        <v>0</v>
      </c>
      <c r="BH790" s="229">
        <f>IF(N790="sníž. přenesená",J790,0)</f>
        <v>0</v>
      </c>
      <c r="BI790" s="229">
        <f>IF(N790="nulová",J790,0)</f>
        <v>0</v>
      </c>
      <c r="BJ790" s="15" t="s">
        <v>87</v>
      </c>
      <c r="BK790" s="229">
        <f>ROUND(I790*H790,2)</f>
        <v>0</v>
      </c>
      <c r="BL790" s="15" t="s">
        <v>192</v>
      </c>
      <c r="BM790" s="15" t="s">
        <v>2900</v>
      </c>
    </row>
    <row r="791" s="1" customFormat="1">
      <c r="B791" s="37"/>
      <c r="C791" s="38"/>
      <c r="D791" s="230" t="s">
        <v>181</v>
      </c>
      <c r="E791" s="38"/>
      <c r="F791" s="231" t="s">
        <v>2086</v>
      </c>
      <c r="G791" s="38"/>
      <c r="H791" s="38"/>
      <c r="I791" s="142"/>
      <c r="J791" s="38"/>
      <c r="K791" s="38"/>
      <c r="L791" s="42"/>
      <c r="M791" s="232"/>
      <c r="N791" s="78"/>
      <c r="O791" s="78"/>
      <c r="P791" s="78"/>
      <c r="Q791" s="78"/>
      <c r="R791" s="78"/>
      <c r="S791" s="78"/>
      <c r="T791" s="79"/>
      <c r="AT791" s="15" t="s">
        <v>181</v>
      </c>
      <c r="AU791" s="15" t="s">
        <v>90</v>
      </c>
    </row>
    <row r="792" s="12" customFormat="1">
      <c r="B792" s="236"/>
      <c r="C792" s="237"/>
      <c r="D792" s="230" t="s">
        <v>287</v>
      </c>
      <c r="E792" s="238" t="s">
        <v>1</v>
      </c>
      <c r="F792" s="239" t="s">
        <v>2887</v>
      </c>
      <c r="G792" s="237"/>
      <c r="H792" s="240">
        <v>8</v>
      </c>
      <c r="I792" s="241"/>
      <c r="J792" s="237"/>
      <c r="K792" s="237"/>
      <c r="L792" s="242"/>
      <c r="M792" s="243"/>
      <c r="N792" s="244"/>
      <c r="O792" s="244"/>
      <c r="P792" s="244"/>
      <c r="Q792" s="244"/>
      <c r="R792" s="244"/>
      <c r="S792" s="244"/>
      <c r="T792" s="245"/>
      <c r="AT792" s="246" t="s">
        <v>287</v>
      </c>
      <c r="AU792" s="246" t="s">
        <v>90</v>
      </c>
      <c r="AV792" s="12" t="s">
        <v>90</v>
      </c>
      <c r="AW792" s="12" t="s">
        <v>40</v>
      </c>
      <c r="AX792" s="12" t="s">
        <v>79</v>
      </c>
      <c r="AY792" s="246" t="s">
        <v>174</v>
      </c>
    </row>
    <row r="793" s="12" customFormat="1">
      <c r="B793" s="236"/>
      <c r="C793" s="237"/>
      <c r="D793" s="230" t="s">
        <v>287</v>
      </c>
      <c r="E793" s="238" t="s">
        <v>1</v>
      </c>
      <c r="F793" s="239" t="s">
        <v>2888</v>
      </c>
      <c r="G793" s="237"/>
      <c r="H793" s="240">
        <v>2</v>
      </c>
      <c r="I793" s="241"/>
      <c r="J793" s="237"/>
      <c r="K793" s="237"/>
      <c r="L793" s="242"/>
      <c r="M793" s="243"/>
      <c r="N793" s="244"/>
      <c r="O793" s="244"/>
      <c r="P793" s="244"/>
      <c r="Q793" s="244"/>
      <c r="R793" s="244"/>
      <c r="S793" s="244"/>
      <c r="T793" s="245"/>
      <c r="AT793" s="246" t="s">
        <v>287</v>
      </c>
      <c r="AU793" s="246" t="s">
        <v>90</v>
      </c>
      <c r="AV793" s="12" t="s">
        <v>90</v>
      </c>
      <c r="AW793" s="12" t="s">
        <v>40</v>
      </c>
      <c r="AX793" s="12" t="s">
        <v>79</v>
      </c>
      <c r="AY793" s="246" t="s">
        <v>174</v>
      </c>
    </row>
    <row r="794" s="12" customFormat="1">
      <c r="B794" s="236"/>
      <c r="C794" s="237"/>
      <c r="D794" s="230" t="s">
        <v>287</v>
      </c>
      <c r="E794" s="238" t="s">
        <v>1</v>
      </c>
      <c r="F794" s="239" t="s">
        <v>2865</v>
      </c>
      <c r="G794" s="237"/>
      <c r="H794" s="240">
        <v>0</v>
      </c>
      <c r="I794" s="241"/>
      <c r="J794" s="237"/>
      <c r="K794" s="237"/>
      <c r="L794" s="242"/>
      <c r="M794" s="243"/>
      <c r="N794" s="244"/>
      <c r="O794" s="244"/>
      <c r="P794" s="244"/>
      <c r="Q794" s="244"/>
      <c r="R794" s="244"/>
      <c r="S794" s="244"/>
      <c r="T794" s="245"/>
      <c r="AT794" s="246" t="s">
        <v>287</v>
      </c>
      <c r="AU794" s="246" t="s">
        <v>90</v>
      </c>
      <c r="AV794" s="12" t="s">
        <v>90</v>
      </c>
      <c r="AW794" s="12" t="s">
        <v>40</v>
      </c>
      <c r="AX794" s="12" t="s">
        <v>79</v>
      </c>
      <c r="AY794" s="246" t="s">
        <v>174</v>
      </c>
    </row>
    <row r="795" s="12" customFormat="1">
      <c r="B795" s="236"/>
      <c r="C795" s="237"/>
      <c r="D795" s="230" t="s">
        <v>287</v>
      </c>
      <c r="E795" s="238" t="s">
        <v>1</v>
      </c>
      <c r="F795" s="239" t="s">
        <v>2889</v>
      </c>
      <c r="G795" s="237"/>
      <c r="H795" s="240">
        <v>2</v>
      </c>
      <c r="I795" s="241"/>
      <c r="J795" s="237"/>
      <c r="K795" s="237"/>
      <c r="L795" s="242"/>
      <c r="M795" s="243"/>
      <c r="N795" s="244"/>
      <c r="O795" s="244"/>
      <c r="P795" s="244"/>
      <c r="Q795" s="244"/>
      <c r="R795" s="244"/>
      <c r="S795" s="244"/>
      <c r="T795" s="245"/>
      <c r="AT795" s="246" t="s">
        <v>287</v>
      </c>
      <c r="AU795" s="246" t="s">
        <v>90</v>
      </c>
      <c r="AV795" s="12" t="s">
        <v>90</v>
      </c>
      <c r="AW795" s="12" t="s">
        <v>40</v>
      </c>
      <c r="AX795" s="12" t="s">
        <v>79</v>
      </c>
      <c r="AY795" s="246" t="s">
        <v>174</v>
      </c>
    </row>
    <row r="796" s="12" customFormat="1">
      <c r="B796" s="236"/>
      <c r="C796" s="237"/>
      <c r="D796" s="230" t="s">
        <v>287</v>
      </c>
      <c r="E796" s="238" t="s">
        <v>1</v>
      </c>
      <c r="F796" s="239" t="s">
        <v>2890</v>
      </c>
      <c r="G796" s="237"/>
      <c r="H796" s="240">
        <v>2</v>
      </c>
      <c r="I796" s="241"/>
      <c r="J796" s="237"/>
      <c r="K796" s="237"/>
      <c r="L796" s="242"/>
      <c r="M796" s="243"/>
      <c r="N796" s="244"/>
      <c r="O796" s="244"/>
      <c r="P796" s="244"/>
      <c r="Q796" s="244"/>
      <c r="R796" s="244"/>
      <c r="S796" s="244"/>
      <c r="T796" s="245"/>
      <c r="AT796" s="246" t="s">
        <v>287</v>
      </c>
      <c r="AU796" s="246" t="s">
        <v>90</v>
      </c>
      <c r="AV796" s="12" t="s">
        <v>90</v>
      </c>
      <c r="AW796" s="12" t="s">
        <v>40</v>
      </c>
      <c r="AX796" s="12" t="s">
        <v>79</v>
      </c>
      <c r="AY796" s="246" t="s">
        <v>174</v>
      </c>
    </row>
    <row r="797" s="12" customFormat="1">
      <c r="B797" s="236"/>
      <c r="C797" s="237"/>
      <c r="D797" s="230" t="s">
        <v>287</v>
      </c>
      <c r="E797" s="238" t="s">
        <v>1</v>
      </c>
      <c r="F797" s="239" t="s">
        <v>2891</v>
      </c>
      <c r="G797" s="237"/>
      <c r="H797" s="240">
        <v>2</v>
      </c>
      <c r="I797" s="241"/>
      <c r="J797" s="237"/>
      <c r="K797" s="237"/>
      <c r="L797" s="242"/>
      <c r="M797" s="243"/>
      <c r="N797" s="244"/>
      <c r="O797" s="244"/>
      <c r="P797" s="244"/>
      <c r="Q797" s="244"/>
      <c r="R797" s="244"/>
      <c r="S797" s="244"/>
      <c r="T797" s="245"/>
      <c r="AT797" s="246" t="s">
        <v>287</v>
      </c>
      <c r="AU797" s="246" t="s">
        <v>90</v>
      </c>
      <c r="AV797" s="12" t="s">
        <v>90</v>
      </c>
      <c r="AW797" s="12" t="s">
        <v>40</v>
      </c>
      <c r="AX797" s="12" t="s">
        <v>79</v>
      </c>
      <c r="AY797" s="246" t="s">
        <v>174</v>
      </c>
    </row>
    <row r="798" s="12" customFormat="1">
      <c r="B798" s="236"/>
      <c r="C798" s="237"/>
      <c r="D798" s="230" t="s">
        <v>287</v>
      </c>
      <c r="E798" s="238" t="s">
        <v>1</v>
      </c>
      <c r="F798" s="239" t="s">
        <v>2892</v>
      </c>
      <c r="G798" s="237"/>
      <c r="H798" s="240">
        <v>2</v>
      </c>
      <c r="I798" s="241"/>
      <c r="J798" s="237"/>
      <c r="K798" s="237"/>
      <c r="L798" s="242"/>
      <c r="M798" s="243"/>
      <c r="N798" s="244"/>
      <c r="O798" s="244"/>
      <c r="P798" s="244"/>
      <c r="Q798" s="244"/>
      <c r="R798" s="244"/>
      <c r="S798" s="244"/>
      <c r="T798" s="245"/>
      <c r="AT798" s="246" t="s">
        <v>287</v>
      </c>
      <c r="AU798" s="246" t="s">
        <v>90</v>
      </c>
      <c r="AV798" s="12" t="s">
        <v>90</v>
      </c>
      <c r="AW798" s="12" t="s">
        <v>40</v>
      </c>
      <c r="AX798" s="12" t="s">
        <v>79</v>
      </c>
      <c r="AY798" s="246" t="s">
        <v>174</v>
      </c>
    </row>
    <row r="799" s="12" customFormat="1">
      <c r="B799" s="236"/>
      <c r="C799" s="237"/>
      <c r="D799" s="230" t="s">
        <v>287</v>
      </c>
      <c r="E799" s="238" t="s">
        <v>1</v>
      </c>
      <c r="F799" s="239" t="s">
        <v>2893</v>
      </c>
      <c r="G799" s="237"/>
      <c r="H799" s="240">
        <v>4</v>
      </c>
      <c r="I799" s="241"/>
      <c r="J799" s="237"/>
      <c r="K799" s="237"/>
      <c r="L799" s="242"/>
      <c r="M799" s="243"/>
      <c r="N799" s="244"/>
      <c r="O799" s="244"/>
      <c r="P799" s="244"/>
      <c r="Q799" s="244"/>
      <c r="R799" s="244"/>
      <c r="S799" s="244"/>
      <c r="T799" s="245"/>
      <c r="AT799" s="246" t="s">
        <v>287</v>
      </c>
      <c r="AU799" s="246" t="s">
        <v>90</v>
      </c>
      <c r="AV799" s="12" t="s">
        <v>90</v>
      </c>
      <c r="AW799" s="12" t="s">
        <v>40</v>
      </c>
      <c r="AX799" s="12" t="s">
        <v>79</v>
      </c>
      <c r="AY799" s="246" t="s">
        <v>174</v>
      </c>
    </row>
    <row r="800" s="12" customFormat="1">
      <c r="B800" s="236"/>
      <c r="C800" s="237"/>
      <c r="D800" s="230" t="s">
        <v>287</v>
      </c>
      <c r="E800" s="238" t="s">
        <v>1</v>
      </c>
      <c r="F800" s="239" t="s">
        <v>2894</v>
      </c>
      <c r="G800" s="237"/>
      <c r="H800" s="240">
        <v>2</v>
      </c>
      <c r="I800" s="241"/>
      <c r="J800" s="237"/>
      <c r="K800" s="237"/>
      <c r="L800" s="242"/>
      <c r="M800" s="243"/>
      <c r="N800" s="244"/>
      <c r="O800" s="244"/>
      <c r="P800" s="244"/>
      <c r="Q800" s="244"/>
      <c r="R800" s="244"/>
      <c r="S800" s="244"/>
      <c r="T800" s="245"/>
      <c r="AT800" s="246" t="s">
        <v>287</v>
      </c>
      <c r="AU800" s="246" t="s">
        <v>90</v>
      </c>
      <c r="AV800" s="12" t="s">
        <v>90</v>
      </c>
      <c r="AW800" s="12" t="s">
        <v>40</v>
      </c>
      <c r="AX800" s="12" t="s">
        <v>79</v>
      </c>
      <c r="AY800" s="246" t="s">
        <v>174</v>
      </c>
    </row>
    <row r="801" s="12" customFormat="1">
      <c r="B801" s="236"/>
      <c r="C801" s="237"/>
      <c r="D801" s="230" t="s">
        <v>287</v>
      </c>
      <c r="E801" s="238" t="s">
        <v>1</v>
      </c>
      <c r="F801" s="239" t="s">
        <v>2895</v>
      </c>
      <c r="G801" s="237"/>
      <c r="H801" s="240">
        <v>2</v>
      </c>
      <c r="I801" s="241"/>
      <c r="J801" s="237"/>
      <c r="K801" s="237"/>
      <c r="L801" s="242"/>
      <c r="M801" s="243"/>
      <c r="N801" s="244"/>
      <c r="O801" s="244"/>
      <c r="P801" s="244"/>
      <c r="Q801" s="244"/>
      <c r="R801" s="244"/>
      <c r="S801" s="244"/>
      <c r="T801" s="245"/>
      <c r="AT801" s="246" t="s">
        <v>287</v>
      </c>
      <c r="AU801" s="246" t="s">
        <v>90</v>
      </c>
      <c r="AV801" s="12" t="s">
        <v>90</v>
      </c>
      <c r="AW801" s="12" t="s">
        <v>40</v>
      </c>
      <c r="AX801" s="12" t="s">
        <v>79</v>
      </c>
      <c r="AY801" s="246" t="s">
        <v>174</v>
      </c>
    </row>
    <row r="802" s="12" customFormat="1">
      <c r="B802" s="236"/>
      <c r="C802" s="237"/>
      <c r="D802" s="230" t="s">
        <v>287</v>
      </c>
      <c r="E802" s="238" t="s">
        <v>1</v>
      </c>
      <c r="F802" s="239" t="s">
        <v>2896</v>
      </c>
      <c r="G802" s="237"/>
      <c r="H802" s="240">
        <v>2</v>
      </c>
      <c r="I802" s="241"/>
      <c r="J802" s="237"/>
      <c r="K802" s="237"/>
      <c r="L802" s="242"/>
      <c r="M802" s="243"/>
      <c r="N802" s="244"/>
      <c r="O802" s="244"/>
      <c r="P802" s="244"/>
      <c r="Q802" s="244"/>
      <c r="R802" s="244"/>
      <c r="S802" s="244"/>
      <c r="T802" s="245"/>
      <c r="AT802" s="246" t="s">
        <v>287</v>
      </c>
      <c r="AU802" s="246" t="s">
        <v>90</v>
      </c>
      <c r="AV802" s="12" t="s">
        <v>90</v>
      </c>
      <c r="AW802" s="12" t="s">
        <v>40</v>
      </c>
      <c r="AX802" s="12" t="s">
        <v>79</v>
      </c>
      <c r="AY802" s="246" t="s">
        <v>174</v>
      </c>
    </row>
    <row r="803" s="12" customFormat="1">
      <c r="B803" s="236"/>
      <c r="C803" s="237"/>
      <c r="D803" s="230" t="s">
        <v>287</v>
      </c>
      <c r="E803" s="238" t="s">
        <v>1</v>
      </c>
      <c r="F803" s="239" t="s">
        <v>2897</v>
      </c>
      <c r="G803" s="237"/>
      <c r="H803" s="240">
        <v>2</v>
      </c>
      <c r="I803" s="241"/>
      <c r="J803" s="237"/>
      <c r="K803" s="237"/>
      <c r="L803" s="242"/>
      <c r="M803" s="243"/>
      <c r="N803" s="244"/>
      <c r="O803" s="244"/>
      <c r="P803" s="244"/>
      <c r="Q803" s="244"/>
      <c r="R803" s="244"/>
      <c r="S803" s="244"/>
      <c r="T803" s="245"/>
      <c r="AT803" s="246" t="s">
        <v>287</v>
      </c>
      <c r="AU803" s="246" t="s">
        <v>90</v>
      </c>
      <c r="AV803" s="12" t="s">
        <v>90</v>
      </c>
      <c r="AW803" s="12" t="s">
        <v>40</v>
      </c>
      <c r="AX803" s="12" t="s">
        <v>79</v>
      </c>
      <c r="AY803" s="246" t="s">
        <v>174</v>
      </c>
    </row>
    <row r="804" s="12" customFormat="1">
      <c r="B804" s="236"/>
      <c r="C804" s="237"/>
      <c r="D804" s="230" t="s">
        <v>287</v>
      </c>
      <c r="E804" s="238" t="s">
        <v>1</v>
      </c>
      <c r="F804" s="239" t="s">
        <v>2898</v>
      </c>
      <c r="G804" s="237"/>
      <c r="H804" s="240">
        <v>2</v>
      </c>
      <c r="I804" s="241"/>
      <c r="J804" s="237"/>
      <c r="K804" s="237"/>
      <c r="L804" s="242"/>
      <c r="M804" s="243"/>
      <c r="N804" s="244"/>
      <c r="O804" s="244"/>
      <c r="P804" s="244"/>
      <c r="Q804" s="244"/>
      <c r="R804" s="244"/>
      <c r="S804" s="244"/>
      <c r="T804" s="245"/>
      <c r="AT804" s="246" t="s">
        <v>287</v>
      </c>
      <c r="AU804" s="246" t="s">
        <v>90</v>
      </c>
      <c r="AV804" s="12" t="s">
        <v>90</v>
      </c>
      <c r="AW804" s="12" t="s">
        <v>40</v>
      </c>
      <c r="AX804" s="12" t="s">
        <v>79</v>
      </c>
      <c r="AY804" s="246" t="s">
        <v>174</v>
      </c>
    </row>
    <row r="805" s="12" customFormat="1">
      <c r="B805" s="236"/>
      <c r="C805" s="237"/>
      <c r="D805" s="230" t="s">
        <v>287</v>
      </c>
      <c r="E805" s="238" t="s">
        <v>1</v>
      </c>
      <c r="F805" s="239" t="s">
        <v>2899</v>
      </c>
      <c r="G805" s="237"/>
      <c r="H805" s="240">
        <v>2</v>
      </c>
      <c r="I805" s="241"/>
      <c r="J805" s="237"/>
      <c r="K805" s="237"/>
      <c r="L805" s="242"/>
      <c r="M805" s="243"/>
      <c r="N805" s="244"/>
      <c r="O805" s="244"/>
      <c r="P805" s="244"/>
      <c r="Q805" s="244"/>
      <c r="R805" s="244"/>
      <c r="S805" s="244"/>
      <c r="T805" s="245"/>
      <c r="AT805" s="246" t="s">
        <v>287</v>
      </c>
      <c r="AU805" s="246" t="s">
        <v>90</v>
      </c>
      <c r="AV805" s="12" t="s">
        <v>90</v>
      </c>
      <c r="AW805" s="12" t="s">
        <v>40</v>
      </c>
      <c r="AX805" s="12" t="s">
        <v>79</v>
      </c>
      <c r="AY805" s="246" t="s">
        <v>174</v>
      </c>
    </row>
    <row r="806" s="1" customFormat="1" ht="16.5" customHeight="1">
      <c r="B806" s="37"/>
      <c r="C806" s="247" t="s">
        <v>629</v>
      </c>
      <c r="D806" s="247" t="s">
        <v>312</v>
      </c>
      <c r="E806" s="248" t="s">
        <v>2106</v>
      </c>
      <c r="F806" s="249" t="s">
        <v>2107</v>
      </c>
      <c r="G806" s="250" t="s">
        <v>320</v>
      </c>
      <c r="H806" s="251">
        <v>4</v>
      </c>
      <c r="I806" s="252"/>
      <c r="J806" s="253">
        <f>ROUND(I806*H806,2)</f>
        <v>0</v>
      </c>
      <c r="K806" s="249" t="s">
        <v>1</v>
      </c>
      <c r="L806" s="254"/>
      <c r="M806" s="255" t="s">
        <v>1</v>
      </c>
      <c r="N806" s="256" t="s">
        <v>50</v>
      </c>
      <c r="O806" s="78"/>
      <c r="P806" s="227">
        <f>O806*H806</f>
        <v>0</v>
      </c>
      <c r="Q806" s="227">
        <v>0.0013500000000000001</v>
      </c>
      <c r="R806" s="227">
        <f>Q806*H806</f>
        <v>0.0054000000000000003</v>
      </c>
      <c r="S806" s="227">
        <v>0</v>
      </c>
      <c r="T806" s="228">
        <f>S806*H806</f>
        <v>0</v>
      </c>
      <c r="AR806" s="15" t="s">
        <v>209</v>
      </c>
      <c r="AT806" s="15" t="s">
        <v>312</v>
      </c>
      <c r="AU806" s="15" t="s">
        <v>90</v>
      </c>
      <c r="AY806" s="15" t="s">
        <v>174</v>
      </c>
      <c r="BE806" s="229">
        <f>IF(N806="základní",J806,0)</f>
        <v>0</v>
      </c>
      <c r="BF806" s="229">
        <f>IF(N806="snížená",J806,0)</f>
        <v>0</v>
      </c>
      <c r="BG806" s="229">
        <f>IF(N806="zákl. přenesená",J806,0)</f>
        <v>0</v>
      </c>
      <c r="BH806" s="229">
        <f>IF(N806="sníž. přenesená",J806,0)</f>
        <v>0</v>
      </c>
      <c r="BI806" s="229">
        <f>IF(N806="nulová",J806,0)</f>
        <v>0</v>
      </c>
      <c r="BJ806" s="15" t="s">
        <v>87</v>
      </c>
      <c r="BK806" s="229">
        <f>ROUND(I806*H806,2)</f>
        <v>0</v>
      </c>
      <c r="BL806" s="15" t="s">
        <v>192</v>
      </c>
      <c r="BM806" s="15" t="s">
        <v>2901</v>
      </c>
    </row>
    <row r="807" s="1" customFormat="1">
      <c r="B807" s="37"/>
      <c r="C807" s="38"/>
      <c r="D807" s="230" t="s">
        <v>181</v>
      </c>
      <c r="E807" s="38"/>
      <c r="F807" s="231" t="s">
        <v>2107</v>
      </c>
      <c r="G807" s="38"/>
      <c r="H807" s="38"/>
      <c r="I807" s="142"/>
      <c r="J807" s="38"/>
      <c r="K807" s="38"/>
      <c r="L807" s="42"/>
      <c r="M807" s="232"/>
      <c r="N807" s="78"/>
      <c r="O807" s="78"/>
      <c r="P807" s="78"/>
      <c r="Q807" s="78"/>
      <c r="R807" s="78"/>
      <c r="S807" s="78"/>
      <c r="T807" s="79"/>
      <c r="AT807" s="15" t="s">
        <v>181</v>
      </c>
      <c r="AU807" s="15" t="s">
        <v>90</v>
      </c>
    </row>
    <row r="808" s="12" customFormat="1">
      <c r="B808" s="236"/>
      <c r="C808" s="237"/>
      <c r="D808" s="230" t="s">
        <v>287</v>
      </c>
      <c r="E808" s="238" t="s">
        <v>1</v>
      </c>
      <c r="F808" s="239" t="s">
        <v>2902</v>
      </c>
      <c r="G808" s="237"/>
      <c r="H808" s="240">
        <v>4</v>
      </c>
      <c r="I808" s="241"/>
      <c r="J808" s="237"/>
      <c r="K808" s="237"/>
      <c r="L808" s="242"/>
      <c r="M808" s="243"/>
      <c r="N808" s="244"/>
      <c r="O808" s="244"/>
      <c r="P808" s="244"/>
      <c r="Q808" s="244"/>
      <c r="R808" s="244"/>
      <c r="S808" s="244"/>
      <c r="T808" s="245"/>
      <c r="AT808" s="246" t="s">
        <v>287</v>
      </c>
      <c r="AU808" s="246" t="s">
        <v>90</v>
      </c>
      <c r="AV808" s="12" t="s">
        <v>90</v>
      </c>
      <c r="AW808" s="12" t="s">
        <v>40</v>
      </c>
      <c r="AX808" s="12" t="s">
        <v>87</v>
      </c>
      <c r="AY808" s="246" t="s">
        <v>174</v>
      </c>
    </row>
    <row r="809" s="1" customFormat="1" ht="16.5" customHeight="1">
      <c r="B809" s="37"/>
      <c r="C809" s="247" t="s">
        <v>635</v>
      </c>
      <c r="D809" s="247" t="s">
        <v>312</v>
      </c>
      <c r="E809" s="248" t="s">
        <v>2110</v>
      </c>
      <c r="F809" s="249" t="s">
        <v>2111</v>
      </c>
      <c r="G809" s="250" t="s">
        <v>320</v>
      </c>
      <c r="H809" s="251">
        <v>4</v>
      </c>
      <c r="I809" s="252"/>
      <c r="J809" s="253">
        <f>ROUND(I809*H809,2)</f>
        <v>0</v>
      </c>
      <c r="K809" s="249" t="s">
        <v>1</v>
      </c>
      <c r="L809" s="254"/>
      <c r="M809" s="255" t="s">
        <v>1</v>
      </c>
      <c r="N809" s="256" t="s">
        <v>50</v>
      </c>
      <c r="O809" s="78"/>
      <c r="P809" s="227">
        <f>O809*H809</f>
        <v>0</v>
      </c>
      <c r="Q809" s="227">
        <v>0.0040000000000000001</v>
      </c>
      <c r="R809" s="227">
        <f>Q809*H809</f>
        <v>0.016</v>
      </c>
      <c r="S809" s="227">
        <v>0</v>
      </c>
      <c r="T809" s="228">
        <f>S809*H809</f>
        <v>0</v>
      </c>
      <c r="AR809" s="15" t="s">
        <v>209</v>
      </c>
      <c r="AT809" s="15" t="s">
        <v>312</v>
      </c>
      <c r="AU809" s="15" t="s">
        <v>90</v>
      </c>
      <c r="AY809" s="15" t="s">
        <v>174</v>
      </c>
      <c r="BE809" s="229">
        <f>IF(N809="základní",J809,0)</f>
        <v>0</v>
      </c>
      <c r="BF809" s="229">
        <f>IF(N809="snížená",J809,0)</f>
        <v>0</v>
      </c>
      <c r="BG809" s="229">
        <f>IF(N809="zákl. přenesená",J809,0)</f>
        <v>0</v>
      </c>
      <c r="BH809" s="229">
        <f>IF(N809="sníž. přenesená",J809,0)</f>
        <v>0</v>
      </c>
      <c r="BI809" s="229">
        <f>IF(N809="nulová",J809,0)</f>
        <v>0</v>
      </c>
      <c r="BJ809" s="15" t="s">
        <v>87</v>
      </c>
      <c r="BK809" s="229">
        <f>ROUND(I809*H809,2)</f>
        <v>0</v>
      </c>
      <c r="BL809" s="15" t="s">
        <v>192</v>
      </c>
      <c r="BM809" s="15" t="s">
        <v>2903</v>
      </c>
    </row>
    <row r="810" s="1" customFormat="1">
      <c r="B810" s="37"/>
      <c r="C810" s="38"/>
      <c r="D810" s="230" t="s">
        <v>181</v>
      </c>
      <c r="E810" s="38"/>
      <c r="F810" s="231" t="s">
        <v>2111</v>
      </c>
      <c r="G810" s="38"/>
      <c r="H810" s="38"/>
      <c r="I810" s="142"/>
      <c r="J810" s="38"/>
      <c r="K810" s="38"/>
      <c r="L810" s="42"/>
      <c r="M810" s="232"/>
      <c r="N810" s="78"/>
      <c r="O810" s="78"/>
      <c r="P810" s="78"/>
      <c r="Q810" s="78"/>
      <c r="R810" s="78"/>
      <c r="S810" s="78"/>
      <c r="T810" s="79"/>
      <c r="AT810" s="15" t="s">
        <v>181</v>
      </c>
      <c r="AU810" s="15" t="s">
        <v>90</v>
      </c>
    </row>
    <row r="811" s="12" customFormat="1">
      <c r="B811" s="236"/>
      <c r="C811" s="237"/>
      <c r="D811" s="230" t="s">
        <v>287</v>
      </c>
      <c r="E811" s="238" t="s">
        <v>1</v>
      </c>
      <c r="F811" s="239" t="s">
        <v>2902</v>
      </c>
      <c r="G811" s="237"/>
      <c r="H811" s="240">
        <v>4</v>
      </c>
      <c r="I811" s="241"/>
      <c r="J811" s="237"/>
      <c r="K811" s="237"/>
      <c r="L811" s="242"/>
      <c r="M811" s="243"/>
      <c r="N811" s="244"/>
      <c r="O811" s="244"/>
      <c r="P811" s="244"/>
      <c r="Q811" s="244"/>
      <c r="R811" s="244"/>
      <c r="S811" s="244"/>
      <c r="T811" s="245"/>
      <c r="AT811" s="246" t="s">
        <v>287</v>
      </c>
      <c r="AU811" s="246" t="s">
        <v>90</v>
      </c>
      <c r="AV811" s="12" t="s">
        <v>90</v>
      </c>
      <c r="AW811" s="12" t="s">
        <v>40</v>
      </c>
      <c r="AX811" s="12" t="s">
        <v>87</v>
      </c>
      <c r="AY811" s="246" t="s">
        <v>174</v>
      </c>
    </row>
    <row r="812" s="1" customFormat="1" ht="16.5" customHeight="1">
      <c r="B812" s="37"/>
      <c r="C812" s="247" t="s">
        <v>640</v>
      </c>
      <c r="D812" s="247" t="s">
        <v>312</v>
      </c>
      <c r="E812" s="248" t="s">
        <v>2098</v>
      </c>
      <c r="F812" s="249" t="s">
        <v>2099</v>
      </c>
      <c r="G812" s="250" t="s">
        <v>320</v>
      </c>
      <c r="H812" s="251">
        <v>12</v>
      </c>
      <c r="I812" s="252"/>
      <c r="J812" s="253">
        <f>ROUND(I812*H812,2)</f>
        <v>0</v>
      </c>
      <c r="K812" s="249" t="s">
        <v>1</v>
      </c>
      <c r="L812" s="254"/>
      <c r="M812" s="255" t="s">
        <v>1</v>
      </c>
      <c r="N812" s="256" t="s">
        <v>50</v>
      </c>
      <c r="O812" s="78"/>
      <c r="P812" s="227">
        <f>O812*H812</f>
        <v>0</v>
      </c>
      <c r="Q812" s="227">
        <v>0.0040000000000000001</v>
      </c>
      <c r="R812" s="227">
        <f>Q812*H812</f>
        <v>0.048000000000000001</v>
      </c>
      <c r="S812" s="227">
        <v>0</v>
      </c>
      <c r="T812" s="228">
        <f>S812*H812</f>
        <v>0</v>
      </c>
      <c r="AR812" s="15" t="s">
        <v>209</v>
      </c>
      <c r="AT812" s="15" t="s">
        <v>312</v>
      </c>
      <c r="AU812" s="15" t="s">
        <v>90</v>
      </c>
      <c r="AY812" s="15" t="s">
        <v>174</v>
      </c>
      <c r="BE812" s="229">
        <f>IF(N812="základní",J812,0)</f>
        <v>0</v>
      </c>
      <c r="BF812" s="229">
        <f>IF(N812="snížená",J812,0)</f>
        <v>0</v>
      </c>
      <c r="BG812" s="229">
        <f>IF(N812="zákl. přenesená",J812,0)</f>
        <v>0</v>
      </c>
      <c r="BH812" s="229">
        <f>IF(N812="sníž. přenesená",J812,0)</f>
        <v>0</v>
      </c>
      <c r="BI812" s="229">
        <f>IF(N812="nulová",J812,0)</f>
        <v>0</v>
      </c>
      <c r="BJ812" s="15" t="s">
        <v>87</v>
      </c>
      <c r="BK812" s="229">
        <f>ROUND(I812*H812,2)</f>
        <v>0</v>
      </c>
      <c r="BL812" s="15" t="s">
        <v>192</v>
      </c>
      <c r="BM812" s="15" t="s">
        <v>2904</v>
      </c>
    </row>
    <row r="813" s="1" customFormat="1">
      <c r="B813" s="37"/>
      <c r="C813" s="38"/>
      <c r="D813" s="230" t="s">
        <v>181</v>
      </c>
      <c r="E813" s="38"/>
      <c r="F813" s="231" t="s">
        <v>2099</v>
      </c>
      <c r="G813" s="38"/>
      <c r="H813" s="38"/>
      <c r="I813" s="142"/>
      <c r="J813" s="38"/>
      <c r="K813" s="38"/>
      <c r="L813" s="42"/>
      <c r="M813" s="232"/>
      <c r="N813" s="78"/>
      <c r="O813" s="78"/>
      <c r="P813" s="78"/>
      <c r="Q813" s="78"/>
      <c r="R813" s="78"/>
      <c r="S813" s="78"/>
      <c r="T813" s="79"/>
      <c r="AT813" s="15" t="s">
        <v>181</v>
      </c>
      <c r="AU813" s="15" t="s">
        <v>90</v>
      </c>
    </row>
    <row r="814" s="12" customFormat="1">
      <c r="B814" s="236"/>
      <c r="C814" s="237"/>
      <c r="D814" s="230" t="s">
        <v>287</v>
      </c>
      <c r="E814" s="238" t="s">
        <v>1</v>
      </c>
      <c r="F814" s="239" t="s">
        <v>2905</v>
      </c>
      <c r="G814" s="237"/>
      <c r="H814" s="240">
        <v>4</v>
      </c>
      <c r="I814" s="241"/>
      <c r="J814" s="237"/>
      <c r="K814" s="237"/>
      <c r="L814" s="242"/>
      <c r="M814" s="243"/>
      <c r="N814" s="244"/>
      <c r="O814" s="244"/>
      <c r="P814" s="244"/>
      <c r="Q814" s="244"/>
      <c r="R814" s="244"/>
      <c r="S814" s="244"/>
      <c r="T814" s="245"/>
      <c r="AT814" s="246" t="s">
        <v>287</v>
      </c>
      <c r="AU814" s="246" t="s">
        <v>90</v>
      </c>
      <c r="AV814" s="12" t="s">
        <v>90</v>
      </c>
      <c r="AW814" s="12" t="s">
        <v>40</v>
      </c>
      <c r="AX814" s="12" t="s">
        <v>79</v>
      </c>
      <c r="AY814" s="246" t="s">
        <v>174</v>
      </c>
    </row>
    <row r="815" s="12" customFormat="1">
      <c r="B815" s="236"/>
      <c r="C815" s="237"/>
      <c r="D815" s="230" t="s">
        <v>287</v>
      </c>
      <c r="E815" s="238" t="s">
        <v>1</v>
      </c>
      <c r="F815" s="239" t="s">
        <v>2906</v>
      </c>
      <c r="G815" s="237"/>
      <c r="H815" s="240">
        <v>8</v>
      </c>
      <c r="I815" s="241"/>
      <c r="J815" s="237"/>
      <c r="K815" s="237"/>
      <c r="L815" s="242"/>
      <c r="M815" s="243"/>
      <c r="N815" s="244"/>
      <c r="O815" s="244"/>
      <c r="P815" s="244"/>
      <c r="Q815" s="244"/>
      <c r="R815" s="244"/>
      <c r="S815" s="244"/>
      <c r="T815" s="245"/>
      <c r="AT815" s="246" t="s">
        <v>287</v>
      </c>
      <c r="AU815" s="246" t="s">
        <v>90</v>
      </c>
      <c r="AV815" s="12" t="s">
        <v>90</v>
      </c>
      <c r="AW815" s="12" t="s">
        <v>40</v>
      </c>
      <c r="AX815" s="12" t="s">
        <v>79</v>
      </c>
      <c r="AY815" s="246" t="s">
        <v>174</v>
      </c>
    </row>
    <row r="816" s="1" customFormat="1" ht="16.5" customHeight="1">
      <c r="B816" s="37"/>
      <c r="C816" s="247" t="s">
        <v>644</v>
      </c>
      <c r="D816" s="247" t="s">
        <v>312</v>
      </c>
      <c r="E816" s="248" t="s">
        <v>2103</v>
      </c>
      <c r="F816" s="249" t="s">
        <v>2104</v>
      </c>
      <c r="G816" s="250" t="s">
        <v>320</v>
      </c>
      <c r="H816" s="251">
        <v>12</v>
      </c>
      <c r="I816" s="252"/>
      <c r="J816" s="253">
        <f>ROUND(I816*H816,2)</f>
        <v>0</v>
      </c>
      <c r="K816" s="249" t="s">
        <v>1</v>
      </c>
      <c r="L816" s="254"/>
      <c r="M816" s="255" t="s">
        <v>1</v>
      </c>
      <c r="N816" s="256" t="s">
        <v>50</v>
      </c>
      <c r="O816" s="78"/>
      <c r="P816" s="227">
        <f>O816*H816</f>
        <v>0</v>
      </c>
      <c r="Q816" s="227">
        <v>0.00056999999999999998</v>
      </c>
      <c r="R816" s="227">
        <f>Q816*H816</f>
        <v>0.0068399999999999997</v>
      </c>
      <c r="S816" s="227">
        <v>0</v>
      </c>
      <c r="T816" s="228">
        <f>S816*H816</f>
        <v>0</v>
      </c>
      <c r="AR816" s="15" t="s">
        <v>209</v>
      </c>
      <c r="AT816" s="15" t="s">
        <v>312</v>
      </c>
      <c r="AU816" s="15" t="s">
        <v>90</v>
      </c>
      <c r="AY816" s="15" t="s">
        <v>174</v>
      </c>
      <c r="BE816" s="229">
        <f>IF(N816="základní",J816,0)</f>
        <v>0</v>
      </c>
      <c r="BF816" s="229">
        <f>IF(N816="snížená",J816,0)</f>
        <v>0</v>
      </c>
      <c r="BG816" s="229">
        <f>IF(N816="zákl. přenesená",J816,0)</f>
        <v>0</v>
      </c>
      <c r="BH816" s="229">
        <f>IF(N816="sníž. přenesená",J816,0)</f>
        <v>0</v>
      </c>
      <c r="BI816" s="229">
        <f>IF(N816="nulová",J816,0)</f>
        <v>0</v>
      </c>
      <c r="BJ816" s="15" t="s">
        <v>87</v>
      </c>
      <c r="BK816" s="229">
        <f>ROUND(I816*H816,2)</f>
        <v>0</v>
      </c>
      <c r="BL816" s="15" t="s">
        <v>192</v>
      </c>
      <c r="BM816" s="15" t="s">
        <v>2907</v>
      </c>
    </row>
    <row r="817" s="1" customFormat="1">
      <c r="B817" s="37"/>
      <c r="C817" s="38"/>
      <c r="D817" s="230" t="s">
        <v>181</v>
      </c>
      <c r="E817" s="38"/>
      <c r="F817" s="231" t="s">
        <v>2104</v>
      </c>
      <c r="G817" s="38"/>
      <c r="H817" s="38"/>
      <c r="I817" s="142"/>
      <c r="J817" s="38"/>
      <c r="K817" s="38"/>
      <c r="L817" s="42"/>
      <c r="M817" s="232"/>
      <c r="N817" s="78"/>
      <c r="O817" s="78"/>
      <c r="P817" s="78"/>
      <c r="Q817" s="78"/>
      <c r="R817" s="78"/>
      <c r="S817" s="78"/>
      <c r="T817" s="79"/>
      <c r="AT817" s="15" t="s">
        <v>181</v>
      </c>
      <c r="AU817" s="15" t="s">
        <v>90</v>
      </c>
    </row>
    <row r="818" s="12" customFormat="1">
      <c r="B818" s="236"/>
      <c r="C818" s="237"/>
      <c r="D818" s="230" t="s">
        <v>287</v>
      </c>
      <c r="E818" s="238" t="s">
        <v>1</v>
      </c>
      <c r="F818" s="239" t="s">
        <v>2905</v>
      </c>
      <c r="G818" s="237"/>
      <c r="H818" s="240">
        <v>4</v>
      </c>
      <c r="I818" s="241"/>
      <c r="J818" s="237"/>
      <c r="K818" s="237"/>
      <c r="L818" s="242"/>
      <c r="M818" s="243"/>
      <c r="N818" s="244"/>
      <c r="O818" s="244"/>
      <c r="P818" s="244"/>
      <c r="Q818" s="244"/>
      <c r="R818" s="244"/>
      <c r="S818" s="244"/>
      <c r="T818" s="245"/>
      <c r="AT818" s="246" t="s">
        <v>287</v>
      </c>
      <c r="AU818" s="246" t="s">
        <v>90</v>
      </c>
      <c r="AV818" s="12" t="s">
        <v>90</v>
      </c>
      <c r="AW818" s="12" t="s">
        <v>40</v>
      </c>
      <c r="AX818" s="12" t="s">
        <v>79</v>
      </c>
      <c r="AY818" s="246" t="s">
        <v>174</v>
      </c>
    </row>
    <row r="819" s="12" customFormat="1">
      <c r="B819" s="236"/>
      <c r="C819" s="237"/>
      <c r="D819" s="230" t="s">
        <v>287</v>
      </c>
      <c r="E819" s="238" t="s">
        <v>1</v>
      </c>
      <c r="F819" s="239" t="s">
        <v>2906</v>
      </c>
      <c r="G819" s="237"/>
      <c r="H819" s="240">
        <v>8</v>
      </c>
      <c r="I819" s="241"/>
      <c r="J819" s="237"/>
      <c r="K819" s="237"/>
      <c r="L819" s="242"/>
      <c r="M819" s="243"/>
      <c r="N819" s="244"/>
      <c r="O819" s="244"/>
      <c r="P819" s="244"/>
      <c r="Q819" s="244"/>
      <c r="R819" s="244"/>
      <c r="S819" s="244"/>
      <c r="T819" s="245"/>
      <c r="AT819" s="246" t="s">
        <v>287</v>
      </c>
      <c r="AU819" s="246" t="s">
        <v>90</v>
      </c>
      <c r="AV819" s="12" t="s">
        <v>90</v>
      </c>
      <c r="AW819" s="12" t="s">
        <v>40</v>
      </c>
      <c r="AX819" s="12" t="s">
        <v>79</v>
      </c>
      <c r="AY819" s="246" t="s">
        <v>174</v>
      </c>
    </row>
    <row r="820" s="1" customFormat="1" ht="16.5" customHeight="1">
      <c r="B820" s="37"/>
      <c r="C820" s="247" t="s">
        <v>649</v>
      </c>
      <c r="D820" s="247" t="s">
        <v>312</v>
      </c>
      <c r="E820" s="248" t="s">
        <v>2113</v>
      </c>
      <c r="F820" s="249" t="s">
        <v>2114</v>
      </c>
      <c r="G820" s="250" t="s">
        <v>320</v>
      </c>
      <c r="H820" s="251">
        <v>8</v>
      </c>
      <c r="I820" s="252"/>
      <c r="J820" s="253">
        <f>ROUND(I820*H820,2)</f>
        <v>0</v>
      </c>
      <c r="K820" s="249" t="s">
        <v>1</v>
      </c>
      <c r="L820" s="254"/>
      <c r="M820" s="255" t="s">
        <v>1</v>
      </c>
      <c r="N820" s="256" t="s">
        <v>50</v>
      </c>
      <c r="O820" s="78"/>
      <c r="P820" s="227">
        <f>O820*H820</f>
        <v>0</v>
      </c>
      <c r="Q820" s="227">
        <v>0.0060000000000000001</v>
      </c>
      <c r="R820" s="227">
        <f>Q820*H820</f>
        <v>0.048000000000000001</v>
      </c>
      <c r="S820" s="227">
        <v>0</v>
      </c>
      <c r="T820" s="228">
        <f>S820*H820</f>
        <v>0</v>
      </c>
      <c r="AR820" s="15" t="s">
        <v>209</v>
      </c>
      <c r="AT820" s="15" t="s">
        <v>312</v>
      </c>
      <c r="AU820" s="15" t="s">
        <v>90</v>
      </c>
      <c r="AY820" s="15" t="s">
        <v>174</v>
      </c>
      <c r="BE820" s="229">
        <f>IF(N820="základní",J820,0)</f>
        <v>0</v>
      </c>
      <c r="BF820" s="229">
        <f>IF(N820="snížená",J820,0)</f>
        <v>0</v>
      </c>
      <c r="BG820" s="229">
        <f>IF(N820="zákl. přenesená",J820,0)</f>
        <v>0</v>
      </c>
      <c r="BH820" s="229">
        <f>IF(N820="sníž. přenesená",J820,0)</f>
        <v>0</v>
      </c>
      <c r="BI820" s="229">
        <f>IF(N820="nulová",J820,0)</f>
        <v>0</v>
      </c>
      <c r="BJ820" s="15" t="s">
        <v>87</v>
      </c>
      <c r="BK820" s="229">
        <f>ROUND(I820*H820,2)</f>
        <v>0</v>
      </c>
      <c r="BL820" s="15" t="s">
        <v>192</v>
      </c>
      <c r="BM820" s="15" t="s">
        <v>2908</v>
      </c>
    </row>
    <row r="821" s="1" customFormat="1">
      <c r="B821" s="37"/>
      <c r="C821" s="38"/>
      <c r="D821" s="230" t="s">
        <v>181</v>
      </c>
      <c r="E821" s="38"/>
      <c r="F821" s="231" t="s">
        <v>2114</v>
      </c>
      <c r="G821" s="38"/>
      <c r="H821" s="38"/>
      <c r="I821" s="142"/>
      <c r="J821" s="38"/>
      <c r="K821" s="38"/>
      <c r="L821" s="42"/>
      <c r="M821" s="232"/>
      <c r="N821" s="78"/>
      <c r="O821" s="78"/>
      <c r="P821" s="78"/>
      <c r="Q821" s="78"/>
      <c r="R821" s="78"/>
      <c r="S821" s="78"/>
      <c r="T821" s="79"/>
      <c r="AT821" s="15" t="s">
        <v>181</v>
      </c>
      <c r="AU821" s="15" t="s">
        <v>90</v>
      </c>
    </row>
    <row r="822" s="12" customFormat="1">
      <c r="B822" s="236"/>
      <c r="C822" s="237"/>
      <c r="D822" s="230" t="s">
        <v>287</v>
      </c>
      <c r="E822" s="238" t="s">
        <v>1</v>
      </c>
      <c r="F822" s="239" t="s">
        <v>2909</v>
      </c>
      <c r="G822" s="237"/>
      <c r="H822" s="240">
        <v>3</v>
      </c>
      <c r="I822" s="241"/>
      <c r="J822" s="237"/>
      <c r="K822" s="237"/>
      <c r="L822" s="242"/>
      <c r="M822" s="243"/>
      <c r="N822" s="244"/>
      <c r="O822" s="244"/>
      <c r="P822" s="244"/>
      <c r="Q822" s="244"/>
      <c r="R822" s="244"/>
      <c r="S822" s="244"/>
      <c r="T822" s="245"/>
      <c r="AT822" s="246" t="s">
        <v>287</v>
      </c>
      <c r="AU822" s="246" t="s">
        <v>90</v>
      </c>
      <c r="AV822" s="12" t="s">
        <v>90</v>
      </c>
      <c r="AW822" s="12" t="s">
        <v>40</v>
      </c>
      <c r="AX822" s="12" t="s">
        <v>79</v>
      </c>
      <c r="AY822" s="246" t="s">
        <v>174</v>
      </c>
    </row>
    <row r="823" s="12" customFormat="1">
      <c r="B823" s="236"/>
      <c r="C823" s="237"/>
      <c r="D823" s="230" t="s">
        <v>287</v>
      </c>
      <c r="E823" s="238" t="s">
        <v>1</v>
      </c>
      <c r="F823" s="239" t="s">
        <v>2910</v>
      </c>
      <c r="G823" s="237"/>
      <c r="H823" s="240">
        <v>1</v>
      </c>
      <c r="I823" s="241"/>
      <c r="J823" s="237"/>
      <c r="K823" s="237"/>
      <c r="L823" s="242"/>
      <c r="M823" s="243"/>
      <c r="N823" s="244"/>
      <c r="O823" s="244"/>
      <c r="P823" s="244"/>
      <c r="Q823" s="244"/>
      <c r="R823" s="244"/>
      <c r="S823" s="244"/>
      <c r="T823" s="245"/>
      <c r="AT823" s="246" t="s">
        <v>287</v>
      </c>
      <c r="AU823" s="246" t="s">
        <v>90</v>
      </c>
      <c r="AV823" s="12" t="s">
        <v>90</v>
      </c>
      <c r="AW823" s="12" t="s">
        <v>40</v>
      </c>
      <c r="AX823" s="12" t="s">
        <v>79</v>
      </c>
      <c r="AY823" s="246" t="s">
        <v>174</v>
      </c>
    </row>
    <row r="824" s="12" customFormat="1">
      <c r="B824" s="236"/>
      <c r="C824" s="237"/>
      <c r="D824" s="230" t="s">
        <v>287</v>
      </c>
      <c r="E824" s="238" t="s">
        <v>1</v>
      </c>
      <c r="F824" s="239" t="s">
        <v>2879</v>
      </c>
      <c r="G824" s="237"/>
      <c r="H824" s="240">
        <v>4</v>
      </c>
      <c r="I824" s="241"/>
      <c r="J824" s="237"/>
      <c r="K824" s="237"/>
      <c r="L824" s="242"/>
      <c r="M824" s="243"/>
      <c r="N824" s="244"/>
      <c r="O824" s="244"/>
      <c r="P824" s="244"/>
      <c r="Q824" s="244"/>
      <c r="R824" s="244"/>
      <c r="S824" s="244"/>
      <c r="T824" s="245"/>
      <c r="AT824" s="246" t="s">
        <v>287</v>
      </c>
      <c r="AU824" s="246" t="s">
        <v>90</v>
      </c>
      <c r="AV824" s="12" t="s">
        <v>90</v>
      </c>
      <c r="AW824" s="12" t="s">
        <v>40</v>
      </c>
      <c r="AX824" s="12" t="s">
        <v>79</v>
      </c>
      <c r="AY824" s="246" t="s">
        <v>174</v>
      </c>
    </row>
    <row r="825" s="1" customFormat="1" ht="16.5" customHeight="1">
      <c r="B825" s="37"/>
      <c r="C825" s="218" t="s">
        <v>655</v>
      </c>
      <c r="D825" s="218" t="s">
        <v>175</v>
      </c>
      <c r="E825" s="219" t="s">
        <v>2006</v>
      </c>
      <c r="F825" s="220" t="s">
        <v>2007</v>
      </c>
      <c r="G825" s="221" t="s">
        <v>320</v>
      </c>
      <c r="H825" s="222">
        <v>25</v>
      </c>
      <c r="I825" s="223"/>
      <c r="J825" s="224">
        <f>ROUND(I825*H825,2)</f>
        <v>0</v>
      </c>
      <c r="K825" s="220" t="s">
        <v>274</v>
      </c>
      <c r="L825" s="42"/>
      <c r="M825" s="225" t="s">
        <v>1</v>
      </c>
      <c r="N825" s="226" t="s">
        <v>50</v>
      </c>
      <c r="O825" s="78"/>
      <c r="P825" s="227">
        <f>O825*H825</f>
        <v>0</v>
      </c>
      <c r="Q825" s="227">
        <v>0.12303</v>
      </c>
      <c r="R825" s="227">
        <f>Q825*H825</f>
        <v>3.0757500000000002</v>
      </c>
      <c r="S825" s="227">
        <v>0</v>
      </c>
      <c r="T825" s="228">
        <f>S825*H825</f>
        <v>0</v>
      </c>
      <c r="AR825" s="15" t="s">
        <v>192</v>
      </c>
      <c r="AT825" s="15" t="s">
        <v>175</v>
      </c>
      <c r="AU825" s="15" t="s">
        <v>90</v>
      </c>
      <c r="AY825" s="15" t="s">
        <v>174</v>
      </c>
      <c r="BE825" s="229">
        <f>IF(N825="základní",J825,0)</f>
        <v>0</v>
      </c>
      <c r="BF825" s="229">
        <f>IF(N825="snížená",J825,0)</f>
        <v>0</v>
      </c>
      <c r="BG825" s="229">
        <f>IF(N825="zákl. přenesená",J825,0)</f>
        <v>0</v>
      </c>
      <c r="BH825" s="229">
        <f>IF(N825="sníž. přenesená",J825,0)</f>
        <v>0</v>
      </c>
      <c r="BI825" s="229">
        <f>IF(N825="nulová",J825,0)</f>
        <v>0</v>
      </c>
      <c r="BJ825" s="15" t="s">
        <v>87</v>
      </c>
      <c r="BK825" s="229">
        <f>ROUND(I825*H825,2)</f>
        <v>0</v>
      </c>
      <c r="BL825" s="15" t="s">
        <v>192</v>
      </c>
      <c r="BM825" s="15" t="s">
        <v>2911</v>
      </c>
    </row>
    <row r="826" s="1" customFormat="1">
      <c r="B826" s="37"/>
      <c r="C826" s="38"/>
      <c r="D826" s="230" t="s">
        <v>181</v>
      </c>
      <c r="E826" s="38"/>
      <c r="F826" s="231" t="s">
        <v>2007</v>
      </c>
      <c r="G826" s="38"/>
      <c r="H826" s="38"/>
      <c r="I826" s="142"/>
      <c r="J826" s="38"/>
      <c r="K826" s="38"/>
      <c r="L826" s="42"/>
      <c r="M826" s="232"/>
      <c r="N826" s="78"/>
      <c r="O826" s="78"/>
      <c r="P826" s="78"/>
      <c r="Q826" s="78"/>
      <c r="R826" s="78"/>
      <c r="S826" s="78"/>
      <c r="T826" s="79"/>
      <c r="AT826" s="15" t="s">
        <v>181</v>
      </c>
      <c r="AU826" s="15" t="s">
        <v>90</v>
      </c>
    </row>
    <row r="827" s="12" customFormat="1">
      <c r="B827" s="236"/>
      <c r="C827" s="237"/>
      <c r="D827" s="230" t="s">
        <v>287</v>
      </c>
      <c r="E827" s="238" t="s">
        <v>1</v>
      </c>
      <c r="F827" s="239" t="s">
        <v>2881</v>
      </c>
      <c r="G827" s="237"/>
      <c r="H827" s="240">
        <v>2</v>
      </c>
      <c r="I827" s="241"/>
      <c r="J827" s="237"/>
      <c r="K827" s="237"/>
      <c r="L827" s="242"/>
      <c r="M827" s="243"/>
      <c r="N827" s="244"/>
      <c r="O827" s="244"/>
      <c r="P827" s="244"/>
      <c r="Q827" s="244"/>
      <c r="R827" s="244"/>
      <c r="S827" s="244"/>
      <c r="T827" s="245"/>
      <c r="AT827" s="246" t="s">
        <v>287</v>
      </c>
      <c r="AU827" s="246" t="s">
        <v>90</v>
      </c>
      <c r="AV827" s="12" t="s">
        <v>90</v>
      </c>
      <c r="AW827" s="12" t="s">
        <v>40</v>
      </c>
      <c r="AX827" s="12" t="s">
        <v>79</v>
      </c>
      <c r="AY827" s="246" t="s">
        <v>174</v>
      </c>
    </row>
    <row r="828" s="12" customFormat="1">
      <c r="B828" s="236"/>
      <c r="C828" s="237"/>
      <c r="D828" s="230" t="s">
        <v>287</v>
      </c>
      <c r="E828" s="238" t="s">
        <v>1</v>
      </c>
      <c r="F828" s="239" t="s">
        <v>2912</v>
      </c>
      <c r="G828" s="237"/>
      <c r="H828" s="240">
        <v>5</v>
      </c>
      <c r="I828" s="241"/>
      <c r="J828" s="237"/>
      <c r="K828" s="237"/>
      <c r="L828" s="242"/>
      <c r="M828" s="243"/>
      <c r="N828" s="244"/>
      <c r="O828" s="244"/>
      <c r="P828" s="244"/>
      <c r="Q828" s="244"/>
      <c r="R828" s="244"/>
      <c r="S828" s="244"/>
      <c r="T828" s="245"/>
      <c r="AT828" s="246" t="s">
        <v>287</v>
      </c>
      <c r="AU828" s="246" t="s">
        <v>90</v>
      </c>
      <c r="AV828" s="12" t="s">
        <v>90</v>
      </c>
      <c r="AW828" s="12" t="s">
        <v>40</v>
      </c>
      <c r="AX828" s="12" t="s">
        <v>79</v>
      </c>
      <c r="AY828" s="246" t="s">
        <v>174</v>
      </c>
    </row>
    <row r="829" s="12" customFormat="1">
      <c r="B829" s="236"/>
      <c r="C829" s="237"/>
      <c r="D829" s="230" t="s">
        <v>287</v>
      </c>
      <c r="E829" s="238" t="s">
        <v>1</v>
      </c>
      <c r="F829" s="239" t="s">
        <v>2864</v>
      </c>
      <c r="G829" s="237"/>
      <c r="H829" s="240">
        <v>1</v>
      </c>
      <c r="I829" s="241"/>
      <c r="J829" s="237"/>
      <c r="K829" s="237"/>
      <c r="L829" s="242"/>
      <c r="M829" s="243"/>
      <c r="N829" s="244"/>
      <c r="O829" s="244"/>
      <c r="P829" s="244"/>
      <c r="Q829" s="244"/>
      <c r="R829" s="244"/>
      <c r="S829" s="244"/>
      <c r="T829" s="245"/>
      <c r="AT829" s="246" t="s">
        <v>287</v>
      </c>
      <c r="AU829" s="246" t="s">
        <v>90</v>
      </c>
      <c r="AV829" s="12" t="s">
        <v>90</v>
      </c>
      <c r="AW829" s="12" t="s">
        <v>40</v>
      </c>
      <c r="AX829" s="12" t="s">
        <v>79</v>
      </c>
      <c r="AY829" s="246" t="s">
        <v>174</v>
      </c>
    </row>
    <row r="830" s="12" customFormat="1">
      <c r="B830" s="236"/>
      <c r="C830" s="237"/>
      <c r="D830" s="230" t="s">
        <v>287</v>
      </c>
      <c r="E830" s="238" t="s">
        <v>1</v>
      </c>
      <c r="F830" s="239" t="s">
        <v>2865</v>
      </c>
      <c r="G830" s="237"/>
      <c r="H830" s="240">
        <v>0</v>
      </c>
      <c r="I830" s="241"/>
      <c r="J830" s="237"/>
      <c r="K830" s="237"/>
      <c r="L830" s="242"/>
      <c r="M830" s="243"/>
      <c r="N830" s="244"/>
      <c r="O830" s="244"/>
      <c r="P830" s="244"/>
      <c r="Q830" s="244"/>
      <c r="R830" s="244"/>
      <c r="S830" s="244"/>
      <c r="T830" s="245"/>
      <c r="AT830" s="246" t="s">
        <v>287</v>
      </c>
      <c r="AU830" s="246" t="s">
        <v>90</v>
      </c>
      <c r="AV830" s="12" t="s">
        <v>90</v>
      </c>
      <c r="AW830" s="12" t="s">
        <v>40</v>
      </c>
      <c r="AX830" s="12" t="s">
        <v>79</v>
      </c>
      <c r="AY830" s="246" t="s">
        <v>174</v>
      </c>
    </row>
    <row r="831" s="12" customFormat="1">
      <c r="B831" s="236"/>
      <c r="C831" s="237"/>
      <c r="D831" s="230" t="s">
        <v>287</v>
      </c>
      <c r="E831" s="238" t="s">
        <v>1</v>
      </c>
      <c r="F831" s="239" t="s">
        <v>2866</v>
      </c>
      <c r="G831" s="237"/>
      <c r="H831" s="240">
        <v>1</v>
      </c>
      <c r="I831" s="241"/>
      <c r="J831" s="237"/>
      <c r="K831" s="237"/>
      <c r="L831" s="242"/>
      <c r="M831" s="243"/>
      <c r="N831" s="244"/>
      <c r="O831" s="244"/>
      <c r="P831" s="244"/>
      <c r="Q831" s="244"/>
      <c r="R831" s="244"/>
      <c r="S831" s="244"/>
      <c r="T831" s="245"/>
      <c r="AT831" s="246" t="s">
        <v>287</v>
      </c>
      <c r="AU831" s="246" t="s">
        <v>90</v>
      </c>
      <c r="AV831" s="12" t="s">
        <v>90</v>
      </c>
      <c r="AW831" s="12" t="s">
        <v>40</v>
      </c>
      <c r="AX831" s="12" t="s">
        <v>79</v>
      </c>
      <c r="AY831" s="246" t="s">
        <v>174</v>
      </c>
    </row>
    <row r="832" s="12" customFormat="1">
      <c r="B832" s="236"/>
      <c r="C832" s="237"/>
      <c r="D832" s="230" t="s">
        <v>287</v>
      </c>
      <c r="E832" s="238" t="s">
        <v>1</v>
      </c>
      <c r="F832" s="239" t="s">
        <v>2867</v>
      </c>
      <c r="G832" s="237"/>
      <c r="H832" s="240">
        <v>1</v>
      </c>
      <c r="I832" s="241"/>
      <c r="J832" s="237"/>
      <c r="K832" s="237"/>
      <c r="L832" s="242"/>
      <c r="M832" s="243"/>
      <c r="N832" s="244"/>
      <c r="O832" s="244"/>
      <c r="P832" s="244"/>
      <c r="Q832" s="244"/>
      <c r="R832" s="244"/>
      <c r="S832" s="244"/>
      <c r="T832" s="245"/>
      <c r="AT832" s="246" t="s">
        <v>287</v>
      </c>
      <c r="AU832" s="246" t="s">
        <v>90</v>
      </c>
      <c r="AV832" s="12" t="s">
        <v>90</v>
      </c>
      <c r="AW832" s="12" t="s">
        <v>40</v>
      </c>
      <c r="AX832" s="12" t="s">
        <v>79</v>
      </c>
      <c r="AY832" s="246" t="s">
        <v>174</v>
      </c>
    </row>
    <row r="833" s="12" customFormat="1">
      <c r="B833" s="236"/>
      <c r="C833" s="237"/>
      <c r="D833" s="230" t="s">
        <v>287</v>
      </c>
      <c r="E833" s="238" t="s">
        <v>1</v>
      </c>
      <c r="F833" s="239" t="s">
        <v>2868</v>
      </c>
      <c r="G833" s="237"/>
      <c r="H833" s="240">
        <v>1</v>
      </c>
      <c r="I833" s="241"/>
      <c r="J833" s="237"/>
      <c r="K833" s="237"/>
      <c r="L833" s="242"/>
      <c r="M833" s="243"/>
      <c r="N833" s="244"/>
      <c r="O833" s="244"/>
      <c r="P833" s="244"/>
      <c r="Q833" s="244"/>
      <c r="R833" s="244"/>
      <c r="S833" s="244"/>
      <c r="T833" s="245"/>
      <c r="AT833" s="246" t="s">
        <v>287</v>
      </c>
      <c r="AU833" s="246" t="s">
        <v>90</v>
      </c>
      <c r="AV833" s="12" t="s">
        <v>90</v>
      </c>
      <c r="AW833" s="12" t="s">
        <v>40</v>
      </c>
      <c r="AX833" s="12" t="s">
        <v>79</v>
      </c>
      <c r="AY833" s="246" t="s">
        <v>174</v>
      </c>
    </row>
    <row r="834" s="12" customFormat="1">
      <c r="B834" s="236"/>
      <c r="C834" s="237"/>
      <c r="D834" s="230" t="s">
        <v>287</v>
      </c>
      <c r="E834" s="238" t="s">
        <v>1</v>
      </c>
      <c r="F834" s="239" t="s">
        <v>2869</v>
      </c>
      <c r="G834" s="237"/>
      <c r="H834" s="240">
        <v>1</v>
      </c>
      <c r="I834" s="241"/>
      <c r="J834" s="237"/>
      <c r="K834" s="237"/>
      <c r="L834" s="242"/>
      <c r="M834" s="243"/>
      <c r="N834" s="244"/>
      <c r="O834" s="244"/>
      <c r="P834" s="244"/>
      <c r="Q834" s="244"/>
      <c r="R834" s="244"/>
      <c r="S834" s="244"/>
      <c r="T834" s="245"/>
      <c r="AT834" s="246" t="s">
        <v>287</v>
      </c>
      <c r="AU834" s="246" t="s">
        <v>90</v>
      </c>
      <c r="AV834" s="12" t="s">
        <v>90</v>
      </c>
      <c r="AW834" s="12" t="s">
        <v>40</v>
      </c>
      <c r="AX834" s="12" t="s">
        <v>79</v>
      </c>
      <c r="AY834" s="246" t="s">
        <v>174</v>
      </c>
    </row>
    <row r="835" s="12" customFormat="1">
      <c r="B835" s="236"/>
      <c r="C835" s="237"/>
      <c r="D835" s="230" t="s">
        <v>287</v>
      </c>
      <c r="E835" s="238" t="s">
        <v>1</v>
      </c>
      <c r="F835" s="239" t="s">
        <v>2870</v>
      </c>
      <c r="G835" s="237"/>
      <c r="H835" s="240">
        <v>2</v>
      </c>
      <c r="I835" s="241"/>
      <c r="J835" s="237"/>
      <c r="K835" s="237"/>
      <c r="L835" s="242"/>
      <c r="M835" s="243"/>
      <c r="N835" s="244"/>
      <c r="O835" s="244"/>
      <c r="P835" s="244"/>
      <c r="Q835" s="244"/>
      <c r="R835" s="244"/>
      <c r="S835" s="244"/>
      <c r="T835" s="245"/>
      <c r="AT835" s="246" t="s">
        <v>287</v>
      </c>
      <c r="AU835" s="246" t="s">
        <v>90</v>
      </c>
      <c r="AV835" s="12" t="s">
        <v>90</v>
      </c>
      <c r="AW835" s="12" t="s">
        <v>40</v>
      </c>
      <c r="AX835" s="12" t="s">
        <v>79</v>
      </c>
      <c r="AY835" s="246" t="s">
        <v>174</v>
      </c>
    </row>
    <row r="836" s="12" customFormat="1">
      <c r="B836" s="236"/>
      <c r="C836" s="237"/>
      <c r="D836" s="230" t="s">
        <v>287</v>
      </c>
      <c r="E836" s="238" t="s">
        <v>1</v>
      </c>
      <c r="F836" s="239" t="s">
        <v>2871</v>
      </c>
      <c r="G836" s="237"/>
      <c r="H836" s="240">
        <v>1</v>
      </c>
      <c r="I836" s="241"/>
      <c r="J836" s="237"/>
      <c r="K836" s="237"/>
      <c r="L836" s="242"/>
      <c r="M836" s="243"/>
      <c r="N836" s="244"/>
      <c r="O836" s="244"/>
      <c r="P836" s="244"/>
      <c r="Q836" s="244"/>
      <c r="R836" s="244"/>
      <c r="S836" s="244"/>
      <c r="T836" s="245"/>
      <c r="AT836" s="246" t="s">
        <v>287</v>
      </c>
      <c r="AU836" s="246" t="s">
        <v>90</v>
      </c>
      <c r="AV836" s="12" t="s">
        <v>90</v>
      </c>
      <c r="AW836" s="12" t="s">
        <v>40</v>
      </c>
      <c r="AX836" s="12" t="s">
        <v>79</v>
      </c>
      <c r="AY836" s="246" t="s">
        <v>174</v>
      </c>
    </row>
    <row r="837" s="12" customFormat="1">
      <c r="B837" s="236"/>
      <c r="C837" s="237"/>
      <c r="D837" s="230" t="s">
        <v>287</v>
      </c>
      <c r="E837" s="238" t="s">
        <v>1</v>
      </c>
      <c r="F837" s="239" t="s">
        <v>2872</v>
      </c>
      <c r="G837" s="237"/>
      <c r="H837" s="240">
        <v>1</v>
      </c>
      <c r="I837" s="241"/>
      <c r="J837" s="237"/>
      <c r="K837" s="237"/>
      <c r="L837" s="242"/>
      <c r="M837" s="243"/>
      <c r="N837" s="244"/>
      <c r="O837" s="244"/>
      <c r="P837" s="244"/>
      <c r="Q837" s="244"/>
      <c r="R837" s="244"/>
      <c r="S837" s="244"/>
      <c r="T837" s="245"/>
      <c r="AT837" s="246" t="s">
        <v>287</v>
      </c>
      <c r="AU837" s="246" t="s">
        <v>90</v>
      </c>
      <c r="AV837" s="12" t="s">
        <v>90</v>
      </c>
      <c r="AW837" s="12" t="s">
        <v>40</v>
      </c>
      <c r="AX837" s="12" t="s">
        <v>79</v>
      </c>
      <c r="AY837" s="246" t="s">
        <v>174</v>
      </c>
    </row>
    <row r="838" s="12" customFormat="1">
      <c r="B838" s="236"/>
      <c r="C838" s="237"/>
      <c r="D838" s="230" t="s">
        <v>287</v>
      </c>
      <c r="E838" s="238" t="s">
        <v>1</v>
      </c>
      <c r="F838" s="239" t="s">
        <v>2873</v>
      </c>
      <c r="G838" s="237"/>
      <c r="H838" s="240">
        <v>1</v>
      </c>
      <c r="I838" s="241"/>
      <c r="J838" s="237"/>
      <c r="K838" s="237"/>
      <c r="L838" s="242"/>
      <c r="M838" s="243"/>
      <c r="N838" s="244"/>
      <c r="O838" s="244"/>
      <c r="P838" s="244"/>
      <c r="Q838" s="244"/>
      <c r="R838" s="244"/>
      <c r="S838" s="244"/>
      <c r="T838" s="245"/>
      <c r="AT838" s="246" t="s">
        <v>287</v>
      </c>
      <c r="AU838" s="246" t="s">
        <v>90</v>
      </c>
      <c r="AV838" s="12" t="s">
        <v>90</v>
      </c>
      <c r="AW838" s="12" t="s">
        <v>40</v>
      </c>
      <c r="AX838" s="12" t="s">
        <v>79</v>
      </c>
      <c r="AY838" s="246" t="s">
        <v>174</v>
      </c>
    </row>
    <row r="839" s="12" customFormat="1">
      <c r="B839" s="236"/>
      <c r="C839" s="237"/>
      <c r="D839" s="230" t="s">
        <v>287</v>
      </c>
      <c r="E839" s="238" t="s">
        <v>1</v>
      </c>
      <c r="F839" s="239" t="s">
        <v>2874</v>
      </c>
      <c r="G839" s="237"/>
      <c r="H839" s="240">
        <v>1</v>
      </c>
      <c r="I839" s="241"/>
      <c r="J839" s="237"/>
      <c r="K839" s="237"/>
      <c r="L839" s="242"/>
      <c r="M839" s="243"/>
      <c r="N839" s="244"/>
      <c r="O839" s="244"/>
      <c r="P839" s="244"/>
      <c r="Q839" s="244"/>
      <c r="R839" s="244"/>
      <c r="S839" s="244"/>
      <c r="T839" s="245"/>
      <c r="AT839" s="246" t="s">
        <v>287</v>
      </c>
      <c r="AU839" s="246" t="s">
        <v>90</v>
      </c>
      <c r="AV839" s="12" t="s">
        <v>90</v>
      </c>
      <c r="AW839" s="12" t="s">
        <v>40</v>
      </c>
      <c r="AX839" s="12" t="s">
        <v>79</v>
      </c>
      <c r="AY839" s="246" t="s">
        <v>174</v>
      </c>
    </row>
    <row r="840" s="12" customFormat="1">
      <c r="B840" s="236"/>
      <c r="C840" s="237"/>
      <c r="D840" s="230" t="s">
        <v>287</v>
      </c>
      <c r="E840" s="238" t="s">
        <v>1</v>
      </c>
      <c r="F840" s="239" t="s">
        <v>2875</v>
      </c>
      <c r="G840" s="237"/>
      <c r="H840" s="240">
        <v>1</v>
      </c>
      <c r="I840" s="241"/>
      <c r="J840" s="237"/>
      <c r="K840" s="237"/>
      <c r="L840" s="242"/>
      <c r="M840" s="243"/>
      <c r="N840" s="244"/>
      <c r="O840" s="244"/>
      <c r="P840" s="244"/>
      <c r="Q840" s="244"/>
      <c r="R840" s="244"/>
      <c r="S840" s="244"/>
      <c r="T840" s="245"/>
      <c r="AT840" s="246" t="s">
        <v>287</v>
      </c>
      <c r="AU840" s="246" t="s">
        <v>90</v>
      </c>
      <c r="AV840" s="12" t="s">
        <v>90</v>
      </c>
      <c r="AW840" s="12" t="s">
        <v>40</v>
      </c>
      <c r="AX840" s="12" t="s">
        <v>79</v>
      </c>
      <c r="AY840" s="246" t="s">
        <v>174</v>
      </c>
    </row>
    <row r="841" s="12" customFormat="1">
      <c r="B841" s="236"/>
      <c r="C841" s="237"/>
      <c r="D841" s="230" t="s">
        <v>287</v>
      </c>
      <c r="E841" s="238" t="s">
        <v>1</v>
      </c>
      <c r="F841" s="239" t="s">
        <v>2876</v>
      </c>
      <c r="G841" s="237"/>
      <c r="H841" s="240">
        <v>1</v>
      </c>
      <c r="I841" s="241"/>
      <c r="J841" s="237"/>
      <c r="K841" s="237"/>
      <c r="L841" s="242"/>
      <c r="M841" s="243"/>
      <c r="N841" s="244"/>
      <c r="O841" s="244"/>
      <c r="P841" s="244"/>
      <c r="Q841" s="244"/>
      <c r="R841" s="244"/>
      <c r="S841" s="244"/>
      <c r="T841" s="245"/>
      <c r="AT841" s="246" t="s">
        <v>287</v>
      </c>
      <c r="AU841" s="246" t="s">
        <v>90</v>
      </c>
      <c r="AV841" s="12" t="s">
        <v>90</v>
      </c>
      <c r="AW841" s="12" t="s">
        <v>40</v>
      </c>
      <c r="AX841" s="12" t="s">
        <v>79</v>
      </c>
      <c r="AY841" s="246" t="s">
        <v>174</v>
      </c>
    </row>
    <row r="842" s="12" customFormat="1">
      <c r="B842" s="236"/>
      <c r="C842" s="237"/>
      <c r="D842" s="230" t="s">
        <v>287</v>
      </c>
      <c r="E842" s="238" t="s">
        <v>1</v>
      </c>
      <c r="F842" s="239" t="s">
        <v>2910</v>
      </c>
      <c r="G842" s="237"/>
      <c r="H842" s="240">
        <v>1</v>
      </c>
      <c r="I842" s="241"/>
      <c r="J842" s="237"/>
      <c r="K842" s="237"/>
      <c r="L842" s="242"/>
      <c r="M842" s="243"/>
      <c r="N842" s="244"/>
      <c r="O842" s="244"/>
      <c r="P842" s="244"/>
      <c r="Q842" s="244"/>
      <c r="R842" s="244"/>
      <c r="S842" s="244"/>
      <c r="T842" s="245"/>
      <c r="AT842" s="246" t="s">
        <v>287</v>
      </c>
      <c r="AU842" s="246" t="s">
        <v>90</v>
      </c>
      <c r="AV842" s="12" t="s">
        <v>90</v>
      </c>
      <c r="AW842" s="12" t="s">
        <v>40</v>
      </c>
      <c r="AX842" s="12" t="s">
        <v>79</v>
      </c>
      <c r="AY842" s="246" t="s">
        <v>174</v>
      </c>
    </row>
    <row r="843" s="12" customFormat="1">
      <c r="B843" s="236"/>
      <c r="C843" s="237"/>
      <c r="D843" s="230" t="s">
        <v>287</v>
      </c>
      <c r="E843" s="238" t="s">
        <v>1</v>
      </c>
      <c r="F843" s="239" t="s">
        <v>2879</v>
      </c>
      <c r="G843" s="237"/>
      <c r="H843" s="240">
        <v>4</v>
      </c>
      <c r="I843" s="241"/>
      <c r="J843" s="237"/>
      <c r="K843" s="237"/>
      <c r="L843" s="242"/>
      <c r="M843" s="243"/>
      <c r="N843" s="244"/>
      <c r="O843" s="244"/>
      <c r="P843" s="244"/>
      <c r="Q843" s="244"/>
      <c r="R843" s="244"/>
      <c r="S843" s="244"/>
      <c r="T843" s="245"/>
      <c r="AT843" s="246" t="s">
        <v>287</v>
      </c>
      <c r="AU843" s="246" t="s">
        <v>90</v>
      </c>
      <c r="AV843" s="12" t="s">
        <v>90</v>
      </c>
      <c r="AW843" s="12" t="s">
        <v>40</v>
      </c>
      <c r="AX843" s="12" t="s">
        <v>79</v>
      </c>
      <c r="AY843" s="246" t="s">
        <v>174</v>
      </c>
    </row>
    <row r="844" s="1" customFormat="1" ht="16.5" customHeight="1">
      <c r="B844" s="37"/>
      <c r="C844" s="247" t="s">
        <v>661</v>
      </c>
      <c r="D844" s="247" t="s">
        <v>312</v>
      </c>
      <c r="E844" s="248" t="s">
        <v>2020</v>
      </c>
      <c r="F844" s="249" t="s">
        <v>2021</v>
      </c>
      <c r="G844" s="250" t="s">
        <v>320</v>
      </c>
      <c r="H844" s="251">
        <v>25</v>
      </c>
      <c r="I844" s="252"/>
      <c r="J844" s="253">
        <f>ROUND(I844*H844,2)</f>
        <v>0</v>
      </c>
      <c r="K844" s="249" t="s">
        <v>330</v>
      </c>
      <c r="L844" s="254"/>
      <c r="M844" s="255" t="s">
        <v>1</v>
      </c>
      <c r="N844" s="256" t="s">
        <v>50</v>
      </c>
      <c r="O844" s="78"/>
      <c r="P844" s="227">
        <f>O844*H844</f>
        <v>0</v>
      </c>
      <c r="Q844" s="227">
        <v>0.013299999999999999</v>
      </c>
      <c r="R844" s="227">
        <f>Q844*H844</f>
        <v>0.33249999999999996</v>
      </c>
      <c r="S844" s="227">
        <v>0</v>
      </c>
      <c r="T844" s="228">
        <f>S844*H844</f>
        <v>0</v>
      </c>
      <c r="AR844" s="15" t="s">
        <v>209</v>
      </c>
      <c r="AT844" s="15" t="s">
        <v>312</v>
      </c>
      <c r="AU844" s="15" t="s">
        <v>90</v>
      </c>
      <c r="AY844" s="15" t="s">
        <v>174</v>
      </c>
      <c r="BE844" s="229">
        <f>IF(N844="základní",J844,0)</f>
        <v>0</v>
      </c>
      <c r="BF844" s="229">
        <f>IF(N844="snížená",J844,0)</f>
        <v>0</v>
      </c>
      <c r="BG844" s="229">
        <f>IF(N844="zákl. přenesená",J844,0)</f>
        <v>0</v>
      </c>
      <c r="BH844" s="229">
        <f>IF(N844="sníž. přenesená",J844,0)</f>
        <v>0</v>
      </c>
      <c r="BI844" s="229">
        <f>IF(N844="nulová",J844,0)</f>
        <v>0</v>
      </c>
      <c r="BJ844" s="15" t="s">
        <v>87</v>
      </c>
      <c r="BK844" s="229">
        <f>ROUND(I844*H844,2)</f>
        <v>0</v>
      </c>
      <c r="BL844" s="15" t="s">
        <v>192</v>
      </c>
      <c r="BM844" s="15" t="s">
        <v>2913</v>
      </c>
    </row>
    <row r="845" s="1" customFormat="1">
      <c r="B845" s="37"/>
      <c r="C845" s="38"/>
      <c r="D845" s="230" t="s">
        <v>181</v>
      </c>
      <c r="E845" s="38"/>
      <c r="F845" s="231" t="s">
        <v>2023</v>
      </c>
      <c r="G845" s="38"/>
      <c r="H845" s="38"/>
      <c r="I845" s="142"/>
      <c r="J845" s="38"/>
      <c r="K845" s="38"/>
      <c r="L845" s="42"/>
      <c r="M845" s="232"/>
      <c r="N845" s="78"/>
      <c r="O845" s="78"/>
      <c r="P845" s="78"/>
      <c r="Q845" s="78"/>
      <c r="R845" s="78"/>
      <c r="S845" s="78"/>
      <c r="T845" s="79"/>
      <c r="AT845" s="15" t="s">
        <v>181</v>
      </c>
      <c r="AU845" s="15" t="s">
        <v>90</v>
      </c>
    </row>
    <row r="846" s="12" customFormat="1">
      <c r="B846" s="236"/>
      <c r="C846" s="237"/>
      <c r="D846" s="230" t="s">
        <v>287</v>
      </c>
      <c r="E846" s="238" t="s">
        <v>1</v>
      </c>
      <c r="F846" s="239" t="s">
        <v>2881</v>
      </c>
      <c r="G846" s="237"/>
      <c r="H846" s="240">
        <v>2</v>
      </c>
      <c r="I846" s="241"/>
      <c r="J846" s="237"/>
      <c r="K846" s="237"/>
      <c r="L846" s="242"/>
      <c r="M846" s="243"/>
      <c r="N846" s="244"/>
      <c r="O846" s="244"/>
      <c r="P846" s="244"/>
      <c r="Q846" s="244"/>
      <c r="R846" s="244"/>
      <c r="S846" s="244"/>
      <c r="T846" s="245"/>
      <c r="AT846" s="246" t="s">
        <v>287</v>
      </c>
      <c r="AU846" s="246" t="s">
        <v>90</v>
      </c>
      <c r="AV846" s="12" t="s">
        <v>90</v>
      </c>
      <c r="AW846" s="12" t="s">
        <v>40</v>
      </c>
      <c r="AX846" s="12" t="s">
        <v>79</v>
      </c>
      <c r="AY846" s="246" t="s">
        <v>174</v>
      </c>
    </row>
    <row r="847" s="12" customFormat="1">
      <c r="B847" s="236"/>
      <c r="C847" s="237"/>
      <c r="D847" s="230" t="s">
        <v>287</v>
      </c>
      <c r="E847" s="238" t="s">
        <v>1</v>
      </c>
      <c r="F847" s="239" t="s">
        <v>2912</v>
      </c>
      <c r="G847" s="237"/>
      <c r="H847" s="240">
        <v>5</v>
      </c>
      <c r="I847" s="241"/>
      <c r="J847" s="237"/>
      <c r="K847" s="237"/>
      <c r="L847" s="242"/>
      <c r="M847" s="243"/>
      <c r="N847" s="244"/>
      <c r="O847" s="244"/>
      <c r="P847" s="244"/>
      <c r="Q847" s="244"/>
      <c r="R847" s="244"/>
      <c r="S847" s="244"/>
      <c r="T847" s="245"/>
      <c r="AT847" s="246" t="s">
        <v>287</v>
      </c>
      <c r="AU847" s="246" t="s">
        <v>90</v>
      </c>
      <c r="AV847" s="12" t="s">
        <v>90</v>
      </c>
      <c r="AW847" s="12" t="s">
        <v>40</v>
      </c>
      <c r="AX847" s="12" t="s">
        <v>79</v>
      </c>
      <c r="AY847" s="246" t="s">
        <v>174</v>
      </c>
    </row>
    <row r="848" s="12" customFormat="1">
      <c r="B848" s="236"/>
      <c r="C848" s="237"/>
      <c r="D848" s="230" t="s">
        <v>287</v>
      </c>
      <c r="E848" s="238" t="s">
        <v>1</v>
      </c>
      <c r="F848" s="239" t="s">
        <v>2864</v>
      </c>
      <c r="G848" s="237"/>
      <c r="H848" s="240">
        <v>1</v>
      </c>
      <c r="I848" s="241"/>
      <c r="J848" s="237"/>
      <c r="K848" s="237"/>
      <c r="L848" s="242"/>
      <c r="M848" s="243"/>
      <c r="N848" s="244"/>
      <c r="O848" s="244"/>
      <c r="P848" s="244"/>
      <c r="Q848" s="244"/>
      <c r="R848" s="244"/>
      <c r="S848" s="244"/>
      <c r="T848" s="245"/>
      <c r="AT848" s="246" t="s">
        <v>287</v>
      </c>
      <c r="AU848" s="246" t="s">
        <v>90</v>
      </c>
      <c r="AV848" s="12" t="s">
        <v>90</v>
      </c>
      <c r="AW848" s="12" t="s">
        <v>40</v>
      </c>
      <c r="AX848" s="12" t="s">
        <v>79</v>
      </c>
      <c r="AY848" s="246" t="s">
        <v>174</v>
      </c>
    </row>
    <row r="849" s="12" customFormat="1">
      <c r="B849" s="236"/>
      <c r="C849" s="237"/>
      <c r="D849" s="230" t="s">
        <v>287</v>
      </c>
      <c r="E849" s="238" t="s">
        <v>1</v>
      </c>
      <c r="F849" s="239" t="s">
        <v>2865</v>
      </c>
      <c r="G849" s="237"/>
      <c r="H849" s="240">
        <v>0</v>
      </c>
      <c r="I849" s="241"/>
      <c r="J849" s="237"/>
      <c r="K849" s="237"/>
      <c r="L849" s="242"/>
      <c r="M849" s="243"/>
      <c r="N849" s="244"/>
      <c r="O849" s="244"/>
      <c r="P849" s="244"/>
      <c r="Q849" s="244"/>
      <c r="R849" s="244"/>
      <c r="S849" s="244"/>
      <c r="T849" s="245"/>
      <c r="AT849" s="246" t="s">
        <v>287</v>
      </c>
      <c r="AU849" s="246" t="s">
        <v>90</v>
      </c>
      <c r="AV849" s="12" t="s">
        <v>90</v>
      </c>
      <c r="AW849" s="12" t="s">
        <v>40</v>
      </c>
      <c r="AX849" s="12" t="s">
        <v>79</v>
      </c>
      <c r="AY849" s="246" t="s">
        <v>174</v>
      </c>
    </row>
    <row r="850" s="12" customFormat="1">
      <c r="B850" s="236"/>
      <c r="C850" s="237"/>
      <c r="D850" s="230" t="s">
        <v>287</v>
      </c>
      <c r="E850" s="238" t="s">
        <v>1</v>
      </c>
      <c r="F850" s="239" t="s">
        <v>2866</v>
      </c>
      <c r="G850" s="237"/>
      <c r="H850" s="240">
        <v>1</v>
      </c>
      <c r="I850" s="241"/>
      <c r="J850" s="237"/>
      <c r="K850" s="237"/>
      <c r="L850" s="242"/>
      <c r="M850" s="243"/>
      <c r="N850" s="244"/>
      <c r="O850" s="244"/>
      <c r="P850" s="244"/>
      <c r="Q850" s="244"/>
      <c r="R850" s="244"/>
      <c r="S850" s="244"/>
      <c r="T850" s="245"/>
      <c r="AT850" s="246" t="s">
        <v>287</v>
      </c>
      <c r="AU850" s="246" t="s">
        <v>90</v>
      </c>
      <c r="AV850" s="12" t="s">
        <v>90</v>
      </c>
      <c r="AW850" s="12" t="s">
        <v>40</v>
      </c>
      <c r="AX850" s="12" t="s">
        <v>79</v>
      </c>
      <c r="AY850" s="246" t="s">
        <v>174</v>
      </c>
    </row>
    <row r="851" s="12" customFormat="1">
      <c r="B851" s="236"/>
      <c r="C851" s="237"/>
      <c r="D851" s="230" t="s">
        <v>287</v>
      </c>
      <c r="E851" s="238" t="s">
        <v>1</v>
      </c>
      <c r="F851" s="239" t="s">
        <v>2867</v>
      </c>
      <c r="G851" s="237"/>
      <c r="H851" s="240">
        <v>1</v>
      </c>
      <c r="I851" s="241"/>
      <c r="J851" s="237"/>
      <c r="K851" s="237"/>
      <c r="L851" s="242"/>
      <c r="M851" s="243"/>
      <c r="N851" s="244"/>
      <c r="O851" s="244"/>
      <c r="P851" s="244"/>
      <c r="Q851" s="244"/>
      <c r="R851" s="244"/>
      <c r="S851" s="244"/>
      <c r="T851" s="245"/>
      <c r="AT851" s="246" t="s">
        <v>287</v>
      </c>
      <c r="AU851" s="246" t="s">
        <v>90</v>
      </c>
      <c r="AV851" s="12" t="s">
        <v>90</v>
      </c>
      <c r="AW851" s="12" t="s">
        <v>40</v>
      </c>
      <c r="AX851" s="12" t="s">
        <v>79</v>
      </c>
      <c r="AY851" s="246" t="s">
        <v>174</v>
      </c>
    </row>
    <row r="852" s="12" customFormat="1">
      <c r="B852" s="236"/>
      <c r="C852" s="237"/>
      <c r="D852" s="230" t="s">
        <v>287</v>
      </c>
      <c r="E852" s="238" t="s">
        <v>1</v>
      </c>
      <c r="F852" s="239" t="s">
        <v>2868</v>
      </c>
      <c r="G852" s="237"/>
      <c r="H852" s="240">
        <v>1</v>
      </c>
      <c r="I852" s="241"/>
      <c r="J852" s="237"/>
      <c r="K852" s="237"/>
      <c r="L852" s="242"/>
      <c r="M852" s="243"/>
      <c r="N852" s="244"/>
      <c r="O852" s="244"/>
      <c r="P852" s="244"/>
      <c r="Q852" s="244"/>
      <c r="R852" s="244"/>
      <c r="S852" s="244"/>
      <c r="T852" s="245"/>
      <c r="AT852" s="246" t="s">
        <v>287</v>
      </c>
      <c r="AU852" s="246" t="s">
        <v>90</v>
      </c>
      <c r="AV852" s="12" t="s">
        <v>90</v>
      </c>
      <c r="AW852" s="12" t="s">
        <v>40</v>
      </c>
      <c r="AX852" s="12" t="s">
        <v>79</v>
      </c>
      <c r="AY852" s="246" t="s">
        <v>174</v>
      </c>
    </row>
    <row r="853" s="12" customFormat="1">
      <c r="B853" s="236"/>
      <c r="C853" s="237"/>
      <c r="D853" s="230" t="s">
        <v>287</v>
      </c>
      <c r="E853" s="238" t="s">
        <v>1</v>
      </c>
      <c r="F853" s="239" t="s">
        <v>2869</v>
      </c>
      <c r="G853" s="237"/>
      <c r="H853" s="240">
        <v>1</v>
      </c>
      <c r="I853" s="241"/>
      <c r="J853" s="237"/>
      <c r="K853" s="237"/>
      <c r="L853" s="242"/>
      <c r="M853" s="243"/>
      <c r="N853" s="244"/>
      <c r="O853" s="244"/>
      <c r="P853" s="244"/>
      <c r="Q853" s="244"/>
      <c r="R853" s="244"/>
      <c r="S853" s="244"/>
      <c r="T853" s="245"/>
      <c r="AT853" s="246" t="s">
        <v>287</v>
      </c>
      <c r="AU853" s="246" t="s">
        <v>90</v>
      </c>
      <c r="AV853" s="12" t="s">
        <v>90</v>
      </c>
      <c r="AW853" s="12" t="s">
        <v>40</v>
      </c>
      <c r="AX853" s="12" t="s">
        <v>79</v>
      </c>
      <c r="AY853" s="246" t="s">
        <v>174</v>
      </c>
    </row>
    <row r="854" s="12" customFormat="1">
      <c r="B854" s="236"/>
      <c r="C854" s="237"/>
      <c r="D854" s="230" t="s">
        <v>287</v>
      </c>
      <c r="E854" s="238" t="s">
        <v>1</v>
      </c>
      <c r="F854" s="239" t="s">
        <v>2870</v>
      </c>
      <c r="G854" s="237"/>
      <c r="H854" s="240">
        <v>2</v>
      </c>
      <c r="I854" s="241"/>
      <c r="J854" s="237"/>
      <c r="K854" s="237"/>
      <c r="L854" s="242"/>
      <c r="M854" s="243"/>
      <c r="N854" s="244"/>
      <c r="O854" s="244"/>
      <c r="P854" s="244"/>
      <c r="Q854" s="244"/>
      <c r="R854" s="244"/>
      <c r="S854" s="244"/>
      <c r="T854" s="245"/>
      <c r="AT854" s="246" t="s">
        <v>287</v>
      </c>
      <c r="AU854" s="246" t="s">
        <v>90</v>
      </c>
      <c r="AV854" s="12" t="s">
        <v>90</v>
      </c>
      <c r="AW854" s="12" t="s">
        <v>40</v>
      </c>
      <c r="AX854" s="12" t="s">
        <v>79</v>
      </c>
      <c r="AY854" s="246" t="s">
        <v>174</v>
      </c>
    </row>
    <row r="855" s="12" customFormat="1">
      <c r="B855" s="236"/>
      <c r="C855" s="237"/>
      <c r="D855" s="230" t="s">
        <v>287</v>
      </c>
      <c r="E855" s="238" t="s">
        <v>1</v>
      </c>
      <c r="F855" s="239" t="s">
        <v>2871</v>
      </c>
      <c r="G855" s="237"/>
      <c r="H855" s="240">
        <v>1</v>
      </c>
      <c r="I855" s="241"/>
      <c r="J855" s="237"/>
      <c r="K855" s="237"/>
      <c r="L855" s="242"/>
      <c r="M855" s="243"/>
      <c r="N855" s="244"/>
      <c r="O855" s="244"/>
      <c r="P855" s="244"/>
      <c r="Q855" s="244"/>
      <c r="R855" s="244"/>
      <c r="S855" s="244"/>
      <c r="T855" s="245"/>
      <c r="AT855" s="246" t="s">
        <v>287</v>
      </c>
      <c r="AU855" s="246" t="s">
        <v>90</v>
      </c>
      <c r="AV855" s="12" t="s">
        <v>90</v>
      </c>
      <c r="AW855" s="12" t="s">
        <v>40</v>
      </c>
      <c r="AX855" s="12" t="s">
        <v>79</v>
      </c>
      <c r="AY855" s="246" t="s">
        <v>174</v>
      </c>
    </row>
    <row r="856" s="12" customFormat="1">
      <c r="B856" s="236"/>
      <c r="C856" s="237"/>
      <c r="D856" s="230" t="s">
        <v>287</v>
      </c>
      <c r="E856" s="238" t="s">
        <v>1</v>
      </c>
      <c r="F856" s="239" t="s">
        <v>2872</v>
      </c>
      <c r="G856" s="237"/>
      <c r="H856" s="240">
        <v>1</v>
      </c>
      <c r="I856" s="241"/>
      <c r="J856" s="237"/>
      <c r="K856" s="237"/>
      <c r="L856" s="242"/>
      <c r="M856" s="243"/>
      <c r="N856" s="244"/>
      <c r="O856" s="244"/>
      <c r="P856" s="244"/>
      <c r="Q856" s="244"/>
      <c r="R856" s="244"/>
      <c r="S856" s="244"/>
      <c r="T856" s="245"/>
      <c r="AT856" s="246" t="s">
        <v>287</v>
      </c>
      <c r="AU856" s="246" t="s">
        <v>90</v>
      </c>
      <c r="AV856" s="12" t="s">
        <v>90</v>
      </c>
      <c r="AW856" s="12" t="s">
        <v>40</v>
      </c>
      <c r="AX856" s="12" t="s">
        <v>79</v>
      </c>
      <c r="AY856" s="246" t="s">
        <v>174</v>
      </c>
    </row>
    <row r="857" s="12" customFormat="1">
      <c r="B857" s="236"/>
      <c r="C857" s="237"/>
      <c r="D857" s="230" t="s">
        <v>287</v>
      </c>
      <c r="E857" s="238" t="s">
        <v>1</v>
      </c>
      <c r="F857" s="239" t="s">
        <v>2873</v>
      </c>
      <c r="G857" s="237"/>
      <c r="H857" s="240">
        <v>1</v>
      </c>
      <c r="I857" s="241"/>
      <c r="J857" s="237"/>
      <c r="K857" s="237"/>
      <c r="L857" s="242"/>
      <c r="M857" s="243"/>
      <c r="N857" s="244"/>
      <c r="O857" s="244"/>
      <c r="P857" s="244"/>
      <c r="Q857" s="244"/>
      <c r="R857" s="244"/>
      <c r="S857" s="244"/>
      <c r="T857" s="245"/>
      <c r="AT857" s="246" t="s">
        <v>287</v>
      </c>
      <c r="AU857" s="246" t="s">
        <v>90</v>
      </c>
      <c r="AV857" s="12" t="s">
        <v>90</v>
      </c>
      <c r="AW857" s="12" t="s">
        <v>40</v>
      </c>
      <c r="AX857" s="12" t="s">
        <v>79</v>
      </c>
      <c r="AY857" s="246" t="s">
        <v>174</v>
      </c>
    </row>
    <row r="858" s="12" customFormat="1">
      <c r="B858" s="236"/>
      <c r="C858" s="237"/>
      <c r="D858" s="230" t="s">
        <v>287</v>
      </c>
      <c r="E858" s="238" t="s">
        <v>1</v>
      </c>
      <c r="F858" s="239" t="s">
        <v>2874</v>
      </c>
      <c r="G858" s="237"/>
      <c r="H858" s="240">
        <v>1</v>
      </c>
      <c r="I858" s="241"/>
      <c r="J858" s="237"/>
      <c r="K858" s="237"/>
      <c r="L858" s="242"/>
      <c r="M858" s="243"/>
      <c r="N858" s="244"/>
      <c r="O858" s="244"/>
      <c r="P858" s="244"/>
      <c r="Q858" s="244"/>
      <c r="R858" s="244"/>
      <c r="S858" s="244"/>
      <c r="T858" s="245"/>
      <c r="AT858" s="246" t="s">
        <v>287</v>
      </c>
      <c r="AU858" s="246" t="s">
        <v>90</v>
      </c>
      <c r="AV858" s="12" t="s">
        <v>90</v>
      </c>
      <c r="AW858" s="12" t="s">
        <v>40</v>
      </c>
      <c r="AX858" s="12" t="s">
        <v>79</v>
      </c>
      <c r="AY858" s="246" t="s">
        <v>174</v>
      </c>
    </row>
    <row r="859" s="12" customFormat="1">
      <c r="B859" s="236"/>
      <c r="C859" s="237"/>
      <c r="D859" s="230" t="s">
        <v>287</v>
      </c>
      <c r="E859" s="238" t="s">
        <v>1</v>
      </c>
      <c r="F859" s="239" t="s">
        <v>2875</v>
      </c>
      <c r="G859" s="237"/>
      <c r="H859" s="240">
        <v>1</v>
      </c>
      <c r="I859" s="241"/>
      <c r="J859" s="237"/>
      <c r="K859" s="237"/>
      <c r="L859" s="242"/>
      <c r="M859" s="243"/>
      <c r="N859" s="244"/>
      <c r="O859" s="244"/>
      <c r="P859" s="244"/>
      <c r="Q859" s="244"/>
      <c r="R859" s="244"/>
      <c r="S859" s="244"/>
      <c r="T859" s="245"/>
      <c r="AT859" s="246" t="s">
        <v>287</v>
      </c>
      <c r="AU859" s="246" t="s">
        <v>90</v>
      </c>
      <c r="AV859" s="12" t="s">
        <v>90</v>
      </c>
      <c r="AW859" s="12" t="s">
        <v>40</v>
      </c>
      <c r="AX859" s="12" t="s">
        <v>79</v>
      </c>
      <c r="AY859" s="246" t="s">
        <v>174</v>
      </c>
    </row>
    <row r="860" s="12" customFormat="1">
      <c r="B860" s="236"/>
      <c r="C860" s="237"/>
      <c r="D860" s="230" t="s">
        <v>287</v>
      </c>
      <c r="E860" s="238" t="s">
        <v>1</v>
      </c>
      <c r="F860" s="239" t="s">
        <v>2876</v>
      </c>
      <c r="G860" s="237"/>
      <c r="H860" s="240">
        <v>1</v>
      </c>
      <c r="I860" s="241"/>
      <c r="J860" s="237"/>
      <c r="K860" s="237"/>
      <c r="L860" s="242"/>
      <c r="M860" s="243"/>
      <c r="N860" s="244"/>
      <c r="O860" s="244"/>
      <c r="P860" s="244"/>
      <c r="Q860" s="244"/>
      <c r="R860" s="244"/>
      <c r="S860" s="244"/>
      <c r="T860" s="245"/>
      <c r="AT860" s="246" t="s">
        <v>287</v>
      </c>
      <c r="AU860" s="246" t="s">
        <v>90</v>
      </c>
      <c r="AV860" s="12" t="s">
        <v>90</v>
      </c>
      <c r="AW860" s="12" t="s">
        <v>40</v>
      </c>
      <c r="AX860" s="12" t="s">
        <v>79</v>
      </c>
      <c r="AY860" s="246" t="s">
        <v>174</v>
      </c>
    </row>
    <row r="861" s="12" customFormat="1">
      <c r="B861" s="236"/>
      <c r="C861" s="237"/>
      <c r="D861" s="230" t="s">
        <v>287</v>
      </c>
      <c r="E861" s="238" t="s">
        <v>1</v>
      </c>
      <c r="F861" s="239" t="s">
        <v>2910</v>
      </c>
      <c r="G861" s="237"/>
      <c r="H861" s="240">
        <v>1</v>
      </c>
      <c r="I861" s="241"/>
      <c r="J861" s="237"/>
      <c r="K861" s="237"/>
      <c r="L861" s="242"/>
      <c r="M861" s="243"/>
      <c r="N861" s="244"/>
      <c r="O861" s="244"/>
      <c r="P861" s="244"/>
      <c r="Q861" s="244"/>
      <c r="R861" s="244"/>
      <c r="S861" s="244"/>
      <c r="T861" s="245"/>
      <c r="AT861" s="246" t="s">
        <v>287</v>
      </c>
      <c r="AU861" s="246" t="s">
        <v>90</v>
      </c>
      <c r="AV861" s="12" t="s">
        <v>90</v>
      </c>
      <c r="AW861" s="12" t="s">
        <v>40</v>
      </c>
      <c r="AX861" s="12" t="s">
        <v>79</v>
      </c>
      <c r="AY861" s="246" t="s">
        <v>174</v>
      </c>
    </row>
    <row r="862" s="12" customFormat="1">
      <c r="B862" s="236"/>
      <c r="C862" s="237"/>
      <c r="D862" s="230" t="s">
        <v>287</v>
      </c>
      <c r="E862" s="238" t="s">
        <v>1</v>
      </c>
      <c r="F862" s="239" t="s">
        <v>2879</v>
      </c>
      <c r="G862" s="237"/>
      <c r="H862" s="240">
        <v>4</v>
      </c>
      <c r="I862" s="241"/>
      <c r="J862" s="237"/>
      <c r="K862" s="237"/>
      <c r="L862" s="242"/>
      <c r="M862" s="243"/>
      <c r="N862" s="244"/>
      <c r="O862" s="244"/>
      <c r="P862" s="244"/>
      <c r="Q862" s="244"/>
      <c r="R862" s="244"/>
      <c r="S862" s="244"/>
      <c r="T862" s="245"/>
      <c r="AT862" s="246" t="s">
        <v>287</v>
      </c>
      <c r="AU862" s="246" t="s">
        <v>90</v>
      </c>
      <c r="AV862" s="12" t="s">
        <v>90</v>
      </c>
      <c r="AW862" s="12" t="s">
        <v>40</v>
      </c>
      <c r="AX862" s="12" t="s">
        <v>79</v>
      </c>
      <c r="AY862" s="246" t="s">
        <v>174</v>
      </c>
    </row>
    <row r="863" s="1" customFormat="1" ht="16.5" customHeight="1">
      <c r="B863" s="37"/>
      <c r="C863" s="247" t="s">
        <v>667</v>
      </c>
      <c r="D863" s="247" t="s">
        <v>312</v>
      </c>
      <c r="E863" s="248" t="s">
        <v>2024</v>
      </c>
      <c r="F863" s="249" t="s">
        <v>2025</v>
      </c>
      <c r="G863" s="250" t="s">
        <v>320</v>
      </c>
      <c r="H863" s="251">
        <v>25</v>
      </c>
      <c r="I863" s="252"/>
      <c r="J863" s="253">
        <f>ROUND(I863*H863,2)</f>
        <v>0</v>
      </c>
      <c r="K863" s="249" t="s">
        <v>1</v>
      </c>
      <c r="L863" s="254"/>
      <c r="M863" s="255" t="s">
        <v>1</v>
      </c>
      <c r="N863" s="256" t="s">
        <v>50</v>
      </c>
      <c r="O863" s="78"/>
      <c r="P863" s="227">
        <f>O863*H863</f>
        <v>0</v>
      </c>
      <c r="Q863" s="227">
        <v>0.00064999999999999997</v>
      </c>
      <c r="R863" s="227">
        <f>Q863*H863</f>
        <v>0.016250000000000001</v>
      </c>
      <c r="S863" s="227">
        <v>0</v>
      </c>
      <c r="T863" s="228">
        <f>S863*H863</f>
        <v>0</v>
      </c>
      <c r="AR863" s="15" t="s">
        <v>209</v>
      </c>
      <c r="AT863" s="15" t="s">
        <v>312</v>
      </c>
      <c r="AU863" s="15" t="s">
        <v>90</v>
      </c>
      <c r="AY863" s="15" t="s">
        <v>174</v>
      </c>
      <c r="BE863" s="229">
        <f>IF(N863="základní",J863,0)</f>
        <v>0</v>
      </c>
      <c r="BF863" s="229">
        <f>IF(N863="snížená",J863,0)</f>
        <v>0</v>
      </c>
      <c r="BG863" s="229">
        <f>IF(N863="zákl. přenesená",J863,0)</f>
        <v>0</v>
      </c>
      <c r="BH863" s="229">
        <f>IF(N863="sníž. přenesená",J863,0)</f>
        <v>0</v>
      </c>
      <c r="BI863" s="229">
        <f>IF(N863="nulová",J863,0)</f>
        <v>0</v>
      </c>
      <c r="BJ863" s="15" t="s">
        <v>87</v>
      </c>
      <c r="BK863" s="229">
        <f>ROUND(I863*H863,2)</f>
        <v>0</v>
      </c>
      <c r="BL863" s="15" t="s">
        <v>192</v>
      </c>
      <c r="BM863" s="15" t="s">
        <v>2914</v>
      </c>
    </row>
    <row r="864" s="1" customFormat="1">
      <c r="B864" s="37"/>
      <c r="C864" s="38"/>
      <c r="D864" s="230" t="s">
        <v>181</v>
      </c>
      <c r="E864" s="38"/>
      <c r="F864" s="231" t="s">
        <v>2027</v>
      </c>
      <c r="G864" s="38"/>
      <c r="H864" s="38"/>
      <c r="I864" s="142"/>
      <c r="J864" s="38"/>
      <c r="K864" s="38"/>
      <c r="L864" s="42"/>
      <c r="M864" s="232"/>
      <c r="N864" s="78"/>
      <c r="O864" s="78"/>
      <c r="P864" s="78"/>
      <c r="Q864" s="78"/>
      <c r="R864" s="78"/>
      <c r="S864" s="78"/>
      <c r="T864" s="79"/>
      <c r="AT864" s="15" t="s">
        <v>181</v>
      </c>
      <c r="AU864" s="15" t="s">
        <v>90</v>
      </c>
    </row>
    <row r="865" s="12" customFormat="1">
      <c r="B865" s="236"/>
      <c r="C865" s="237"/>
      <c r="D865" s="230" t="s">
        <v>287</v>
      </c>
      <c r="E865" s="238" t="s">
        <v>1</v>
      </c>
      <c r="F865" s="239" t="s">
        <v>2881</v>
      </c>
      <c r="G865" s="237"/>
      <c r="H865" s="240">
        <v>2</v>
      </c>
      <c r="I865" s="241"/>
      <c r="J865" s="237"/>
      <c r="K865" s="237"/>
      <c r="L865" s="242"/>
      <c r="M865" s="243"/>
      <c r="N865" s="244"/>
      <c r="O865" s="244"/>
      <c r="P865" s="244"/>
      <c r="Q865" s="244"/>
      <c r="R865" s="244"/>
      <c r="S865" s="244"/>
      <c r="T865" s="245"/>
      <c r="AT865" s="246" t="s">
        <v>287</v>
      </c>
      <c r="AU865" s="246" t="s">
        <v>90</v>
      </c>
      <c r="AV865" s="12" t="s">
        <v>90</v>
      </c>
      <c r="AW865" s="12" t="s">
        <v>40</v>
      </c>
      <c r="AX865" s="12" t="s">
        <v>79</v>
      </c>
      <c r="AY865" s="246" t="s">
        <v>174</v>
      </c>
    </row>
    <row r="866" s="12" customFormat="1">
      <c r="B866" s="236"/>
      <c r="C866" s="237"/>
      <c r="D866" s="230" t="s">
        <v>287</v>
      </c>
      <c r="E866" s="238" t="s">
        <v>1</v>
      </c>
      <c r="F866" s="239" t="s">
        <v>2912</v>
      </c>
      <c r="G866" s="237"/>
      <c r="H866" s="240">
        <v>5</v>
      </c>
      <c r="I866" s="241"/>
      <c r="J866" s="237"/>
      <c r="K866" s="237"/>
      <c r="L866" s="242"/>
      <c r="M866" s="243"/>
      <c r="N866" s="244"/>
      <c r="O866" s="244"/>
      <c r="P866" s="244"/>
      <c r="Q866" s="244"/>
      <c r="R866" s="244"/>
      <c r="S866" s="244"/>
      <c r="T866" s="245"/>
      <c r="AT866" s="246" t="s">
        <v>287</v>
      </c>
      <c r="AU866" s="246" t="s">
        <v>90</v>
      </c>
      <c r="AV866" s="12" t="s">
        <v>90</v>
      </c>
      <c r="AW866" s="12" t="s">
        <v>40</v>
      </c>
      <c r="AX866" s="12" t="s">
        <v>79</v>
      </c>
      <c r="AY866" s="246" t="s">
        <v>174</v>
      </c>
    </row>
    <row r="867" s="12" customFormat="1">
      <c r="B867" s="236"/>
      <c r="C867" s="237"/>
      <c r="D867" s="230" t="s">
        <v>287</v>
      </c>
      <c r="E867" s="238" t="s">
        <v>1</v>
      </c>
      <c r="F867" s="239" t="s">
        <v>2864</v>
      </c>
      <c r="G867" s="237"/>
      <c r="H867" s="240">
        <v>1</v>
      </c>
      <c r="I867" s="241"/>
      <c r="J867" s="237"/>
      <c r="K867" s="237"/>
      <c r="L867" s="242"/>
      <c r="M867" s="243"/>
      <c r="N867" s="244"/>
      <c r="O867" s="244"/>
      <c r="P867" s="244"/>
      <c r="Q867" s="244"/>
      <c r="R867" s="244"/>
      <c r="S867" s="244"/>
      <c r="T867" s="245"/>
      <c r="AT867" s="246" t="s">
        <v>287</v>
      </c>
      <c r="AU867" s="246" t="s">
        <v>90</v>
      </c>
      <c r="AV867" s="12" t="s">
        <v>90</v>
      </c>
      <c r="AW867" s="12" t="s">
        <v>40</v>
      </c>
      <c r="AX867" s="12" t="s">
        <v>79</v>
      </c>
      <c r="AY867" s="246" t="s">
        <v>174</v>
      </c>
    </row>
    <row r="868" s="12" customFormat="1">
      <c r="B868" s="236"/>
      <c r="C868" s="237"/>
      <c r="D868" s="230" t="s">
        <v>287</v>
      </c>
      <c r="E868" s="238" t="s">
        <v>1</v>
      </c>
      <c r="F868" s="239" t="s">
        <v>2865</v>
      </c>
      <c r="G868" s="237"/>
      <c r="H868" s="240">
        <v>0</v>
      </c>
      <c r="I868" s="241"/>
      <c r="J868" s="237"/>
      <c r="K868" s="237"/>
      <c r="L868" s="242"/>
      <c r="M868" s="243"/>
      <c r="N868" s="244"/>
      <c r="O868" s="244"/>
      <c r="P868" s="244"/>
      <c r="Q868" s="244"/>
      <c r="R868" s="244"/>
      <c r="S868" s="244"/>
      <c r="T868" s="245"/>
      <c r="AT868" s="246" t="s">
        <v>287</v>
      </c>
      <c r="AU868" s="246" t="s">
        <v>90</v>
      </c>
      <c r="AV868" s="12" t="s">
        <v>90</v>
      </c>
      <c r="AW868" s="12" t="s">
        <v>40</v>
      </c>
      <c r="AX868" s="12" t="s">
        <v>79</v>
      </c>
      <c r="AY868" s="246" t="s">
        <v>174</v>
      </c>
    </row>
    <row r="869" s="12" customFormat="1">
      <c r="B869" s="236"/>
      <c r="C869" s="237"/>
      <c r="D869" s="230" t="s">
        <v>287</v>
      </c>
      <c r="E869" s="238" t="s">
        <v>1</v>
      </c>
      <c r="F869" s="239" t="s">
        <v>2866</v>
      </c>
      <c r="G869" s="237"/>
      <c r="H869" s="240">
        <v>1</v>
      </c>
      <c r="I869" s="241"/>
      <c r="J869" s="237"/>
      <c r="K869" s="237"/>
      <c r="L869" s="242"/>
      <c r="M869" s="243"/>
      <c r="N869" s="244"/>
      <c r="O869" s="244"/>
      <c r="P869" s="244"/>
      <c r="Q869" s="244"/>
      <c r="R869" s="244"/>
      <c r="S869" s="244"/>
      <c r="T869" s="245"/>
      <c r="AT869" s="246" t="s">
        <v>287</v>
      </c>
      <c r="AU869" s="246" t="s">
        <v>90</v>
      </c>
      <c r="AV869" s="12" t="s">
        <v>90</v>
      </c>
      <c r="AW869" s="12" t="s">
        <v>40</v>
      </c>
      <c r="AX869" s="12" t="s">
        <v>79</v>
      </c>
      <c r="AY869" s="246" t="s">
        <v>174</v>
      </c>
    </row>
    <row r="870" s="12" customFormat="1">
      <c r="B870" s="236"/>
      <c r="C870" s="237"/>
      <c r="D870" s="230" t="s">
        <v>287</v>
      </c>
      <c r="E870" s="238" t="s">
        <v>1</v>
      </c>
      <c r="F870" s="239" t="s">
        <v>2867</v>
      </c>
      <c r="G870" s="237"/>
      <c r="H870" s="240">
        <v>1</v>
      </c>
      <c r="I870" s="241"/>
      <c r="J870" s="237"/>
      <c r="K870" s="237"/>
      <c r="L870" s="242"/>
      <c r="M870" s="243"/>
      <c r="N870" s="244"/>
      <c r="O870" s="244"/>
      <c r="P870" s="244"/>
      <c r="Q870" s="244"/>
      <c r="R870" s="244"/>
      <c r="S870" s="244"/>
      <c r="T870" s="245"/>
      <c r="AT870" s="246" t="s">
        <v>287</v>
      </c>
      <c r="AU870" s="246" t="s">
        <v>90</v>
      </c>
      <c r="AV870" s="12" t="s">
        <v>90</v>
      </c>
      <c r="AW870" s="12" t="s">
        <v>40</v>
      </c>
      <c r="AX870" s="12" t="s">
        <v>79</v>
      </c>
      <c r="AY870" s="246" t="s">
        <v>174</v>
      </c>
    </row>
    <row r="871" s="12" customFormat="1">
      <c r="B871" s="236"/>
      <c r="C871" s="237"/>
      <c r="D871" s="230" t="s">
        <v>287</v>
      </c>
      <c r="E871" s="238" t="s">
        <v>1</v>
      </c>
      <c r="F871" s="239" t="s">
        <v>2868</v>
      </c>
      <c r="G871" s="237"/>
      <c r="H871" s="240">
        <v>1</v>
      </c>
      <c r="I871" s="241"/>
      <c r="J871" s="237"/>
      <c r="K871" s="237"/>
      <c r="L871" s="242"/>
      <c r="M871" s="243"/>
      <c r="N871" s="244"/>
      <c r="O871" s="244"/>
      <c r="P871" s="244"/>
      <c r="Q871" s="244"/>
      <c r="R871" s="244"/>
      <c r="S871" s="244"/>
      <c r="T871" s="245"/>
      <c r="AT871" s="246" t="s">
        <v>287</v>
      </c>
      <c r="AU871" s="246" t="s">
        <v>90</v>
      </c>
      <c r="AV871" s="12" t="s">
        <v>90</v>
      </c>
      <c r="AW871" s="12" t="s">
        <v>40</v>
      </c>
      <c r="AX871" s="12" t="s">
        <v>79</v>
      </c>
      <c r="AY871" s="246" t="s">
        <v>174</v>
      </c>
    </row>
    <row r="872" s="12" customFormat="1">
      <c r="B872" s="236"/>
      <c r="C872" s="237"/>
      <c r="D872" s="230" t="s">
        <v>287</v>
      </c>
      <c r="E872" s="238" t="s">
        <v>1</v>
      </c>
      <c r="F872" s="239" t="s">
        <v>2869</v>
      </c>
      <c r="G872" s="237"/>
      <c r="H872" s="240">
        <v>1</v>
      </c>
      <c r="I872" s="241"/>
      <c r="J872" s="237"/>
      <c r="K872" s="237"/>
      <c r="L872" s="242"/>
      <c r="M872" s="243"/>
      <c r="N872" s="244"/>
      <c r="O872" s="244"/>
      <c r="P872" s="244"/>
      <c r="Q872" s="244"/>
      <c r="R872" s="244"/>
      <c r="S872" s="244"/>
      <c r="T872" s="245"/>
      <c r="AT872" s="246" t="s">
        <v>287</v>
      </c>
      <c r="AU872" s="246" t="s">
        <v>90</v>
      </c>
      <c r="AV872" s="12" t="s">
        <v>90</v>
      </c>
      <c r="AW872" s="12" t="s">
        <v>40</v>
      </c>
      <c r="AX872" s="12" t="s">
        <v>79</v>
      </c>
      <c r="AY872" s="246" t="s">
        <v>174</v>
      </c>
    </row>
    <row r="873" s="12" customFormat="1">
      <c r="B873" s="236"/>
      <c r="C873" s="237"/>
      <c r="D873" s="230" t="s">
        <v>287</v>
      </c>
      <c r="E873" s="238" t="s">
        <v>1</v>
      </c>
      <c r="F873" s="239" t="s">
        <v>2870</v>
      </c>
      <c r="G873" s="237"/>
      <c r="H873" s="240">
        <v>2</v>
      </c>
      <c r="I873" s="241"/>
      <c r="J873" s="237"/>
      <c r="K873" s="237"/>
      <c r="L873" s="242"/>
      <c r="M873" s="243"/>
      <c r="N873" s="244"/>
      <c r="O873" s="244"/>
      <c r="P873" s="244"/>
      <c r="Q873" s="244"/>
      <c r="R873" s="244"/>
      <c r="S873" s="244"/>
      <c r="T873" s="245"/>
      <c r="AT873" s="246" t="s">
        <v>287</v>
      </c>
      <c r="AU873" s="246" t="s">
        <v>90</v>
      </c>
      <c r="AV873" s="12" t="s">
        <v>90</v>
      </c>
      <c r="AW873" s="12" t="s">
        <v>40</v>
      </c>
      <c r="AX873" s="12" t="s">
        <v>79</v>
      </c>
      <c r="AY873" s="246" t="s">
        <v>174</v>
      </c>
    </row>
    <row r="874" s="12" customFormat="1">
      <c r="B874" s="236"/>
      <c r="C874" s="237"/>
      <c r="D874" s="230" t="s">
        <v>287</v>
      </c>
      <c r="E874" s="238" t="s">
        <v>1</v>
      </c>
      <c r="F874" s="239" t="s">
        <v>2871</v>
      </c>
      <c r="G874" s="237"/>
      <c r="H874" s="240">
        <v>1</v>
      </c>
      <c r="I874" s="241"/>
      <c r="J874" s="237"/>
      <c r="K874" s="237"/>
      <c r="L874" s="242"/>
      <c r="M874" s="243"/>
      <c r="N874" s="244"/>
      <c r="O874" s="244"/>
      <c r="P874" s="244"/>
      <c r="Q874" s="244"/>
      <c r="R874" s="244"/>
      <c r="S874" s="244"/>
      <c r="T874" s="245"/>
      <c r="AT874" s="246" t="s">
        <v>287</v>
      </c>
      <c r="AU874" s="246" t="s">
        <v>90</v>
      </c>
      <c r="AV874" s="12" t="s">
        <v>90</v>
      </c>
      <c r="AW874" s="12" t="s">
        <v>40</v>
      </c>
      <c r="AX874" s="12" t="s">
        <v>79</v>
      </c>
      <c r="AY874" s="246" t="s">
        <v>174</v>
      </c>
    </row>
    <row r="875" s="12" customFormat="1">
      <c r="B875" s="236"/>
      <c r="C875" s="237"/>
      <c r="D875" s="230" t="s">
        <v>287</v>
      </c>
      <c r="E875" s="238" t="s">
        <v>1</v>
      </c>
      <c r="F875" s="239" t="s">
        <v>2872</v>
      </c>
      <c r="G875" s="237"/>
      <c r="H875" s="240">
        <v>1</v>
      </c>
      <c r="I875" s="241"/>
      <c r="J875" s="237"/>
      <c r="K875" s="237"/>
      <c r="L875" s="242"/>
      <c r="M875" s="243"/>
      <c r="N875" s="244"/>
      <c r="O875" s="244"/>
      <c r="P875" s="244"/>
      <c r="Q875" s="244"/>
      <c r="R875" s="244"/>
      <c r="S875" s="244"/>
      <c r="T875" s="245"/>
      <c r="AT875" s="246" t="s">
        <v>287</v>
      </c>
      <c r="AU875" s="246" t="s">
        <v>90</v>
      </c>
      <c r="AV875" s="12" t="s">
        <v>90</v>
      </c>
      <c r="AW875" s="12" t="s">
        <v>40</v>
      </c>
      <c r="AX875" s="12" t="s">
        <v>79</v>
      </c>
      <c r="AY875" s="246" t="s">
        <v>174</v>
      </c>
    </row>
    <row r="876" s="12" customFormat="1">
      <c r="B876" s="236"/>
      <c r="C876" s="237"/>
      <c r="D876" s="230" t="s">
        <v>287</v>
      </c>
      <c r="E876" s="238" t="s">
        <v>1</v>
      </c>
      <c r="F876" s="239" t="s">
        <v>2873</v>
      </c>
      <c r="G876" s="237"/>
      <c r="H876" s="240">
        <v>1</v>
      </c>
      <c r="I876" s="241"/>
      <c r="J876" s="237"/>
      <c r="K876" s="237"/>
      <c r="L876" s="242"/>
      <c r="M876" s="243"/>
      <c r="N876" s="244"/>
      <c r="O876" s="244"/>
      <c r="P876" s="244"/>
      <c r="Q876" s="244"/>
      <c r="R876" s="244"/>
      <c r="S876" s="244"/>
      <c r="T876" s="245"/>
      <c r="AT876" s="246" t="s">
        <v>287</v>
      </c>
      <c r="AU876" s="246" t="s">
        <v>90</v>
      </c>
      <c r="AV876" s="12" t="s">
        <v>90</v>
      </c>
      <c r="AW876" s="12" t="s">
        <v>40</v>
      </c>
      <c r="AX876" s="12" t="s">
        <v>79</v>
      </c>
      <c r="AY876" s="246" t="s">
        <v>174</v>
      </c>
    </row>
    <row r="877" s="12" customFormat="1">
      <c r="B877" s="236"/>
      <c r="C877" s="237"/>
      <c r="D877" s="230" t="s">
        <v>287</v>
      </c>
      <c r="E877" s="238" t="s">
        <v>1</v>
      </c>
      <c r="F877" s="239" t="s">
        <v>2874</v>
      </c>
      <c r="G877" s="237"/>
      <c r="H877" s="240">
        <v>1</v>
      </c>
      <c r="I877" s="241"/>
      <c r="J877" s="237"/>
      <c r="K877" s="237"/>
      <c r="L877" s="242"/>
      <c r="M877" s="243"/>
      <c r="N877" s="244"/>
      <c r="O877" s="244"/>
      <c r="P877" s="244"/>
      <c r="Q877" s="244"/>
      <c r="R877" s="244"/>
      <c r="S877" s="244"/>
      <c r="T877" s="245"/>
      <c r="AT877" s="246" t="s">
        <v>287</v>
      </c>
      <c r="AU877" s="246" t="s">
        <v>90</v>
      </c>
      <c r="AV877" s="12" t="s">
        <v>90</v>
      </c>
      <c r="AW877" s="12" t="s">
        <v>40</v>
      </c>
      <c r="AX877" s="12" t="s">
        <v>79</v>
      </c>
      <c r="AY877" s="246" t="s">
        <v>174</v>
      </c>
    </row>
    <row r="878" s="12" customFormat="1">
      <c r="B878" s="236"/>
      <c r="C878" s="237"/>
      <c r="D878" s="230" t="s">
        <v>287</v>
      </c>
      <c r="E878" s="238" t="s">
        <v>1</v>
      </c>
      <c r="F878" s="239" t="s">
        <v>2875</v>
      </c>
      <c r="G878" s="237"/>
      <c r="H878" s="240">
        <v>1</v>
      </c>
      <c r="I878" s="241"/>
      <c r="J878" s="237"/>
      <c r="K878" s="237"/>
      <c r="L878" s="242"/>
      <c r="M878" s="243"/>
      <c r="N878" s="244"/>
      <c r="O878" s="244"/>
      <c r="P878" s="244"/>
      <c r="Q878" s="244"/>
      <c r="R878" s="244"/>
      <c r="S878" s="244"/>
      <c r="T878" s="245"/>
      <c r="AT878" s="246" t="s">
        <v>287</v>
      </c>
      <c r="AU878" s="246" t="s">
        <v>90</v>
      </c>
      <c r="AV878" s="12" t="s">
        <v>90</v>
      </c>
      <c r="AW878" s="12" t="s">
        <v>40</v>
      </c>
      <c r="AX878" s="12" t="s">
        <v>79</v>
      </c>
      <c r="AY878" s="246" t="s">
        <v>174</v>
      </c>
    </row>
    <row r="879" s="12" customFormat="1">
      <c r="B879" s="236"/>
      <c r="C879" s="237"/>
      <c r="D879" s="230" t="s">
        <v>287</v>
      </c>
      <c r="E879" s="238" t="s">
        <v>1</v>
      </c>
      <c r="F879" s="239" t="s">
        <v>2876</v>
      </c>
      <c r="G879" s="237"/>
      <c r="H879" s="240">
        <v>1</v>
      </c>
      <c r="I879" s="241"/>
      <c r="J879" s="237"/>
      <c r="K879" s="237"/>
      <c r="L879" s="242"/>
      <c r="M879" s="243"/>
      <c r="N879" s="244"/>
      <c r="O879" s="244"/>
      <c r="P879" s="244"/>
      <c r="Q879" s="244"/>
      <c r="R879" s="244"/>
      <c r="S879" s="244"/>
      <c r="T879" s="245"/>
      <c r="AT879" s="246" t="s">
        <v>287</v>
      </c>
      <c r="AU879" s="246" t="s">
        <v>90</v>
      </c>
      <c r="AV879" s="12" t="s">
        <v>90</v>
      </c>
      <c r="AW879" s="12" t="s">
        <v>40</v>
      </c>
      <c r="AX879" s="12" t="s">
        <v>79</v>
      </c>
      <c r="AY879" s="246" t="s">
        <v>174</v>
      </c>
    </row>
    <row r="880" s="12" customFormat="1">
      <c r="B880" s="236"/>
      <c r="C880" s="237"/>
      <c r="D880" s="230" t="s">
        <v>287</v>
      </c>
      <c r="E880" s="238" t="s">
        <v>1</v>
      </c>
      <c r="F880" s="239" t="s">
        <v>2910</v>
      </c>
      <c r="G880" s="237"/>
      <c r="H880" s="240">
        <v>1</v>
      </c>
      <c r="I880" s="241"/>
      <c r="J880" s="237"/>
      <c r="K880" s="237"/>
      <c r="L880" s="242"/>
      <c r="M880" s="243"/>
      <c r="N880" s="244"/>
      <c r="O880" s="244"/>
      <c r="P880" s="244"/>
      <c r="Q880" s="244"/>
      <c r="R880" s="244"/>
      <c r="S880" s="244"/>
      <c r="T880" s="245"/>
      <c r="AT880" s="246" t="s">
        <v>287</v>
      </c>
      <c r="AU880" s="246" t="s">
        <v>90</v>
      </c>
      <c r="AV880" s="12" t="s">
        <v>90</v>
      </c>
      <c r="AW880" s="12" t="s">
        <v>40</v>
      </c>
      <c r="AX880" s="12" t="s">
        <v>79</v>
      </c>
      <c r="AY880" s="246" t="s">
        <v>174</v>
      </c>
    </row>
    <row r="881" s="12" customFormat="1">
      <c r="B881" s="236"/>
      <c r="C881" s="237"/>
      <c r="D881" s="230" t="s">
        <v>287</v>
      </c>
      <c r="E881" s="238" t="s">
        <v>1</v>
      </c>
      <c r="F881" s="239" t="s">
        <v>2879</v>
      </c>
      <c r="G881" s="237"/>
      <c r="H881" s="240">
        <v>4</v>
      </c>
      <c r="I881" s="241"/>
      <c r="J881" s="237"/>
      <c r="K881" s="237"/>
      <c r="L881" s="242"/>
      <c r="M881" s="243"/>
      <c r="N881" s="244"/>
      <c r="O881" s="244"/>
      <c r="P881" s="244"/>
      <c r="Q881" s="244"/>
      <c r="R881" s="244"/>
      <c r="S881" s="244"/>
      <c r="T881" s="245"/>
      <c r="AT881" s="246" t="s">
        <v>287</v>
      </c>
      <c r="AU881" s="246" t="s">
        <v>90</v>
      </c>
      <c r="AV881" s="12" t="s">
        <v>90</v>
      </c>
      <c r="AW881" s="12" t="s">
        <v>40</v>
      </c>
      <c r="AX881" s="12" t="s">
        <v>79</v>
      </c>
      <c r="AY881" s="246" t="s">
        <v>174</v>
      </c>
    </row>
    <row r="882" s="1" customFormat="1" ht="16.5" customHeight="1">
      <c r="B882" s="37"/>
      <c r="C882" s="218" t="s">
        <v>673</v>
      </c>
      <c r="D882" s="218" t="s">
        <v>175</v>
      </c>
      <c r="E882" s="219" t="s">
        <v>2131</v>
      </c>
      <c r="F882" s="220" t="s">
        <v>2132</v>
      </c>
      <c r="G882" s="221" t="s">
        <v>320</v>
      </c>
      <c r="H882" s="222">
        <v>43</v>
      </c>
      <c r="I882" s="223"/>
      <c r="J882" s="224">
        <f>ROUND(I882*H882,2)</f>
        <v>0</v>
      </c>
      <c r="K882" s="220" t="s">
        <v>274</v>
      </c>
      <c r="L882" s="42"/>
      <c r="M882" s="225" t="s">
        <v>1</v>
      </c>
      <c r="N882" s="226" t="s">
        <v>50</v>
      </c>
      <c r="O882" s="78"/>
      <c r="P882" s="227">
        <f>O882*H882</f>
        <v>0</v>
      </c>
      <c r="Q882" s="227">
        <v>0.32906000000000002</v>
      </c>
      <c r="R882" s="227">
        <f>Q882*H882</f>
        <v>14.14958</v>
      </c>
      <c r="S882" s="227">
        <v>0</v>
      </c>
      <c r="T882" s="228">
        <f>S882*H882</f>
        <v>0</v>
      </c>
      <c r="AR882" s="15" t="s">
        <v>192</v>
      </c>
      <c r="AT882" s="15" t="s">
        <v>175</v>
      </c>
      <c r="AU882" s="15" t="s">
        <v>90</v>
      </c>
      <c r="AY882" s="15" t="s">
        <v>174</v>
      </c>
      <c r="BE882" s="229">
        <f>IF(N882="základní",J882,0)</f>
        <v>0</v>
      </c>
      <c r="BF882" s="229">
        <f>IF(N882="snížená",J882,0)</f>
        <v>0</v>
      </c>
      <c r="BG882" s="229">
        <f>IF(N882="zákl. přenesená",J882,0)</f>
        <v>0</v>
      </c>
      <c r="BH882" s="229">
        <f>IF(N882="sníž. přenesená",J882,0)</f>
        <v>0</v>
      </c>
      <c r="BI882" s="229">
        <f>IF(N882="nulová",J882,0)</f>
        <v>0</v>
      </c>
      <c r="BJ882" s="15" t="s">
        <v>87</v>
      </c>
      <c r="BK882" s="229">
        <f>ROUND(I882*H882,2)</f>
        <v>0</v>
      </c>
      <c r="BL882" s="15" t="s">
        <v>192</v>
      </c>
      <c r="BM882" s="15" t="s">
        <v>2915</v>
      </c>
    </row>
    <row r="883" s="1" customFormat="1">
      <c r="B883" s="37"/>
      <c r="C883" s="38"/>
      <c r="D883" s="230" t="s">
        <v>181</v>
      </c>
      <c r="E883" s="38"/>
      <c r="F883" s="231" t="s">
        <v>2132</v>
      </c>
      <c r="G883" s="38"/>
      <c r="H883" s="38"/>
      <c r="I883" s="142"/>
      <c r="J883" s="38"/>
      <c r="K883" s="38"/>
      <c r="L883" s="42"/>
      <c r="M883" s="232"/>
      <c r="N883" s="78"/>
      <c r="O883" s="78"/>
      <c r="P883" s="78"/>
      <c r="Q883" s="78"/>
      <c r="R883" s="78"/>
      <c r="S883" s="78"/>
      <c r="T883" s="79"/>
      <c r="AT883" s="15" t="s">
        <v>181</v>
      </c>
      <c r="AU883" s="15" t="s">
        <v>90</v>
      </c>
    </row>
    <row r="884" s="12" customFormat="1">
      <c r="B884" s="236"/>
      <c r="C884" s="237"/>
      <c r="D884" s="230" t="s">
        <v>287</v>
      </c>
      <c r="E884" s="238" t="s">
        <v>1</v>
      </c>
      <c r="F884" s="239" t="s">
        <v>2916</v>
      </c>
      <c r="G884" s="237"/>
      <c r="H884" s="240">
        <v>8</v>
      </c>
      <c r="I884" s="241"/>
      <c r="J884" s="237"/>
      <c r="K884" s="237"/>
      <c r="L884" s="242"/>
      <c r="M884" s="243"/>
      <c r="N884" s="244"/>
      <c r="O884" s="244"/>
      <c r="P884" s="244"/>
      <c r="Q884" s="244"/>
      <c r="R884" s="244"/>
      <c r="S884" s="244"/>
      <c r="T884" s="245"/>
      <c r="AT884" s="246" t="s">
        <v>287</v>
      </c>
      <c r="AU884" s="246" t="s">
        <v>90</v>
      </c>
      <c r="AV884" s="12" t="s">
        <v>90</v>
      </c>
      <c r="AW884" s="12" t="s">
        <v>40</v>
      </c>
      <c r="AX884" s="12" t="s">
        <v>79</v>
      </c>
      <c r="AY884" s="246" t="s">
        <v>174</v>
      </c>
    </row>
    <row r="885" s="12" customFormat="1">
      <c r="B885" s="236"/>
      <c r="C885" s="237"/>
      <c r="D885" s="230" t="s">
        <v>287</v>
      </c>
      <c r="E885" s="238" t="s">
        <v>1</v>
      </c>
      <c r="F885" s="239" t="s">
        <v>2917</v>
      </c>
      <c r="G885" s="237"/>
      <c r="H885" s="240">
        <v>2</v>
      </c>
      <c r="I885" s="241"/>
      <c r="J885" s="237"/>
      <c r="K885" s="237"/>
      <c r="L885" s="242"/>
      <c r="M885" s="243"/>
      <c r="N885" s="244"/>
      <c r="O885" s="244"/>
      <c r="P885" s="244"/>
      <c r="Q885" s="244"/>
      <c r="R885" s="244"/>
      <c r="S885" s="244"/>
      <c r="T885" s="245"/>
      <c r="AT885" s="246" t="s">
        <v>287</v>
      </c>
      <c r="AU885" s="246" t="s">
        <v>90</v>
      </c>
      <c r="AV885" s="12" t="s">
        <v>90</v>
      </c>
      <c r="AW885" s="12" t="s">
        <v>40</v>
      </c>
      <c r="AX885" s="12" t="s">
        <v>79</v>
      </c>
      <c r="AY885" s="246" t="s">
        <v>174</v>
      </c>
    </row>
    <row r="886" s="12" customFormat="1">
      <c r="B886" s="236"/>
      <c r="C886" s="237"/>
      <c r="D886" s="230" t="s">
        <v>287</v>
      </c>
      <c r="E886" s="238" t="s">
        <v>1</v>
      </c>
      <c r="F886" s="239" t="s">
        <v>2918</v>
      </c>
      <c r="G886" s="237"/>
      <c r="H886" s="240">
        <v>7</v>
      </c>
      <c r="I886" s="241"/>
      <c r="J886" s="237"/>
      <c r="K886" s="237"/>
      <c r="L886" s="242"/>
      <c r="M886" s="243"/>
      <c r="N886" s="244"/>
      <c r="O886" s="244"/>
      <c r="P886" s="244"/>
      <c r="Q886" s="244"/>
      <c r="R886" s="244"/>
      <c r="S886" s="244"/>
      <c r="T886" s="245"/>
      <c r="AT886" s="246" t="s">
        <v>287</v>
      </c>
      <c r="AU886" s="246" t="s">
        <v>90</v>
      </c>
      <c r="AV886" s="12" t="s">
        <v>90</v>
      </c>
      <c r="AW886" s="12" t="s">
        <v>40</v>
      </c>
      <c r="AX886" s="12" t="s">
        <v>79</v>
      </c>
      <c r="AY886" s="246" t="s">
        <v>174</v>
      </c>
    </row>
    <row r="887" s="12" customFormat="1">
      <c r="B887" s="236"/>
      <c r="C887" s="237"/>
      <c r="D887" s="230" t="s">
        <v>287</v>
      </c>
      <c r="E887" s="238" t="s">
        <v>1</v>
      </c>
      <c r="F887" s="239" t="s">
        <v>2919</v>
      </c>
      <c r="G887" s="237"/>
      <c r="H887" s="240">
        <v>2</v>
      </c>
      <c r="I887" s="241"/>
      <c r="J887" s="237"/>
      <c r="K887" s="237"/>
      <c r="L887" s="242"/>
      <c r="M887" s="243"/>
      <c r="N887" s="244"/>
      <c r="O887" s="244"/>
      <c r="P887" s="244"/>
      <c r="Q887" s="244"/>
      <c r="R887" s="244"/>
      <c r="S887" s="244"/>
      <c r="T887" s="245"/>
      <c r="AT887" s="246" t="s">
        <v>287</v>
      </c>
      <c r="AU887" s="246" t="s">
        <v>90</v>
      </c>
      <c r="AV887" s="12" t="s">
        <v>90</v>
      </c>
      <c r="AW887" s="12" t="s">
        <v>40</v>
      </c>
      <c r="AX887" s="12" t="s">
        <v>79</v>
      </c>
      <c r="AY887" s="246" t="s">
        <v>174</v>
      </c>
    </row>
    <row r="888" s="12" customFormat="1">
      <c r="B888" s="236"/>
      <c r="C888" s="237"/>
      <c r="D888" s="230" t="s">
        <v>287</v>
      </c>
      <c r="E888" s="238" t="s">
        <v>1</v>
      </c>
      <c r="F888" s="239" t="s">
        <v>2920</v>
      </c>
      <c r="G888" s="237"/>
      <c r="H888" s="240">
        <v>2</v>
      </c>
      <c r="I888" s="241"/>
      <c r="J888" s="237"/>
      <c r="K888" s="237"/>
      <c r="L888" s="242"/>
      <c r="M888" s="243"/>
      <c r="N888" s="244"/>
      <c r="O888" s="244"/>
      <c r="P888" s="244"/>
      <c r="Q888" s="244"/>
      <c r="R888" s="244"/>
      <c r="S888" s="244"/>
      <c r="T888" s="245"/>
      <c r="AT888" s="246" t="s">
        <v>287</v>
      </c>
      <c r="AU888" s="246" t="s">
        <v>90</v>
      </c>
      <c r="AV888" s="12" t="s">
        <v>90</v>
      </c>
      <c r="AW888" s="12" t="s">
        <v>40</v>
      </c>
      <c r="AX888" s="12" t="s">
        <v>79</v>
      </c>
      <c r="AY888" s="246" t="s">
        <v>174</v>
      </c>
    </row>
    <row r="889" s="12" customFormat="1">
      <c r="B889" s="236"/>
      <c r="C889" s="237"/>
      <c r="D889" s="230" t="s">
        <v>287</v>
      </c>
      <c r="E889" s="238" t="s">
        <v>1</v>
      </c>
      <c r="F889" s="239" t="s">
        <v>2921</v>
      </c>
      <c r="G889" s="237"/>
      <c r="H889" s="240">
        <v>2</v>
      </c>
      <c r="I889" s="241"/>
      <c r="J889" s="237"/>
      <c r="K889" s="237"/>
      <c r="L889" s="242"/>
      <c r="M889" s="243"/>
      <c r="N889" s="244"/>
      <c r="O889" s="244"/>
      <c r="P889" s="244"/>
      <c r="Q889" s="244"/>
      <c r="R889" s="244"/>
      <c r="S889" s="244"/>
      <c r="T889" s="245"/>
      <c r="AT889" s="246" t="s">
        <v>287</v>
      </c>
      <c r="AU889" s="246" t="s">
        <v>90</v>
      </c>
      <c r="AV889" s="12" t="s">
        <v>90</v>
      </c>
      <c r="AW889" s="12" t="s">
        <v>40</v>
      </c>
      <c r="AX889" s="12" t="s">
        <v>79</v>
      </c>
      <c r="AY889" s="246" t="s">
        <v>174</v>
      </c>
    </row>
    <row r="890" s="12" customFormat="1">
      <c r="B890" s="236"/>
      <c r="C890" s="237"/>
      <c r="D890" s="230" t="s">
        <v>287</v>
      </c>
      <c r="E890" s="238" t="s">
        <v>1</v>
      </c>
      <c r="F890" s="239" t="s">
        <v>2519</v>
      </c>
      <c r="G890" s="237"/>
      <c r="H890" s="240">
        <v>2</v>
      </c>
      <c r="I890" s="241"/>
      <c r="J890" s="237"/>
      <c r="K890" s="237"/>
      <c r="L890" s="242"/>
      <c r="M890" s="243"/>
      <c r="N890" s="244"/>
      <c r="O890" s="244"/>
      <c r="P890" s="244"/>
      <c r="Q890" s="244"/>
      <c r="R890" s="244"/>
      <c r="S890" s="244"/>
      <c r="T890" s="245"/>
      <c r="AT890" s="246" t="s">
        <v>287</v>
      </c>
      <c r="AU890" s="246" t="s">
        <v>90</v>
      </c>
      <c r="AV890" s="12" t="s">
        <v>90</v>
      </c>
      <c r="AW890" s="12" t="s">
        <v>40</v>
      </c>
      <c r="AX890" s="12" t="s">
        <v>79</v>
      </c>
      <c r="AY890" s="246" t="s">
        <v>174</v>
      </c>
    </row>
    <row r="891" s="12" customFormat="1">
      <c r="B891" s="236"/>
      <c r="C891" s="237"/>
      <c r="D891" s="230" t="s">
        <v>287</v>
      </c>
      <c r="E891" s="238" t="s">
        <v>1</v>
      </c>
      <c r="F891" s="239" t="s">
        <v>2870</v>
      </c>
      <c r="G891" s="237"/>
      <c r="H891" s="240">
        <v>2</v>
      </c>
      <c r="I891" s="241"/>
      <c r="J891" s="237"/>
      <c r="K891" s="237"/>
      <c r="L891" s="242"/>
      <c r="M891" s="243"/>
      <c r="N891" s="244"/>
      <c r="O891" s="244"/>
      <c r="P891" s="244"/>
      <c r="Q891" s="244"/>
      <c r="R891" s="244"/>
      <c r="S891" s="244"/>
      <c r="T891" s="245"/>
      <c r="AT891" s="246" t="s">
        <v>287</v>
      </c>
      <c r="AU891" s="246" t="s">
        <v>90</v>
      </c>
      <c r="AV891" s="12" t="s">
        <v>90</v>
      </c>
      <c r="AW891" s="12" t="s">
        <v>40</v>
      </c>
      <c r="AX891" s="12" t="s">
        <v>79</v>
      </c>
      <c r="AY891" s="246" t="s">
        <v>174</v>
      </c>
    </row>
    <row r="892" s="12" customFormat="1">
      <c r="B892" s="236"/>
      <c r="C892" s="237"/>
      <c r="D892" s="230" t="s">
        <v>287</v>
      </c>
      <c r="E892" s="238" t="s">
        <v>1</v>
      </c>
      <c r="F892" s="239" t="s">
        <v>2922</v>
      </c>
      <c r="G892" s="237"/>
      <c r="H892" s="240">
        <v>2</v>
      </c>
      <c r="I892" s="241"/>
      <c r="J892" s="237"/>
      <c r="K892" s="237"/>
      <c r="L892" s="242"/>
      <c r="M892" s="243"/>
      <c r="N892" s="244"/>
      <c r="O892" s="244"/>
      <c r="P892" s="244"/>
      <c r="Q892" s="244"/>
      <c r="R892" s="244"/>
      <c r="S892" s="244"/>
      <c r="T892" s="245"/>
      <c r="AT892" s="246" t="s">
        <v>287</v>
      </c>
      <c r="AU892" s="246" t="s">
        <v>90</v>
      </c>
      <c r="AV892" s="12" t="s">
        <v>90</v>
      </c>
      <c r="AW892" s="12" t="s">
        <v>40</v>
      </c>
      <c r="AX892" s="12" t="s">
        <v>79</v>
      </c>
      <c r="AY892" s="246" t="s">
        <v>174</v>
      </c>
    </row>
    <row r="893" s="12" customFormat="1">
      <c r="B893" s="236"/>
      <c r="C893" s="237"/>
      <c r="D893" s="230" t="s">
        <v>287</v>
      </c>
      <c r="E893" s="238" t="s">
        <v>1</v>
      </c>
      <c r="F893" s="239" t="s">
        <v>2923</v>
      </c>
      <c r="G893" s="237"/>
      <c r="H893" s="240">
        <v>2</v>
      </c>
      <c r="I893" s="241"/>
      <c r="J893" s="237"/>
      <c r="K893" s="237"/>
      <c r="L893" s="242"/>
      <c r="M893" s="243"/>
      <c r="N893" s="244"/>
      <c r="O893" s="244"/>
      <c r="P893" s="244"/>
      <c r="Q893" s="244"/>
      <c r="R893" s="244"/>
      <c r="S893" s="244"/>
      <c r="T893" s="245"/>
      <c r="AT893" s="246" t="s">
        <v>287</v>
      </c>
      <c r="AU893" s="246" t="s">
        <v>90</v>
      </c>
      <c r="AV893" s="12" t="s">
        <v>90</v>
      </c>
      <c r="AW893" s="12" t="s">
        <v>40</v>
      </c>
      <c r="AX893" s="12" t="s">
        <v>79</v>
      </c>
      <c r="AY893" s="246" t="s">
        <v>174</v>
      </c>
    </row>
    <row r="894" s="12" customFormat="1">
      <c r="B894" s="236"/>
      <c r="C894" s="237"/>
      <c r="D894" s="230" t="s">
        <v>287</v>
      </c>
      <c r="E894" s="238" t="s">
        <v>1</v>
      </c>
      <c r="F894" s="239" t="s">
        <v>2924</v>
      </c>
      <c r="G894" s="237"/>
      <c r="H894" s="240">
        <v>2</v>
      </c>
      <c r="I894" s="241"/>
      <c r="J894" s="237"/>
      <c r="K894" s="237"/>
      <c r="L894" s="242"/>
      <c r="M894" s="243"/>
      <c r="N894" s="244"/>
      <c r="O894" s="244"/>
      <c r="P894" s="244"/>
      <c r="Q894" s="244"/>
      <c r="R894" s="244"/>
      <c r="S894" s="244"/>
      <c r="T894" s="245"/>
      <c r="AT894" s="246" t="s">
        <v>287</v>
      </c>
      <c r="AU894" s="246" t="s">
        <v>90</v>
      </c>
      <c r="AV894" s="12" t="s">
        <v>90</v>
      </c>
      <c r="AW894" s="12" t="s">
        <v>40</v>
      </c>
      <c r="AX894" s="12" t="s">
        <v>79</v>
      </c>
      <c r="AY894" s="246" t="s">
        <v>174</v>
      </c>
    </row>
    <row r="895" s="12" customFormat="1">
      <c r="B895" s="236"/>
      <c r="C895" s="237"/>
      <c r="D895" s="230" t="s">
        <v>287</v>
      </c>
      <c r="E895" s="238" t="s">
        <v>1</v>
      </c>
      <c r="F895" s="239" t="s">
        <v>2874</v>
      </c>
      <c r="G895" s="237"/>
      <c r="H895" s="240">
        <v>1</v>
      </c>
      <c r="I895" s="241"/>
      <c r="J895" s="237"/>
      <c r="K895" s="237"/>
      <c r="L895" s="242"/>
      <c r="M895" s="243"/>
      <c r="N895" s="244"/>
      <c r="O895" s="244"/>
      <c r="P895" s="244"/>
      <c r="Q895" s="244"/>
      <c r="R895" s="244"/>
      <c r="S895" s="244"/>
      <c r="T895" s="245"/>
      <c r="AT895" s="246" t="s">
        <v>287</v>
      </c>
      <c r="AU895" s="246" t="s">
        <v>90</v>
      </c>
      <c r="AV895" s="12" t="s">
        <v>90</v>
      </c>
      <c r="AW895" s="12" t="s">
        <v>40</v>
      </c>
      <c r="AX895" s="12" t="s">
        <v>79</v>
      </c>
      <c r="AY895" s="246" t="s">
        <v>174</v>
      </c>
    </row>
    <row r="896" s="12" customFormat="1">
      <c r="B896" s="236"/>
      <c r="C896" s="237"/>
      <c r="D896" s="230" t="s">
        <v>287</v>
      </c>
      <c r="E896" s="238" t="s">
        <v>1</v>
      </c>
      <c r="F896" s="239" t="s">
        <v>2925</v>
      </c>
      <c r="G896" s="237"/>
      <c r="H896" s="240">
        <v>7</v>
      </c>
      <c r="I896" s="241"/>
      <c r="J896" s="237"/>
      <c r="K896" s="237"/>
      <c r="L896" s="242"/>
      <c r="M896" s="243"/>
      <c r="N896" s="244"/>
      <c r="O896" s="244"/>
      <c r="P896" s="244"/>
      <c r="Q896" s="244"/>
      <c r="R896" s="244"/>
      <c r="S896" s="244"/>
      <c r="T896" s="245"/>
      <c r="AT896" s="246" t="s">
        <v>287</v>
      </c>
      <c r="AU896" s="246" t="s">
        <v>90</v>
      </c>
      <c r="AV896" s="12" t="s">
        <v>90</v>
      </c>
      <c r="AW896" s="12" t="s">
        <v>40</v>
      </c>
      <c r="AX896" s="12" t="s">
        <v>79</v>
      </c>
      <c r="AY896" s="246" t="s">
        <v>174</v>
      </c>
    </row>
    <row r="897" s="12" customFormat="1">
      <c r="B897" s="236"/>
      <c r="C897" s="237"/>
      <c r="D897" s="230" t="s">
        <v>287</v>
      </c>
      <c r="E897" s="238" t="s">
        <v>1</v>
      </c>
      <c r="F897" s="239" t="s">
        <v>2926</v>
      </c>
      <c r="G897" s="237"/>
      <c r="H897" s="240">
        <v>2</v>
      </c>
      <c r="I897" s="241"/>
      <c r="J897" s="237"/>
      <c r="K897" s="237"/>
      <c r="L897" s="242"/>
      <c r="M897" s="243"/>
      <c r="N897" s="244"/>
      <c r="O897" s="244"/>
      <c r="P897" s="244"/>
      <c r="Q897" s="244"/>
      <c r="R897" s="244"/>
      <c r="S897" s="244"/>
      <c r="T897" s="245"/>
      <c r="AT897" s="246" t="s">
        <v>287</v>
      </c>
      <c r="AU897" s="246" t="s">
        <v>90</v>
      </c>
      <c r="AV897" s="12" t="s">
        <v>90</v>
      </c>
      <c r="AW897" s="12" t="s">
        <v>40</v>
      </c>
      <c r="AX897" s="12" t="s">
        <v>79</v>
      </c>
      <c r="AY897" s="246" t="s">
        <v>174</v>
      </c>
    </row>
    <row r="898" s="1" customFormat="1" ht="16.5" customHeight="1">
      <c r="B898" s="37"/>
      <c r="C898" s="247" t="s">
        <v>679</v>
      </c>
      <c r="D898" s="247" t="s">
        <v>312</v>
      </c>
      <c r="E898" s="248" t="s">
        <v>2118</v>
      </c>
      <c r="F898" s="249" t="s">
        <v>2119</v>
      </c>
      <c r="G898" s="250" t="s">
        <v>320</v>
      </c>
      <c r="H898" s="251">
        <v>43</v>
      </c>
      <c r="I898" s="252"/>
      <c r="J898" s="253">
        <f>ROUND(I898*H898,2)</f>
        <v>0</v>
      </c>
      <c r="K898" s="249" t="s">
        <v>274</v>
      </c>
      <c r="L898" s="254"/>
      <c r="M898" s="255" t="s">
        <v>1</v>
      </c>
      <c r="N898" s="256" t="s">
        <v>50</v>
      </c>
      <c r="O898" s="78"/>
      <c r="P898" s="227">
        <f>O898*H898</f>
        <v>0</v>
      </c>
      <c r="Q898" s="227">
        <v>0.029499999999999998</v>
      </c>
      <c r="R898" s="227">
        <f>Q898*H898</f>
        <v>1.2685</v>
      </c>
      <c r="S898" s="227">
        <v>0</v>
      </c>
      <c r="T898" s="228">
        <f>S898*H898</f>
        <v>0</v>
      </c>
      <c r="AR898" s="15" t="s">
        <v>209</v>
      </c>
      <c r="AT898" s="15" t="s">
        <v>312</v>
      </c>
      <c r="AU898" s="15" t="s">
        <v>90</v>
      </c>
      <c r="AY898" s="15" t="s">
        <v>174</v>
      </c>
      <c r="BE898" s="229">
        <f>IF(N898="základní",J898,0)</f>
        <v>0</v>
      </c>
      <c r="BF898" s="229">
        <f>IF(N898="snížená",J898,0)</f>
        <v>0</v>
      </c>
      <c r="BG898" s="229">
        <f>IF(N898="zákl. přenesená",J898,0)</f>
        <v>0</v>
      </c>
      <c r="BH898" s="229">
        <f>IF(N898="sníž. přenesená",J898,0)</f>
        <v>0</v>
      </c>
      <c r="BI898" s="229">
        <f>IF(N898="nulová",J898,0)</f>
        <v>0</v>
      </c>
      <c r="BJ898" s="15" t="s">
        <v>87</v>
      </c>
      <c r="BK898" s="229">
        <f>ROUND(I898*H898,2)</f>
        <v>0</v>
      </c>
      <c r="BL898" s="15" t="s">
        <v>192</v>
      </c>
      <c r="BM898" s="15" t="s">
        <v>2927</v>
      </c>
    </row>
    <row r="899" s="1" customFormat="1">
      <c r="B899" s="37"/>
      <c r="C899" s="38"/>
      <c r="D899" s="230" t="s">
        <v>181</v>
      </c>
      <c r="E899" s="38"/>
      <c r="F899" s="231" t="s">
        <v>2119</v>
      </c>
      <c r="G899" s="38"/>
      <c r="H899" s="38"/>
      <c r="I899" s="142"/>
      <c r="J899" s="38"/>
      <c r="K899" s="38"/>
      <c r="L899" s="42"/>
      <c r="M899" s="232"/>
      <c r="N899" s="78"/>
      <c r="O899" s="78"/>
      <c r="P899" s="78"/>
      <c r="Q899" s="78"/>
      <c r="R899" s="78"/>
      <c r="S899" s="78"/>
      <c r="T899" s="79"/>
      <c r="AT899" s="15" t="s">
        <v>181</v>
      </c>
      <c r="AU899" s="15" t="s">
        <v>90</v>
      </c>
    </row>
    <row r="900" s="12" customFormat="1">
      <c r="B900" s="236"/>
      <c r="C900" s="237"/>
      <c r="D900" s="230" t="s">
        <v>287</v>
      </c>
      <c r="E900" s="238" t="s">
        <v>1</v>
      </c>
      <c r="F900" s="239" t="s">
        <v>2916</v>
      </c>
      <c r="G900" s="237"/>
      <c r="H900" s="240">
        <v>8</v>
      </c>
      <c r="I900" s="241"/>
      <c r="J900" s="237"/>
      <c r="K900" s="237"/>
      <c r="L900" s="242"/>
      <c r="M900" s="243"/>
      <c r="N900" s="244"/>
      <c r="O900" s="244"/>
      <c r="P900" s="244"/>
      <c r="Q900" s="244"/>
      <c r="R900" s="244"/>
      <c r="S900" s="244"/>
      <c r="T900" s="245"/>
      <c r="AT900" s="246" t="s">
        <v>287</v>
      </c>
      <c r="AU900" s="246" t="s">
        <v>90</v>
      </c>
      <c r="AV900" s="12" t="s">
        <v>90</v>
      </c>
      <c r="AW900" s="12" t="s">
        <v>40</v>
      </c>
      <c r="AX900" s="12" t="s">
        <v>79</v>
      </c>
      <c r="AY900" s="246" t="s">
        <v>174</v>
      </c>
    </row>
    <row r="901" s="12" customFormat="1">
      <c r="B901" s="236"/>
      <c r="C901" s="237"/>
      <c r="D901" s="230" t="s">
        <v>287</v>
      </c>
      <c r="E901" s="238" t="s">
        <v>1</v>
      </c>
      <c r="F901" s="239" t="s">
        <v>2917</v>
      </c>
      <c r="G901" s="237"/>
      <c r="H901" s="240">
        <v>2</v>
      </c>
      <c r="I901" s="241"/>
      <c r="J901" s="237"/>
      <c r="K901" s="237"/>
      <c r="L901" s="242"/>
      <c r="M901" s="243"/>
      <c r="N901" s="244"/>
      <c r="O901" s="244"/>
      <c r="P901" s="244"/>
      <c r="Q901" s="244"/>
      <c r="R901" s="244"/>
      <c r="S901" s="244"/>
      <c r="T901" s="245"/>
      <c r="AT901" s="246" t="s">
        <v>287</v>
      </c>
      <c r="AU901" s="246" t="s">
        <v>90</v>
      </c>
      <c r="AV901" s="12" t="s">
        <v>90</v>
      </c>
      <c r="AW901" s="12" t="s">
        <v>40</v>
      </c>
      <c r="AX901" s="12" t="s">
        <v>79</v>
      </c>
      <c r="AY901" s="246" t="s">
        <v>174</v>
      </c>
    </row>
    <row r="902" s="12" customFormat="1">
      <c r="B902" s="236"/>
      <c r="C902" s="237"/>
      <c r="D902" s="230" t="s">
        <v>287</v>
      </c>
      <c r="E902" s="238" t="s">
        <v>1</v>
      </c>
      <c r="F902" s="239" t="s">
        <v>2918</v>
      </c>
      <c r="G902" s="237"/>
      <c r="H902" s="240">
        <v>7</v>
      </c>
      <c r="I902" s="241"/>
      <c r="J902" s="237"/>
      <c r="K902" s="237"/>
      <c r="L902" s="242"/>
      <c r="M902" s="243"/>
      <c r="N902" s="244"/>
      <c r="O902" s="244"/>
      <c r="P902" s="244"/>
      <c r="Q902" s="244"/>
      <c r="R902" s="244"/>
      <c r="S902" s="244"/>
      <c r="T902" s="245"/>
      <c r="AT902" s="246" t="s">
        <v>287</v>
      </c>
      <c r="AU902" s="246" t="s">
        <v>90</v>
      </c>
      <c r="AV902" s="12" t="s">
        <v>90</v>
      </c>
      <c r="AW902" s="12" t="s">
        <v>40</v>
      </c>
      <c r="AX902" s="12" t="s">
        <v>79</v>
      </c>
      <c r="AY902" s="246" t="s">
        <v>174</v>
      </c>
    </row>
    <row r="903" s="12" customFormat="1">
      <c r="B903" s="236"/>
      <c r="C903" s="237"/>
      <c r="D903" s="230" t="s">
        <v>287</v>
      </c>
      <c r="E903" s="238" t="s">
        <v>1</v>
      </c>
      <c r="F903" s="239" t="s">
        <v>2919</v>
      </c>
      <c r="G903" s="237"/>
      <c r="H903" s="240">
        <v>2</v>
      </c>
      <c r="I903" s="241"/>
      <c r="J903" s="237"/>
      <c r="K903" s="237"/>
      <c r="L903" s="242"/>
      <c r="M903" s="243"/>
      <c r="N903" s="244"/>
      <c r="O903" s="244"/>
      <c r="P903" s="244"/>
      <c r="Q903" s="244"/>
      <c r="R903" s="244"/>
      <c r="S903" s="244"/>
      <c r="T903" s="245"/>
      <c r="AT903" s="246" t="s">
        <v>287</v>
      </c>
      <c r="AU903" s="246" t="s">
        <v>90</v>
      </c>
      <c r="AV903" s="12" t="s">
        <v>90</v>
      </c>
      <c r="AW903" s="12" t="s">
        <v>40</v>
      </c>
      <c r="AX903" s="12" t="s">
        <v>79</v>
      </c>
      <c r="AY903" s="246" t="s">
        <v>174</v>
      </c>
    </row>
    <row r="904" s="12" customFormat="1">
      <c r="B904" s="236"/>
      <c r="C904" s="237"/>
      <c r="D904" s="230" t="s">
        <v>287</v>
      </c>
      <c r="E904" s="238" t="s">
        <v>1</v>
      </c>
      <c r="F904" s="239" t="s">
        <v>2920</v>
      </c>
      <c r="G904" s="237"/>
      <c r="H904" s="240">
        <v>2</v>
      </c>
      <c r="I904" s="241"/>
      <c r="J904" s="237"/>
      <c r="K904" s="237"/>
      <c r="L904" s="242"/>
      <c r="M904" s="243"/>
      <c r="N904" s="244"/>
      <c r="O904" s="244"/>
      <c r="P904" s="244"/>
      <c r="Q904" s="244"/>
      <c r="R904" s="244"/>
      <c r="S904" s="244"/>
      <c r="T904" s="245"/>
      <c r="AT904" s="246" t="s">
        <v>287</v>
      </c>
      <c r="AU904" s="246" t="s">
        <v>90</v>
      </c>
      <c r="AV904" s="12" t="s">
        <v>90</v>
      </c>
      <c r="AW904" s="12" t="s">
        <v>40</v>
      </c>
      <c r="AX904" s="12" t="s">
        <v>79</v>
      </c>
      <c r="AY904" s="246" t="s">
        <v>174</v>
      </c>
    </row>
    <row r="905" s="12" customFormat="1">
      <c r="B905" s="236"/>
      <c r="C905" s="237"/>
      <c r="D905" s="230" t="s">
        <v>287</v>
      </c>
      <c r="E905" s="238" t="s">
        <v>1</v>
      </c>
      <c r="F905" s="239" t="s">
        <v>2921</v>
      </c>
      <c r="G905" s="237"/>
      <c r="H905" s="240">
        <v>2</v>
      </c>
      <c r="I905" s="241"/>
      <c r="J905" s="237"/>
      <c r="K905" s="237"/>
      <c r="L905" s="242"/>
      <c r="M905" s="243"/>
      <c r="N905" s="244"/>
      <c r="O905" s="244"/>
      <c r="P905" s="244"/>
      <c r="Q905" s="244"/>
      <c r="R905" s="244"/>
      <c r="S905" s="244"/>
      <c r="T905" s="245"/>
      <c r="AT905" s="246" t="s">
        <v>287</v>
      </c>
      <c r="AU905" s="246" t="s">
        <v>90</v>
      </c>
      <c r="AV905" s="12" t="s">
        <v>90</v>
      </c>
      <c r="AW905" s="12" t="s">
        <v>40</v>
      </c>
      <c r="AX905" s="12" t="s">
        <v>79</v>
      </c>
      <c r="AY905" s="246" t="s">
        <v>174</v>
      </c>
    </row>
    <row r="906" s="12" customFormat="1">
      <c r="B906" s="236"/>
      <c r="C906" s="237"/>
      <c r="D906" s="230" t="s">
        <v>287</v>
      </c>
      <c r="E906" s="238" t="s">
        <v>1</v>
      </c>
      <c r="F906" s="239" t="s">
        <v>2519</v>
      </c>
      <c r="G906" s="237"/>
      <c r="H906" s="240">
        <v>2</v>
      </c>
      <c r="I906" s="241"/>
      <c r="J906" s="237"/>
      <c r="K906" s="237"/>
      <c r="L906" s="242"/>
      <c r="M906" s="243"/>
      <c r="N906" s="244"/>
      <c r="O906" s="244"/>
      <c r="P906" s="244"/>
      <c r="Q906" s="244"/>
      <c r="R906" s="244"/>
      <c r="S906" s="244"/>
      <c r="T906" s="245"/>
      <c r="AT906" s="246" t="s">
        <v>287</v>
      </c>
      <c r="AU906" s="246" t="s">
        <v>90</v>
      </c>
      <c r="AV906" s="12" t="s">
        <v>90</v>
      </c>
      <c r="AW906" s="12" t="s">
        <v>40</v>
      </c>
      <c r="AX906" s="12" t="s">
        <v>79</v>
      </c>
      <c r="AY906" s="246" t="s">
        <v>174</v>
      </c>
    </row>
    <row r="907" s="12" customFormat="1">
      <c r="B907" s="236"/>
      <c r="C907" s="237"/>
      <c r="D907" s="230" t="s">
        <v>287</v>
      </c>
      <c r="E907" s="238" t="s">
        <v>1</v>
      </c>
      <c r="F907" s="239" t="s">
        <v>2870</v>
      </c>
      <c r="G907" s="237"/>
      <c r="H907" s="240">
        <v>2</v>
      </c>
      <c r="I907" s="241"/>
      <c r="J907" s="237"/>
      <c r="K907" s="237"/>
      <c r="L907" s="242"/>
      <c r="M907" s="243"/>
      <c r="N907" s="244"/>
      <c r="O907" s="244"/>
      <c r="P907" s="244"/>
      <c r="Q907" s="244"/>
      <c r="R907" s="244"/>
      <c r="S907" s="244"/>
      <c r="T907" s="245"/>
      <c r="AT907" s="246" t="s">
        <v>287</v>
      </c>
      <c r="AU907" s="246" t="s">
        <v>90</v>
      </c>
      <c r="AV907" s="12" t="s">
        <v>90</v>
      </c>
      <c r="AW907" s="12" t="s">
        <v>40</v>
      </c>
      <c r="AX907" s="12" t="s">
        <v>79</v>
      </c>
      <c r="AY907" s="246" t="s">
        <v>174</v>
      </c>
    </row>
    <row r="908" s="12" customFormat="1">
      <c r="B908" s="236"/>
      <c r="C908" s="237"/>
      <c r="D908" s="230" t="s">
        <v>287</v>
      </c>
      <c r="E908" s="238" t="s">
        <v>1</v>
      </c>
      <c r="F908" s="239" t="s">
        <v>2922</v>
      </c>
      <c r="G908" s="237"/>
      <c r="H908" s="240">
        <v>2</v>
      </c>
      <c r="I908" s="241"/>
      <c r="J908" s="237"/>
      <c r="K908" s="237"/>
      <c r="L908" s="242"/>
      <c r="M908" s="243"/>
      <c r="N908" s="244"/>
      <c r="O908" s="244"/>
      <c r="P908" s="244"/>
      <c r="Q908" s="244"/>
      <c r="R908" s="244"/>
      <c r="S908" s="244"/>
      <c r="T908" s="245"/>
      <c r="AT908" s="246" t="s">
        <v>287</v>
      </c>
      <c r="AU908" s="246" t="s">
        <v>90</v>
      </c>
      <c r="AV908" s="12" t="s">
        <v>90</v>
      </c>
      <c r="AW908" s="12" t="s">
        <v>40</v>
      </c>
      <c r="AX908" s="12" t="s">
        <v>79</v>
      </c>
      <c r="AY908" s="246" t="s">
        <v>174</v>
      </c>
    </row>
    <row r="909" s="12" customFormat="1">
      <c r="B909" s="236"/>
      <c r="C909" s="237"/>
      <c r="D909" s="230" t="s">
        <v>287</v>
      </c>
      <c r="E909" s="238" t="s">
        <v>1</v>
      </c>
      <c r="F909" s="239" t="s">
        <v>2923</v>
      </c>
      <c r="G909" s="237"/>
      <c r="H909" s="240">
        <v>2</v>
      </c>
      <c r="I909" s="241"/>
      <c r="J909" s="237"/>
      <c r="K909" s="237"/>
      <c r="L909" s="242"/>
      <c r="M909" s="243"/>
      <c r="N909" s="244"/>
      <c r="O909" s="244"/>
      <c r="P909" s="244"/>
      <c r="Q909" s="244"/>
      <c r="R909" s="244"/>
      <c r="S909" s="244"/>
      <c r="T909" s="245"/>
      <c r="AT909" s="246" t="s">
        <v>287</v>
      </c>
      <c r="AU909" s="246" t="s">
        <v>90</v>
      </c>
      <c r="AV909" s="12" t="s">
        <v>90</v>
      </c>
      <c r="AW909" s="12" t="s">
        <v>40</v>
      </c>
      <c r="AX909" s="12" t="s">
        <v>79</v>
      </c>
      <c r="AY909" s="246" t="s">
        <v>174</v>
      </c>
    </row>
    <row r="910" s="12" customFormat="1">
      <c r="B910" s="236"/>
      <c r="C910" s="237"/>
      <c r="D910" s="230" t="s">
        <v>287</v>
      </c>
      <c r="E910" s="238" t="s">
        <v>1</v>
      </c>
      <c r="F910" s="239" t="s">
        <v>2924</v>
      </c>
      <c r="G910" s="237"/>
      <c r="H910" s="240">
        <v>2</v>
      </c>
      <c r="I910" s="241"/>
      <c r="J910" s="237"/>
      <c r="K910" s="237"/>
      <c r="L910" s="242"/>
      <c r="M910" s="243"/>
      <c r="N910" s="244"/>
      <c r="O910" s="244"/>
      <c r="P910" s="244"/>
      <c r="Q910" s="244"/>
      <c r="R910" s="244"/>
      <c r="S910" s="244"/>
      <c r="T910" s="245"/>
      <c r="AT910" s="246" t="s">
        <v>287</v>
      </c>
      <c r="AU910" s="246" t="s">
        <v>90</v>
      </c>
      <c r="AV910" s="12" t="s">
        <v>90</v>
      </c>
      <c r="AW910" s="12" t="s">
        <v>40</v>
      </c>
      <c r="AX910" s="12" t="s">
        <v>79</v>
      </c>
      <c r="AY910" s="246" t="s">
        <v>174</v>
      </c>
    </row>
    <row r="911" s="12" customFormat="1">
      <c r="B911" s="236"/>
      <c r="C911" s="237"/>
      <c r="D911" s="230" t="s">
        <v>287</v>
      </c>
      <c r="E911" s="238" t="s">
        <v>1</v>
      </c>
      <c r="F911" s="239" t="s">
        <v>2874</v>
      </c>
      <c r="G911" s="237"/>
      <c r="H911" s="240">
        <v>1</v>
      </c>
      <c r="I911" s="241"/>
      <c r="J911" s="237"/>
      <c r="K911" s="237"/>
      <c r="L911" s="242"/>
      <c r="M911" s="243"/>
      <c r="N911" s="244"/>
      <c r="O911" s="244"/>
      <c r="P911" s="244"/>
      <c r="Q911" s="244"/>
      <c r="R911" s="244"/>
      <c r="S911" s="244"/>
      <c r="T911" s="245"/>
      <c r="AT911" s="246" t="s">
        <v>287</v>
      </c>
      <c r="AU911" s="246" t="s">
        <v>90</v>
      </c>
      <c r="AV911" s="12" t="s">
        <v>90</v>
      </c>
      <c r="AW911" s="12" t="s">
        <v>40</v>
      </c>
      <c r="AX911" s="12" t="s">
        <v>79</v>
      </c>
      <c r="AY911" s="246" t="s">
        <v>174</v>
      </c>
    </row>
    <row r="912" s="12" customFormat="1">
      <c r="B912" s="236"/>
      <c r="C912" s="237"/>
      <c r="D912" s="230" t="s">
        <v>287</v>
      </c>
      <c r="E912" s="238" t="s">
        <v>1</v>
      </c>
      <c r="F912" s="239" t="s">
        <v>2925</v>
      </c>
      <c r="G912" s="237"/>
      <c r="H912" s="240">
        <v>7</v>
      </c>
      <c r="I912" s="241"/>
      <c r="J912" s="237"/>
      <c r="K912" s="237"/>
      <c r="L912" s="242"/>
      <c r="M912" s="243"/>
      <c r="N912" s="244"/>
      <c r="O912" s="244"/>
      <c r="P912" s="244"/>
      <c r="Q912" s="244"/>
      <c r="R912" s="244"/>
      <c r="S912" s="244"/>
      <c r="T912" s="245"/>
      <c r="AT912" s="246" t="s">
        <v>287</v>
      </c>
      <c r="AU912" s="246" t="s">
        <v>90</v>
      </c>
      <c r="AV912" s="12" t="s">
        <v>90</v>
      </c>
      <c r="AW912" s="12" t="s">
        <v>40</v>
      </c>
      <c r="AX912" s="12" t="s">
        <v>79</v>
      </c>
      <c r="AY912" s="246" t="s">
        <v>174</v>
      </c>
    </row>
    <row r="913" s="12" customFormat="1">
      <c r="B913" s="236"/>
      <c r="C913" s="237"/>
      <c r="D913" s="230" t="s">
        <v>287</v>
      </c>
      <c r="E913" s="238" t="s">
        <v>1</v>
      </c>
      <c r="F913" s="239" t="s">
        <v>2926</v>
      </c>
      <c r="G913" s="237"/>
      <c r="H913" s="240">
        <v>2</v>
      </c>
      <c r="I913" s="241"/>
      <c r="J913" s="237"/>
      <c r="K913" s="237"/>
      <c r="L913" s="242"/>
      <c r="M913" s="243"/>
      <c r="N913" s="244"/>
      <c r="O913" s="244"/>
      <c r="P913" s="244"/>
      <c r="Q913" s="244"/>
      <c r="R913" s="244"/>
      <c r="S913" s="244"/>
      <c r="T913" s="245"/>
      <c r="AT913" s="246" t="s">
        <v>287</v>
      </c>
      <c r="AU913" s="246" t="s">
        <v>90</v>
      </c>
      <c r="AV913" s="12" t="s">
        <v>90</v>
      </c>
      <c r="AW913" s="12" t="s">
        <v>40</v>
      </c>
      <c r="AX913" s="12" t="s">
        <v>79</v>
      </c>
      <c r="AY913" s="246" t="s">
        <v>174</v>
      </c>
    </row>
    <row r="914" s="1" customFormat="1" ht="16.5" customHeight="1">
      <c r="B914" s="37"/>
      <c r="C914" s="247" t="s">
        <v>684</v>
      </c>
      <c r="D914" s="247" t="s">
        <v>312</v>
      </c>
      <c r="E914" s="248" t="s">
        <v>2134</v>
      </c>
      <c r="F914" s="249" t="s">
        <v>2135</v>
      </c>
      <c r="G914" s="250" t="s">
        <v>320</v>
      </c>
      <c r="H914" s="251">
        <v>32</v>
      </c>
      <c r="I914" s="252"/>
      <c r="J914" s="253">
        <f>ROUND(I914*H914,2)</f>
        <v>0</v>
      </c>
      <c r="K914" s="249" t="s">
        <v>1</v>
      </c>
      <c r="L914" s="254"/>
      <c r="M914" s="255" t="s">
        <v>1</v>
      </c>
      <c r="N914" s="256" t="s">
        <v>50</v>
      </c>
      <c r="O914" s="78"/>
      <c r="P914" s="227">
        <f>O914*H914</f>
        <v>0</v>
      </c>
      <c r="Q914" s="227">
        <v>0.00018000000000000001</v>
      </c>
      <c r="R914" s="227">
        <f>Q914*H914</f>
        <v>0.0057600000000000004</v>
      </c>
      <c r="S914" s="227">
        <v>0</v>
      </c>
      <c r="T914" s="228">
        <f>S914*H914</f>
        <v>0</v>
      </c>
      <c r="AR914" s="15" t="s">
        <v>209</v>
      </c>
      <c r="AT914" s="15" t="s">
        <v>312</v>
      </c>
      <c r="AU914" s="15" t="s">
        <v>90</v>
      </c>
      <c r="AY914" s="15" t="s">
        <v>174</v>
      </c>
      <c r="BE914" s="229">
        <f>IF(N914="základní",J914,0)</f>
        <v>0</v>
      </c>
      <c r="BF914" s="229">
        <f>IF(N914="snížená",J914,0)</f>
        <v>0</v>
      </c>
      <c r="BG914" s="229">
        <f>IF(N914="zákl. přenesená",J914,0)</f>
        <v>0</v>
      </c>
      <c r="BH914" s="229">
        <f>IF(N914="sníž. přenesená",J914,0)</f>
        <v>0</v>
      </c>
      <c r="BI914" s="229">
        <f>IF(N914="nulová",J914,0)</f>
        <v>0</v>
      </c>
      <c r="BJ914" s="15" t="s">
        <v>87</v>
      </c>
      <c r="BK914" s="229">
        <f>ROUND(I914*H914,2)</f>
        <v>0</v>
      </c>
      <c r="BL914" s="15" t="s">
        <v>192</v>
      </c>
      <c r="BM914" s="15" t="s">
        <v>2928</v>
      </c>
    </row>
    <row r="915" s="1" customFormat="1">
      <c r="B915" s="37"/>
      <c r="C915" s="38"/>
      <c r="D915" s="230" t="s">
        <v>181</v>
      </c>
      <c r="E915" s="38"/>
      <c r="F915" s="231" t="s">
        <v>2135</v>
      </c>
      <c r="G915" s="38"/>
      <c r="H915" s="38"/>
      <c r="I915" s="142"/>
      <c r="J915" s="38"/>
      <c r="K915" s="38"/>
      <c r="L915" s="42"/>
      <c r="M915" s="232"/>
      <c r="N915" s="78"/>
      <c r="O915" s="78"/>
      <c r="P915" s="78"/>
      <c r="Q915" s="78"/>
      <c r="R915" s="78"/>
      <c r="S915" s="78"/>
      <c r="T915" s="79"/>
      <c r="AT915" s="15" t="s">
        <v>181</v>
      </c>
      <c r="AU915" s="15" t="s">
        <v>90</v>
      </c>
    </row>
    <row r="916" s="12" customFormat="1">
      <c r="B916" s="236"/>
      <c r="C916" s="237"/>
      <c r="D916" s="230" t="s">
        <v>287</v>
      </c>
      <c r="E916" s="238" t="s">
        <v>1</v>
      </c>
      <c r="F916" s="239" t="s">
        <v>2878</v>
      </c>
      <c r="G916" s="237"/>
      <c r="H916" s="240">
        <v>2</v>
      </c>
      <c r="I916" s="241"/>
      <c r="J916" s="237"/>
      <c r="K916" s="237"/>
      <c r="L916" s="242"/>
      <c r="M916" s="243"/>
      <c r="N916" s="244"/>
      <c r="O916" s="244"/>
      <c r="P916" s="244"/>
      <c r="Q916" s="244"/>
      <c r="R916" s="244"/>
      <c r="S916" s="244"/>
      <c r="T916" s="245"/>
      <c r="AT916" s="246" t="s">
        <v>287</v>
      </c>
      <c r="AU916" s="246" t="s">
        <v>90</v>
      </c>
      <c r="AV916" s="12" t="s">
        <v>90</v>
      </c>
      <c r="AW916" s="12" t="s">
        <v>40</v>
      </c>
      <c r="AX916" s="12" t="s">
        <v>79</v>
      </c>
      <c r="AY916" s="246" t="s">
        <v>174</v>
      </c>
    </row>
    <row r="917" s="12" customFormat="1">
      <c r="B917" s="236"/>
      <c r="C917" s="237"/>
      <c r="D917" s="230" t="s">
        <v>287</v>
      </c>
      <c r="E917" s="238" t="s">
        <v>1</v>
      </c>
      <c r="F917" s="239" t="s">
        <v>2917</v>
      </c>
      <c r="G917" s="237"/>
      <c r="H917" s="240">
        <v>2</v>
      </c>
      <c r="I917" s="241"/>
      <c r="J917" s="237"/>
      <c r="K917" s="237"/>
      <c r="L917" s="242"/>
      <c r="M917" s="243"/>
      <c r="N917" s="244"/>
      <c r="O917" s="244"/>
      <c r="P917" s="244"/>
      <c r="Q917" s="244"/>
      <c r="R917" s="244"/>
      <c r="S917" s="244"/>
      <c r="T917" s="245"/>
      <c r="AT917" s="246" t="s">
        <v>287</v>
      </c>
      <c r="AU917" s="246" t="s">
        <v>90</v>
      </c>
      <c r="AV917" s="12" t="s">
        <v>90</v>
      </c>
      <c r="AW917" s="12" t="s">
        <v>40</v>
      </c>
      <c r="AX917" s="12" t="s">
        <v>79</v>
      </c>
      <c r="AY917" s="246" t="s">
        <v>174</v>
      </c>
    </row>
    <row r="918" s="12" customFormat="1">
      <c r="B918" s="236"/>
      <c r="C918" s="237"/>
      <c r="D918" s="230" t="s">
        <v>287</v>
      </c>
      <c r="E918" s="238" t="s">
        <v>1</v>
      </c>
      <c r="F918" s="239" t="s">
        <v>2929</v>
      </c>
      <c r="G918" s="237"/>
      <c r="H918" s="240">
        <v>2</v>
      </c>
      <c r="I918" s="241"/>
      <c r="J918" s="237"/>
      <c r="K918" s="237"/>
      <c r="L918" s="242"/>
      <c r="M918" s="243"/>
      <c r="N918" s="244"/>
      <c r="O918" s="244"/>
      <c r="P918" s="244"/>
      <c r="Q918" s="244"/>
      <c r="R918" s="244"/>
      <c r="S918" s="244"/>
      <c r="T918" s="245"/>
      <c r="AT918" s="246" t="s">
        <v>287</v>
      </c>
      <c r="AU918" s="246" t="s">
        <v>90</v>
      </c>
      <c r="AV918" s="12" t="s">
        <v>90</v>
      </c>
      <c r="AW918" s="12" t="s">
        <v>40</v>
      </c>
      <c r="AX918" s="12" t="s">
        <v>79</v>
      </c>
      <c r="AY918" s="246" t="s">
        <v>174</v>
      </c>
    </row>
    <row r="919" s="12" customFormat="1">
      <c r="B919" s="236"/>
      <c r="C919" s="237"/>
      <c r="D919" s="230" t="s">
        <v>287</v>
      </c>
      <c r="E919" s="238" t="s">
        <v>1</v>
      </c>
      <c r="F919" s="239" t="s">
        <v>2919</v>
      </c>
      <c r="G919" s="237"/>
      <c r="H919" s="240">
        <v>2</v>
      </c>
      <c r="I919" s="241"/>
      <c r="J919" s="237"/>
      <c r="K919" s="237"/>
      <c r="L919" s="242"/>
      <c r="M919" s="243"/>
      <c r="N919" s="244"/>
      <c r="O919" s="244"/>
      <c r="P919" s="244"/>
      <c r="Q919" s="244"/>
      <c r="R919" s="244"/>
      <c r="S919" s="244"/>
      <c r="T919" s="245"/>
      <c r="AT919" s="246" t="s">
        <v>287</v>
      </c>
      <c r="AU919" s="246" t="s">
        <v>90</v>
      </c>
      <c r="AV919" s="12" t="s">
        <v>90</v>
      </c>
      <c r="AW919" s="12" t="s">
        <v>40</v>
      </c>
      <c r="AX919" s="12" t="s">
        <v>79</v>
      </c>
      <c r="AY919" s="246" t="s">
        <v>174</v>
      </c>
    </row>
    <row r="920" s="12" customFormat="1">
      <c r="B920" s="236"/>
      <c r="C920" s="237"/>
      <c r="D920" s="230" t="s">
        <v>287</v>
      </c>
      <c r="E920" s="238" t="s">
        <v>1</v>
      </c>
      <c r="F920" s="239" t="s">
        <v>2920</v>
      </c>
      <c r="G920" s="237"/>
      <c r="H920" s="240">
        <v>2</v>
      </c>
      <c r="I920" s="241"/>
      <c r="J920" s="237"/>
      <c r="K920" s="237"/>
      <c r="L920" s="242"/>
      <c r="M920" s="243"/>
      <c r="N920" s="244"/>
      <c r="O920" s="244"/>
      <c r="P920" s="244"/>
      <c r="Q920" s="244"/>
      <c r="R920" s="244"/>
      <c r="S920" s="244"/>
      <c r="T920" s="245"/>
      <c r="AT920" s="246" t="s">
        <v>287</v>
      </c>
      <c r="AU920" s="246" t="s">
        <v>90</v>
      </c>
      <c r="AV920" s="12" t="s">
        <v>90</v>
      </c>
      <c r="AW920" s="12" t="s">
        <v>40</v>
      </c>
      <c r="AX920" s="12" t="s">
        <v>79</v>
      </c>
      <c r="AY920" s="246" t="s">
        <v>174</v>
      </c>
    </row>
    <row r="921" s="12" customFormat="1">
      <c r="B921" s="236"/>
      <c r="C921" s="237"/>
      <c r="D921" s="230" t="s">
        <v>287</v>
      </c>
      <c r="E921" s="238" t="s">
        <v>1</v>
      </c>
      <c r="F921" s="239" t="s">
        <v>2921</v>
      </c>
      <c r="G921" s="237"/>
      <c r="H921" s="240">
        <v>2</v>
      </c>
      <c r="I921" s="241"/>
      <c r="J921" s="237"/>
      <c r="K921" s="237"/>
      <c r="L921" s="242"/>
      <c r="M921" s="243"/>
      <c r="N921" s="244"/>
      <c r="O921" s="244"/>
      <c r="P921" s="244"/>
      <c r="Q921" s="244"/>
      <c r="R921" s="244"/>
      <c r="S921" s="244"/>
      <c r="T921" s="245"/>
      <c r="AT921" s="246" t="s">
        <v>287</v>
      </c>
      <c r="AU921" s="246" t="s">
        <v>90</v>
      </c>
      <c r="AV921" s="12" t="s">
        <v>90</v>
      </c>
      <c r="AW921" s="12" t="s">
        <v>40</v>
      </c>
      <c r="AX921" s="12" t="s">
        <v>79</v>
      </c>
      <c r="AY921" s="246" t="s">
        <v>174</v>
      </c>
    </row>
    <row r="922" s="12" customFormat="1">
      <c r="B922" s="236"/>
      <c r="C922" s="237"/>
      <c r="D922" s="230" t="s">
        <v>287</v>
      </c>
      <c r="E922" s="238" t="s">
        <v>1</v>
      </c>
      <c r="F922" s="239" t="s">
        <v>2519</v>
      </c>
      <c r="G922" s="237"/>
      <c r="H922" s="240">
        <v>2</v>
      </c>
      <c r="I922" s="241"/>
      <c r="J922" s="237"/>
      <c r="K922" s="237"/>
      <c r="L922" s="242"/>
      <c r="M922" s="243"/>
      <c r="N922" s="244"/>
      <c r="O922" s="244"/>
      <c r="P922" s="244"/>
      <c r="Q922" s="244"/>
      <c r="R922" s="244"/>
      <c r="S922" s="244"/>
      <c r="T922" s="245"/>
      <c r="AT922" s="246" t="s">
        <v>287</v>
      </c>
      <c r="AU922" s="246" t="s">
        <v>90</v>
      </c>
      <c r="AV922" s="12" t="s">
        <v>90</v>
      </c>
      <c r="AW922" s="12" t="s">
        <v>40</v>
      </c>
      <c r="AX922" s="12" t="s">
        <v>79</v>
      </c>
      <c r="AY922" s="246" t="s">
        <v>174</v>
      </c>
    </row>
    <row r="923" s="12" customFormat="1">
      <c r="B923" s="236"/>
      <c r="C923" s="237"/>
      <c r="D923" s="230" t="s">
        <v>287</v>
      </c>
      <c r="E923" s="238" t="s">
        <v>1</v>
      </c>
      <c r="F923" s="239" t="s">
        <v>2870</v>
      </c>
      <c r="G923" s="237"/>
      <c r="H923" s="240">
        <v>2</v>
      </c>
      <c r="I923" s="241"/>
      <c r="J923" s="237"/>
      <c r="K923" s="237"/>
      <c r="L923" s="242"/>
      <c r="M923" s="243"/>
      <c r="N923" s="244"/>
      <c r="O923" s="244"/>
      <c r="P923" s="244"/>
      <c r="Q923" s="244"/>
      <c r="R923" s="244"/>
      <c r="S923" s="244"/>
      <c r="T923" s="245"/>
      <c r="AT923" s="246" t="s">
        <v>287</v>
      </c>
      <c r="AU923" s="246" t="s">
        <v>90</v>
      </c>
      <c r="AV923" s="12" t="s">
        <v>90</v>
      </c>
      <c r="AW923" s="12" t="s">
        <v>40</v>
      </c>
      <c r="AX923" s="12" t="s">
        <v>79</v>
      </c>
      <c r="AY923" s="246" t="s">
        <v>174</v>
      </c>
    </row>
    <row r="924" s="12" customFormat="1">
      <c r="B924" s="236"/>
      <c r="C924" s="237"/>
      <c r="D924" s="230" t="s">
        <v>287</v>
      </c>
      <c r="E924" s="238" t="s">
        <v>1</v>
      </c>
      <c r="F924" s="239" t="s">
        <v>2922</v>
      </c>
      <c r="G924" s="237"/>
      <c r="H924" s="240">
        <v>2</v>
      </c>
      <c r="I924" s="241"/>
      <c r="J924" s="237"/>
      <c r="K924" s="237"/>
      <c r="L924" s="242"/>
      <c r="M924" s="243"/>
      <c r="N924" s="244"/>
      <c r="O924" s="244"/>
      <c r="P924" s="244"/>
      <c r="Q924" s="244"/>
      <c r="R924" s="244"/>
      <c r="S924" s="244"/>
      <c r="T924" s="245"/>
      <c r="AT924" s="246" t="s">
        <v>287</v>
      </c>
      <c r="AU924" s="246" t="s">
        <v>90</v>
      </c>
      <c r="AV924" s="12" t="s">
        <v>90</v>
      </c>
      <c r="AW924" s="12" t="s">
        <v>40</v>
      </c>
      <c r="AX924" s="12" t="s">
        <v>79</v>
      </c>
      <c r="AY924" s="246" t="s">
        <v>174</v>
      </c>
    </row>
    <row r="925" s="12" customFormat="1">
      <c r="B925" s="236"/>
      <c r="C925" s="237"/>
      <c r="D925" s="230" t="s">
        <v>287</v>
      </c>
      <c r="E925" s="238" t="s">
        <v>1</v>
      </c>
      <c r="F925" s="239" t="s">
        <v>2923</v>
      </c>
      <c r="G925" s="237"/>
      <c r="H925" s="240">
        <v>2</v>
      </c>
      <c r="I925" s="241"/>
      <c r="J925" s="237"/>
      <c r="K925" s="237"/>
      <c r="L925" s="242"/>
      <c r="M925" s="243"/>
      <c r="N925" s="244"/>
      <c r="O925" s="244"/>
      <c r="P925" s="244"/>
      <c r="Q925" s="244"/>
      <c r="R925" s="244"/>
      <c r="S925" s="244"/>
      <c r="T925" s="245"/>
      <c r="AT925" s="246" t="s">
        <v>287</v>
      </c>
      <c r="AU925" s="246" t="s">
        <v>90</v>
      </c>
      <c r="AV925" s="12" t="s">
        <v>90</v>
      </c>
      <c r="AW925" s="12" t="s">
        <v>40</v>
      </c>
      <c r="AX925" s="12" t="s">
        <v>79</v>
      </c>
      <c r="AY925" s="246" t="s">
        <v>174</v>
      </c>
    </row>
    <row r="926" s="12" customFormat="1">
      <c r="B926" s="236"/>
      <c r="C926" s="237"/>
      <c r="D926" s="230" t="s">
        <v>287</v>
      </c>
      <c r="E926" s="238" t="s">
        <v>1</v>
      </c>
      <c r="F926" s="239" t="s">
        <v>2924</v>
      </c>
      <c r="G926" s="237"/>
      <c r="H926" s="240">
        <v>2</v>
      </c>
      <c r="I926" s="241"/>
      <c r="J926" s="237"/>
      <c r="K926" s="237"/>
      <c r="L926" s="242"/>
      <c r="M926" s="243"/>
      <c r="N926" s="244"/>
      <c r="O926" s="244"/>
      <c r="P926" s="244"/>
      <c r="Q926" s="244"/>
      <c r="R926" s="244"/>
      <c r="S926" s="244"/>
      <c r="T926" s="245"/>
      <c r="AT926" s="246" t="s">
        <v>287</v>
      </c>
      <c r="AU926" s="246" t="s">
        <v>90</v>
      </c>
      <c r="AV926" s="12" t="s">
        <v>90</v>
      </c>
      <c r="AW926" s="12" t="s">
        <v>40</v>
      </c>
      <c r="AX926" s="12" t="s">
        <v>79</v>
      </c>
      <c r="AY926" s="246" t="s">
        <v>174</v>
      </c>
    </row>
    <row r="927" s="12" customFormat="1">
      <c r="B927" s="236"/>
      <c r="C927" s="237"/>
      <c r="D927" s="230" t="s">
        <v>287</v>
      </c>
      <c r="E927" s="238" t="s">
        <v>1</v>
      </c>
      <c r="F927" s="239" t="s">
        <v>2874</v>
      </c>
      <c r="G927" s="237"/>
      <c r="H927" s="240">
        <v>1</v>
      </c>
      <c r="I927" s="241"/>
      <c r="J927" s="237"/>
      <c r="K927" s="237"/>
      <c r="L927" s="242"/>
      <c r="M927" s="243"/>
      <c r="N927" s="244"/>
      <c r="O927" s="244"/>
      <c r="P927" s="244"/>
      <c r="Q927" s="244"/>
      <c r="R927" s="244"/>
      <c r="S927" s="244"/>
      <c r="T927" s="245"/>
      <c r="AT927" s="246" t="s">
        <v>287</v>
      </c>
      <c r="AU927" s="246" t="s">
        <v>90</v>
      </c>
      <c r="AV927" s="12" t="s">
        <v>90</v>
      </c>
      <c r="AW927" s="12" t="s">
        <v>40</v>
      </c>
      <c r="AX927" s="12" t="s">
        <v>79</v>
      </c>
      <c r="AY927" s="246" t="s">
        <v>174</v>
      </c>
    </row>
    <row r="928" s="12" customFormat="1">
      <c r="B928" s="236"/>
      <c r="C928" s="237"/>
      <c r="D928" s="230" t="s">
        <v>287</v>
      </c>
      <c r="E928" s="238" t="s">
        <v>1</v>
      </c>
      <c r="F928" s="239" t="s">
        <v>2925</v>
      </c>
      <c r="G928" s="237"/>
      <c r="H928" s="240">
        <v>7</v>
      </c>
      <c r="I928" s="241"/>
      <c r="J928" s="237"/>
      <c r="K928" s="237"/>
      <c r="L928" s="242"/>
      <c r="M928" s="243"/>
      <c r="N928" s="244"/>
      <c r="O928" s="244"/>
      <c r="P928" s="244"/>
      <c r="Q928" s="244"/>
      <c r="R928" s="244"/>
      <c r="S928" s="244"/>
      <c r="T928" s="245"/>
      <c r="AT928" s="246" t="s">
        <v>287</v>
      </c>
      <c r="AU928" s="246" t="s">
        <v>90</v>
      </c>
      <c r="AV928" s="12" t="s">
        <v>90</v>
      </c>
      <c r="AW928" s="12" t="s">
        <v>40</v>
      </c>
      <c r="AX928" s="12" t="s">
        <v>79</v>
      </c>
      <c r="AY928" s="246" t="s">
        <v>174</v>
      </c>
    </row>
    <row r="929" s="12" customFormat="1">
      <c r="B929" s="236"/>
      <c r="C929" s="237"/>
      <c r="D929" s="230" t="s">
        <v>287</v>
      </c>
      <c r="E929" s="238" t="s">
        <v>1</v>
      </c>
      <c r="F929" s="239" t="s">
        <v>2926</v>
      </c>
      <c r="G929" s="237"/>
      <c r="H929" s="240">
        <v>2</v>
      </c>
      <c r="I929" s="241"/>
      <c r="J929" s="237"/>
      <c r="K929" s="237"/>
      <c r="L929" s="242"/>
      <c r="M929" s="243"/>
      <c r="N929" s="244"/>
      <c r="O929" s="244"/>
      <c r="P929" s="244"/>
      <c r="Q929" s="244"/>
      <c r="R929" s="244"/>
      <c r="S929" s="244"/>
      <c r="T929" s="245"/>
      <c r="AT929" s="246" t="s">
        <v>287</v>
      </c>
      <c r="AU929" s="246" t="s">
        <v>90</v>
      </c>
      <c r="AV929" s="12" t="s">
        <v>90</v>
      </c>
      <c r="AW929" s="12" t="s">
        <v>40</v>
      </c>
      <c r="AX929" s="12" t="s">
        <v>79</v>
      </c>
      <c r="AY929" s="246" t="s">
        <v>174</v>
      </c>
    </row>
    <row r="930" s="1" customFormat="1" ht="16.5" customHeight="1">
      <c r="B930" s="37"/>
      <c r="C930" s="247" t="s">
        <v>690</v>
      </c>
      <c r="D930" s="247" t="s">
        <v>312</v>
      </c>
      <c r="E930" s="248" t="s">
        <v>2140</v>
      </c>
      <c r="F930" s="249" t="s">
        <v>2141</v>
      </c>
      <c r="G930" s="250" t="s">
        <v>320</v>
      </c>
      <c r="H930" s="251">
        <v>14</v>
      </c>
      <c r="I930" s="252"/>
      <c r="J930" s="253">
        <f>ROUND(I930*H930,2)</f>
        <v>0</v>
      </c>
      <c r="K930" s="249" t="s">
        <v>1</v>
      </c>
      <c r="L930" s="254"/>
      <c r="M930" s="255" t="s">
        <v>1</v>
      </c>
      <c r="N930" s="256" t="s">
        <v>50</v>
      </c>
      <c r="O930" s="78"/>
      <c r="P930" s="227">
        <f>O930*H930</f>
        <v>0</v>
      </c>
      <c r="Q930" s="227">
        <v>0.0035000000000000001</v>
      </c>
      <c r="R930" s="227">
        <f>Q930*H930</f>
        <v>0.049000000000000002</v>
      </c>
      <c r="S930" s="227">
        <v>0</v>
      </c>
      <c r="T930" s="228">
        <f>S930*H930</f>
        <v>0</v>
      </c>
      <c r="AR930" s="15" t="s">
        <v>209</v>
      </c>
      <c r="AT930" s="15" t="s">
        <v>312</v>
      </c>
      <c r="AU930" s="15" t="s">
        <v>90</v>
      </c>
      <c r="AY930" s="15" t="s">
        <v>174</v>
      </c>
      <c r="BE930" s="229">
        <f>IF(N930="základní",J930,0)</f>
        <v>0</v>
      </c>
      <c r="BF930" s="229">
        <f>IF(N930="snížená",J930,0)</f>
        <v>0</v>
      </c>
      <c r="BG930" s="229">
        <f>IF(N930="zákl. přenesená",J930,0)</f>
        <v>0</v>
      </c>
      <c r="BH930" s="229">
        <f>IF(N930="sníž. přenesená",J930,0)</f>
        <v>0</v>
      </c>
      <c r="BI930" s="229">
        <f>IF(N930="nulová",J930,0)</f>
        <v>0</v>
      </c>
      <c r="BJ930" s="15" t="s">
        <v>87</v>
      </c>
      <c r="BK930" s="229">
        <f>ROUND(I930*H930,2)</f>
        <v>0</v>
      </c>
      <c r="BL930" s="15" t="s">
        <v>192</v>
      </c>
      <c r="BM930" s="15" t="s">
        <v>2930</v>
      </c>
    </row>
    <row r="931" s="1" customFormat="1">
      <c r="B931" s="37"/>
      <c r="C931" s="38"/>
      <c r="D931" s="230" t="s">
        <v>181</v>
      </c>
      <c r="E931" s="38"/>
      <c r="F931" s="231" t="s">
        <v>2143</v>
      </c>
      <c r="G931" s="38"/>
      <c r="H931" s="38"/>
      <c r="I931" s="142"/>
      <c r="J931" s="38"/>
      <c r="K931" s="38"/>
      <c r="L931" s="42"/>
      <c r="M931" s="232"/>
      <c r="N931" s="78"/>
      <c r="O931" s="78"/>
      <c r="P931" s="78"/>
      <c r="Q931" s="78"/>
      <c r="R931" s="78"/>
      <c r="S931" s="78"/>
      <c r="T931" s="79"/>
      <c r="AT931" s="15" t="s">
        <v>181</v>
      </c>
      <c r="AU931" s="15" t="s">
        <v>90</v>
      </c>
    </row>
    <row r="932" s="12" customFormat="1">
      <c r="B932" s="236"/>
      <c r="C932" s="237"/>
      <c r="D932" s="230" t="s">
        <v>287</v>
      </c>
      <c r="E932" s="238" t="s">
        <v>1</v>
      </c>
      <c r="F932" s="239" t="s">
        <v>2910</v>
      </c>
      <c r="G932" s="237"/>
      <c r="H932" s="240">
        <v>1</v>
      </c>
      <c r="I932" s="241"/>
      <c r="J932" s="237"/>
      <c r="K932" s="237"/>
      <c r="L932" s="242"/>
      <c r="M932" s="243"/>
      <c r="N932" s="244"/>
      <c r="O932" s="244"/>
      <c r="P932" s="244"/>
      <c r="Q932" s="244"/>
      <c r="R932" s="244"/>
      <c r="S932" s="244"/>
      <c r="T932" s="245"/>
      <c r="AT932" s="246" t="s">
        <v>287</v>
      </c>
      <c r="AU932" s="246" t="s">
        <v>90</v>
      </c>
      <c r="AV932" s="12" t="s">
        <v>90</v>
      </c>
      <c r="AW932" s="12" t="s">
        <v>40</v>
      </c>
      <c r="AX932" s="12" t="s">
        <v>79</v>
      </c>
      <c r="AY932" s="246" t="s">
        <v>174</v>
      </c>
    </row>
    <row r="933" s="12" customFormat="1">
      <c r="B933" s="236"/>
      <c r="C933" s="237"/>
      <c r="D933" s="230" t="s">
        <v>287</v>
      </c>
      <c r="E933" s="238" t="s">
        <v>1</v>
      </c>
      <c r="F933" s="239" t="s">
        <v>2864</v>
      </c>
      <c r="G933" s="237"/>
      <c r="H933" s="240">
        <v>1</v>
      </c>
      <c r="I933" s="241"/>
      <c r="J933" s="237"/>
      <c r="K933" s="237"/>
      <c r="L933" s="242"/>
      <c r="M933" s="243"/>
      <c r="N933" s="244"/>
      <c r="O933" s="244"/>
      <c r="P933" s="244"/>
      <c r="Q933" s="244"/>
      <c r="R933" s="244"/>
      <c r="S933" s="244"/>
      <c r="T933" s="245"/>
      <c r="AT933" s="246" t="s">
        <v>287</v>
      </c>
      <c r="AU933" s="246" t="s">
        <v>90</v>
      </c>
      <c r="AV933" s="12" t="s">
        <v>90</v>
      </c>
      <c r="AW933" s="12" t="s">
        <v>40</v>
      </c>
      <c r="AX933" s="12" t="s">
        <v>79</v>
      </c>
      <c r="AY933" s="246" t="s">
        <v>174</v>
      </c>
    </row>
    <row r="934" s="12" customFormat="1">
      <c r="B934" s="236"/>
      <c r="C934" s="237"/>
      <c r="D934" s="230" t="s">
        <v>287</v>
      </c>
      <c r="E934" s="238" t="s">
        <v>1</v>
      </c>
      <c r="F934" s="239" t="s">
        <v>2931</v>
      </c>
      <c r="G934" s="237"/>
      <c r="H934" s="240">
        <v>1</v>
      </c>
      <c r="I934" s="241"/>
      <c r="J934" s="237"/>
      <c r="K934" s="237"/>
      <c r="L934" s="242"/>
      <c r="M934" s="243"/>
      <c r="N934" s="244"/>
      <c r="O934" s="244"/>
      <c r="P934" s="244"/>
      <c r="Q934" s="244"/>
      <c r="R934" s="244"/>
      <c r="S934" s="244"/>
      <c r="T934" s="245"/>
      <c r="AT934" s="246" t="s">
        <v>287</v>
      </c>
      <c r="AU934" s="246" t="s">
        <v>90</v>
      </c>
      <c r="AV934" s="12" t="s">
        <v>90</v>
      </c>
      <c r="AW934" s="12" t="s">
        <v>40</v>
      </c>
      <c r="AX934" s="12" t="s">
        <v>79</v>
      </c>
      <c r="AY934" s="246" t="s">
        <v>174</v>
      </c>
    </row>
    <row r="935" s="12" customFormat="1">
      <c r="B935" s="236"/>
      <c r="C935" s="237"/>
      <c r="D935" s="230" t="s">
        <v>287</v>
      </c>
      <c r="E935" s="238" t="s">
        <v>1</v>
      </c>
      <c r="F935" s="239" t="s">
        <v>2866</v>
      </c>
      <c r="G935" s="237"/>
      <c r="H935" s="240">
        <v>1</v>
      </c>
      <c r="I935" s="241"/>
      <c r="J935" s="237"/>
      <c r="K935" s="237"/>
      <c r="L935" s="242"/>
      <c r="M935" s="243"/>
      <c r="N935" s="244"/>
      <c r="O935" s="244"/>
      <c r="P935" s="244"/>
      <c r="Q935" s="244"/>
      <c r="R935" s="244"/>
      <c r="S935" s="244"/>
      <c r="T935" s="245"/>
      <c r="AT935" s="246" t="s">
        <v>287</v>
      </c>
      <c r="AU935" s="246" t="s">
        <v>90</v>
      </c>
      <c r="AV935" s="12" t="s">
        <v>90</v>
      </c>
      <c r="AW935" s="12" t="s">
        <v>40</v>
      </c>
      <c r="AX935" s="12" t="s">
        <v>79</v>
      </c>
      <c r="AY935" s="246" t="s">
        <v>174</v>
      </c>
    </row>
    <row r="936" s="12" customFormat="1">
      <c r="B936" s="236"/>
      <c r="C936" s="237"/>
      <c r="D936" s="230" t="s">
        <v>287</v>
      </c>
      <c r="E936" s="238" t="s">
        <v>1</v>
      </c>
      <c r="F936" s="239" t="s">
        <v>2867</v>
      </c>
      <c r="G936" s="237"/>
      <c r="H936" s="240">
        <v>1</v>
      </c>
      <c r="I936" s="241"/>
      <c r="J936" s="237"/>
      <c r="K936" s="237"/>
      <c r="L936" s="242"/>
      <c r="M936" s="243"/>
      <c r="N936" s="244"/>
      <c r="O936" s="244"/>
      <c r="P936" s="244"/>
      <c r="Q936" s="244"/>
      <c r="R936" s="244"/>
      <c r="S936" s="244"/>
      <c r="T936" s="245"/>
      <c r="AT936" s="246" t="s">
        <v>287</v>
      </c>
      <c r="AU936" s="246" t="s">
        <v>90</v>
      </c>
      <c r="AV936" s="12" t="s">
        <v>90</v>
      </c>
      <c r="AW936" s="12" t="s">
        <v>40</v>
      </c>
      <c r="AX936" s="12" t="s">
        <v>79</v>
      </c>
      <c r="AY936" s="246" t="s">
        <v>174</v>
      </c>
    </row>
    <row r="937" s="12" customFormat="1">
      <c r="B937" s="236"/>
      <c r="C937" s="237"/>
      <c r="D937" s="230" t="s">
        <v>287</v>
      </c>
      <c r="E937" s="238" t="s">
        <v>1</v>
      </c>
      <c r="F937" s="239" t="s">
        <v>2868</v>
      </c>
      <c r="G937" s="237"/>
      <c r="H937" s="240">
        <v>1</v>
      </c>
      <c r="I937" s="241"/>
      <c r="J937" s="237"/>
      <c r="K937" s="237"/>
      <c r="L937" s="242"/>
      <c r="M937" s="243"/>
      <c r="N937" s="244"/>
      <c r="O937" s="244"/>
      <c r="P937" s="244"/>
      <c r="Q937" s="244"/>
      <c r="R937" s="244"/>
      <c r="S937" s="244"/>
      <c r="T937" s="245"/>
      <c r="AT937" s="246" t="s">
        <v>287</v>
      </c>
      <c r="AU937" s="246" t="s">
        <v>90</v>
      </c>
      <c r="AV937" s="12" t="s">
        <v>90</v>
      </c>
      <c r="AW937" s="12" t="s">
        <v>40</v>
      </c>
      <c r="AX937" s="12" t="s">
        <v>79</v>
      </c>
      <c r="AY937" s="246" t="s">
        <v>174</v>
      </c>
    </row>
    <row r="938" s="12" customFormat="1">
      <c r="B938" s="236"/>
      <c r="C938" s="237"/>
      <c r="D938" s="230" t="s">
        <v>287</v>
      </c>
      <c r="E938" s="238" t="s">
        <v>1</v>
      </c>
      <c r="F938" s="239" t="s">
        <v>2869</v>
      </c>
      <c r="G938" s="237"/>
      <c r="H938" s="240">
        <v>1</v>
      </c>
      <c r="I938" s="241"/>
      <c r="J938" s="237"/>
      <c r="K938" s="237"/>
      <c r="L938" s="242"/>
      <c r="M938" s="243"/>
      <c r="N938" s="244"/>
      <c r="O938" s="244"/>
      <c r="P938" s="244"/>
      <c r="Q938" s="244"/>
      <c r="R938" s="244"/>
      <c r="S938" s="244"/>
      <c r="T938" s="245"/>
      <c r="AT938" s="246" t="s">
        <v>287</v>
      </c>
      <c r="AU938" s="246" t="s">
        <v>90</v>
      </c>
      <c r="AV938" s="12" t="s">
        <v>90</v>
      </c>
      <c r="AW938" s="12" t="s">
        <v>40</v>
      </c>
      <c r="AX938" s="12" t="s">
        <v>79</v>
      </c>
      <c r="AY938" s="246" t="s">
        <v>174</v>
      </c>
    </row>
    <row r="939" s="12" customFormat="1">
      <c r="B939" s="236"/>
      <c r="C939" s="237"/>
      <c r="D939" s="230" t="s">
        <v>287</v>
      </c>
      <c r="E939" s="238" t="s">
        <v>1</v>
      </c>
      <c r="F939" s="239" t="s">
        <v>2932</v>
      </c>
      <c r="G939" s="237"/>
      <c r="H939" s="240">
        <v>1</v>
      </c>
      <c r="I939" s="241"/>
      <c r="J939" s="237"/>
      <c r="K939" s="237"/>
      <c r="L939" s="242"/>
      <c r="M939" s="243"/>
      <c r="N939" s="244"/>
      <c r="O939" s="244"/>
      <c r="P939" s="244"/>
      <c r="Q939" s="244"/>
      <c r="R939" s="244"/>
      <c r="S939" s="244"/>
      <c r="T939" s="245"/>
      <c r="AT939" s="246" t="s">
        <v>287</v>
      </c>
      <c r="AU939" s="246" t="s">
        <v>90</v>
      </c>
      <c r="AV939" s="12" t="s">
        <v>90</v>
      </c>
      <c r="AW939" s="12" t="s">
        <v>40</v>
      </c>
      <c r="AX939" s="12" t="s">
        <v>79</v>
      </c>
      <c r="AY939" s="246" t="s">
        <v>174</v>
      </c>
    </row>
    <row r="940" s="12" customFormat="1">
      <c r="B940" s="236"/>
      <c r="C940" s="237"/>
      <c r="D940" s="230" t="s">
        <v>287</v>
      </c>
      <c r="E940" s="238" t="s">
        <v>1</v>
      </c>
      <c r="F940" s="239" t="s">
        <v>2871</v>
      </c>
      <c r="G940" s="237"/>
      <c r="H940" s="240">
        <v>1</v>
      </c>
      <c r="I940" s="241"/>
      <c r="J940" s="237"/>
      <c r="K940" s="237"/>
      <c r="L940" s="242"/>
      <c r="M940" s="243"/>
      <c r="N940" s="244"/>
      <c r="O940" s="244"/>
      <c r="P940" s="244"/>
      <c r="Q940" s="244"/>
      <c r="R940" s="244"/>
      <c r="S940" s="244"/>
      <c r="T940" s="245"/>
      <c r="AT940" s="246" t="s">
        <v>287</v>
      </c>
      <c r="AU940" s="246" t="s">
        <v>90</v>
      </c>
      <c r="AV940" s="12" t="s">
        <v>90</v>
      </c>
      <c r="AW940" s="12" t="s">
        <v>40</v>
      </c>
      <c r="AX940" s="12" t="s">
        <v>79</v>
      </c>
      <c r="AY940" s="246" t="s">
        <v>174</v>
      </c>
    </row>
    <row r="941" s="12" customFormat="1">
      <c r="B941" s="236"/>
      <c r="C941" s="237"/>
      <c r="D941" s="230" t="s">
        <v>287</v>
      </c>
      <c r="E941" s="238" t="s">
        <v>1</v>
      </c>
      <c r="F941" s="239" t="s">
        <v>2872</v>
      </c>
      <c r="G941" s="237"/>
      <c r="H941" s="240">
        <v>1</v>
      </c>
      <c r="I941" s="241"/>
      <c r="J941" s="237"/>
      <c r="K941" s="237"/>
      <c r="L941" s="242"/>
      <c r="M941" s="243"/>
      <c r="N941" s="244"/>
      <c r="O941" s="244"/>
      <c r="P941" s="244"/>
      <c r="Q941" s="244"/>
      <c r="R941" s="244"/>
      <c r="S941" s="244"/>
      <c r="T941" s="245"/>
      <c r="AT941" s="246" t="s">
        <v>287</v>
      </c>
      <c r="AU941" s="246" t="s">
        <v>90</v>
      </c>
      <c r="AV941" s="12" t="s">
        <v>90</v>
      </c>
      <c r="AW941" s="12" t="s">
        <v>40</v>
      </c>
      <c r="AX941" s="12" t="s">
        <v>79</v>
      </c>
      <c r="AY941" s="246" t="s">
        <v>174</v>
      </c>
    </row>
    <row r="942" s="12" customFormat="1">
      <c r="B942" s="236"/>
      <c r="C942" s="237"/>
      <c r="D942" s="230" t="s">
        <v>287</v>
      </c>
      <c r="E942" s="238" t="s">
        <v>1</v>
      </c>
      <c r="F942" s="239" t="s">
        <v>2873</v>
      </c>
      <c r="G942" s="237"/>
      <c r="H942" s="240">
        <v>1</v>
      </c>
      <c r="I942" s="241"/>
      <c r="J942" s="237"/>
      <c r="K942" s="237"/>
      <c r="L942" s="242"/>
      <c r="M942" s="243"/>
      <c r="N942" s="244"/>
      <c r="O942" s="244"/>
      <c r="P942" s="244"/>
      <c r="Q942" s="244"/>
      <c r="R942" s="244"/>
      <c r="S942" s="244"/>
      <c r="T942" s="245"/>
      <c r="AT942" s="246" t="s">
        <v>287</v>
      </c>
      <c r="AU942" s="246" t="s">
        <v>90</v>
      </c>
      <c r="AV942" s="12" t="s">
        <v>90</v>
      </c>
      <c r="AW942" s="12" t="s">
        <v>40</v>
      </c>
      <c r="AX942" s="12" t="s">
        <v>79</v>
      </c>
      <c r="AY942" s="246" t="s">
        <v>174</v>
      </c>
    </row>
    <row r="943" s="12" customFormat="1">
      <c r="B943" s="236"/>
      <c r="C943" s="237"/>
      <c r="D943" s="230" t="s">
        <v>287</v>
      </c>
      <c r="E943" s="238" t="s">
        <v>1</v>
      </c>
      <c r="F943" s="239" t="s">
        <v>2874</v>
      </c>
      <c r="G943" s="237"/>
      <c r="H943" s="240">
        <v>1</v>
      </c>
      <c r="I943" s="241"/>
      <c r="J943" s="237"/>
      <c r="K943" s="237"/>
      <c r="L943" s="242"/>
      <c r="M943" s="243"/>
      <c r="N943" s="244"/>
      <c r="O943" s="244"/>
      <c r="P943" s="244"/>
      <c r="Q943" s="244"/>
      <c r="R943" s="244"/>
      <c r="S943" s="244"/>
      <c r="T943" s="245"/>
      <c r="AT943" s="246" t="s">
        <v>287</v>
      </c>
      <c r="AU943" s="246" t="s">
        <v>90</v>
      </c>
      <c r="AV943" s="12" t="s">
        <v>90</v>
      </c>
      <c r="AW943" s="12" t="s">
        <v>40</v>
      </c>
      <c r="AX943" s="12" t="s">
        <v>79</v>
      </c>
      <c r="AY943" s="246" t="s">
        <v>174</v>
      </c>
    </row>
    <row r="944" s="12" customFormat="1">
      <c r="B944" s="236"/>
      <c r="C944" s="237"/>
      <c r="D944" s="230" t="s">
        <v>287</v>
      </c>
      <c r="E944" s="238" t="s">
        <v>1</v>
      </c>
      <c r="F944" s="239" t="s">
        <v>2875</v>
      </c>
      <c r="G944" s="237"/>
      <c r="H944" s="240">
        <v>1</v>
      </c>
      <c r="I944" s="241"/>
      <c r="J944" s="237"/>
      <c r="K944" s="237"/>
      <c r="L944" s="242"/>
      <c r="M944" s="243"/>
      <c r="N944" s="244"/>
      <c r="O944" s="244"/>
      <c r="P944" s="244"/>
      <c r="Q944" s="244"/>
      <c r="R944" s="244"/>
      <c r="S944" s="244"/>
      <c r="T944" s="245"/>
      <c r="AT944" s="246" t="s">
        <v>287</v>
      </c>
      <c r="AU944" s="246" t="s">
        <v>90</v>
      </c>
      <c r="AV944" s="12" t="s">
        <v>90</v>
      </c>
      <c r="AW944" s="12" t="s">
        <v>40</v>
      </c>
      <c r="AX944" s="12" t="s">
        <v>79</v>
      </c>
      <c r="AY944" s="246" t="s">
        <v>174</v>
      </c>
    </row>
    <row r="945" s="12" customFormat="1">
      <c r="B945" s="236"/>
      <c r="C945" s="237"/>
      <c r="D945" s="230" t="s">
        <v>287</v>
      </c>
      <c r="E945" s="238" t="s">
        <v>1</v>
      </c>
      <c r="F945" s="239" t="s">
        <v>2876</v>
      </c>
      <c r="G945" s="237"/>
      <c r="H945" s="240">
        <v>1</v>
      </c>
      <c r="I945" s="241"/>
      <c r="J945" s="237"/>
      <c r="K945" s="237"/>
      <c r="L945" s="242"/>
      <c r="M945" s="243"/>
      <c r="N945" s="244"/>
      <c r="O945" s="244"/>
      <c r="P945" s="244"/>
      <c r="Q945" s="244"/>
      <c r="R945" s="244"/>
      <c r="S945" s="244"/>
      <c r="T945" s="245"/>
      <c r="AT945" s="246" t="s">
        <v>287</v>
      </c>
      <c r="AU945" s="246" t="s">
        <v>90</v>
      </c>
      <c r="AV945" s="12" t="s">
        <v>90</v>
      </c>
      <c r="AW945" s="12" t="s">
        <v>40</v>
      </c>
      <c r="AX945" s="12" t="s">
        <v>79</v>
      </c>
      <c r="AY945" s="246" t="s">
        <v>174</v>
      </c>
    </row>
    <row r="946" s="1" customFormat="1" ht="16.5" customHeight="1">
      <c r="B946" s="37"/>
      <c r="C946" s="247" t="s">
        <v>697</v>
      </c>
      <c r="D946" s="247" t="s">
        <v>312</v>
      </c>
      <c r="E946" s="248" t="s">
        <v>2147</v>
      </c>
      <c r="F946" s="249" t="s">
        <v>2933</v>
      </c>
      <c r="G946" s="250" t="s">
        <v>320</v>
      </c>
      <c r="H946" s="251">
        <v>1</v>
      </c>
      <c r="I946" s="252"/>
      <c r="J946" s="253">
        <f>ROUND(I946*H946,2)</f>
        <v>0</v>
      </c>
      <c r="K946" s="249" t="s">
        <v>1</v>
      </c>
      <c r="L946" s="254"/>
      <c r="M946" s="255" t="s">
        <v>1</v>
      </c>
      <c r="N946" s="256" t="s">
        <v>50</v>
      </c>
      <c r="O946" s="78"/>
      <c r="P946" s="227">
        <f>O946*H946</f>
        <v>0</v>
      </c>
      <c r="Q946" s="227">
        <v>0.00018000000000000001</v>
      </c>
      <c r="R946" s="227">
        <f>Q946*H946</f>
        <v>0.00018000000000000001</v>
      </c>
      <c r="S946" s="227">
        <v>0</v>
      </c>
      <c r="T946" s="228">
        <f>S946*H946</f>
        <v>0</v>
      </c>
      <c r="AR946" s="15" t="s">
        <v>209</v>
      </c>
      <c r="AT946" s="15" t="s">
        <v>312</v>
      </c>
      <c r="AU946" s="15" t="s">
        <v>90</v>
      </c>
      <c r="AY946" s="15" t="s">
        <v>174</v>
      </c>
      <c r="BE946" s="229">
        <f>IF(N946="základní",J946,0)</f>
        <v>0</v>
      </c>
      <c r="BF946" s="229">
        <f>IF(N946="snížená",J946,0)</f>
        <v>0</v>
      </c>
      <c r="BG946" s="229">
        <f>IF(N946="zákl. přenesená",J946,0)</f>
        <v>0</v>
      </c>
      <c r="BH946" s="229">
        <f>IF(N946="sníž. přenesená",J946,0)</f>
        <v>0</v>
      </c>
      <c r="BI946" s="229">
        <f>IF(N946="nulová",J946,0)</f>
        <v>0</v>
      </c>
      <c r="BJ946" s="15" t="s">
        <v>87</v>
      </c>
      <c r="BK946" s="229">
        <f>ROUND(I946*H946,2)</f>
        <v>0</v>
      </c>
      <c r="BL946" s="15" t="s">
        <v>192</v>
      </c>
      <c r="BM946" s="15" t="s">
        <v>2934</v>
      </c>
    </row>
    <row r="947" s="1" customFormat="1">
      <c r="B947" s="37"/>
      <c r="C947" s="38"/>
      <c r="D947" s="230" t="s">
        <v>181</v>
      </c>
      <c r="E947" s="38"/>
      <c r="F947" s="231" t="s">
        <v>2933</v>
      </c>
      <c r="G947" s="38"/>
      <c r="H947" s="38"/>
      <c r="I947" s="142"/>
      <c r="J947" s="38"/>
      <c r="K947" s="38"/>
      <c r="L947" s="42"/>
      <c r="M947" s="232"/>
      <c r="N947" s="78"/>
      <c r="O947" s="78"/>
      <c r="P947" s="78"/>
      <c r="Q947" s="78"/>
      <c r="R947" s="78"/>
      <c r="S947" s="78"/>
      <c r="T947" s="79"/>
      <c r="AT947" s="15" t="s">
        <v>181</v>
      </c>
      <c r="AU947" s="15" t="s">
        <v>90</v>
      </c>
    </row>
    <row r="948" s="12" customFormat="1">
      <c r="B948" s="236"/>
      <c r="C948" s="237"/>
      <c r="D948" s="230" t="s">
        <v>287</v>
      </c>
      <c r="E948" s="238" t="s">
        <v>1</v>
      </c>
      <c r="F948" s="239" t="s">
        <v>2935</v>
      </c>
      <c r="G948" s="237"/>
      <c r="H948" s="240">
        <v>1</v>
      </c>
      <c r="I948" s="241"/>
      <c r="J948" s="237"/>
      <c r="K948" s="237"/>
      <c r="L948" s="242"/>
      <c r="M948" s="243"/>
      <c r="N948" s="244"/>
      <c r="O948" s="244"/>
      <c r="P948" s="244"/>
      <c r="Q948" s="244"/>
      <c r="R948" s="244"/>
      <c r="S948" s="244"/>
      <c r="T948" s="245"/>
      <c r="AT948" s="246" t="s">
        <v>287</v>
      </c>
      <c r="AU948" s="246" t="s">
        <v>90</v>
      </c>
      <c r="AV948" s="12" t="s">
        <v>90</v>
      </c>
      <c r="AW948" s="12" t="s">
        <v>40</v>
      </c>
      <c r="AX948" s="12" t="s">
        <v>87</v>
      </c>
      <c r="AY948" s="246" t="s">
        <v>174</v>
      </c>
    </row>
    <row r="949" s="1" customFormat="1" ht="16.5" customHeight="1">
      <c r="B949" s="37"/>
      <c r="C949" s="247" t="s">
        <v>702</v>
      </c>
      <c r="D949" s="247" t="s">
        <v>312</v>
      </c>
      <c r="E949" s="248" t="s">
        <v>2155</v>
      </c>
      <c r="F949" s="249" t="s">
        <v>2156</v>
      </c>
      <c r="G949" s="250" t="s">
        <v>320</v>
      </c>
      <c r="H949" s="251">
        <v>10</v>
      </c>
      <c r="I949" s="252"/>
      <c r="J949" s="253">
        <f>ROUND(I949*H949,2)</f>
        <v>0</v>
      </c>
      <c r="K949" s="249" t="s">
        <v>1</v>
      </c>
      <c r="L949" s="254"/>
      <c r="M949" s="255" t="s">
        <v>1</v>
      </c>
      <c r="N949" s="256" t="s">
        <v>50</v>
      </c>
      <c r="O949" s="78"/>
      <c r="P949" s="227">
        <f>O949*H949</f>
        <v>0</v>
      </c>
      <c r="Q949" s="227">
        <v>6.9999999999999994E-05</v>
      </c>
      <c r="R949" s="227">
        <f>Q949*H949</f>
        <v>0.00069999999999999988</v>
      </c>
      <c r="S949" s="227">
        <v>0</v>
      </c>
      <c r="T949" s="228">
        <f>S949*H949</f>
        <v>0</v>
      </c>
      <c r="AR949" s="15" t="s">
        <v>209</v>
      </c>
      <c r="AT949" s="15" t="s">
        <v>312</v>
      </c>
      <c r="AU949" s="15" t="s">
        <v>90</v>
      </c>
      <c r="AY949" s="15" t="s">
        <v>174</v>
      </c>
      <c r="BE949" s="229">
        <f>IF(N949="základní",J949,0)</f>
        <v>0</v>
      </c>
      <c r="BF949" s="229">
        <f>IF(N949="snížená",J949,0)</f>
        <v>0</v>
      </c>
      <c r="BG949" s="229">
        <f>IF(N949="zákl. přenesená",J949,0)</f>
        <v>0</v>
      </c>
      <c r="BH949" s="229">
        <f>IF(N949="sníž. přenesená",J949,0)</f>
        <v>0</v>
      </c>
      <c r="BI949" s="229">
        <f>IF(N949="nulová",J949,0)</f>
        <v>0</v>
      </c>
      <c r="BJ949" s="15" t="s">
        <v>87</v>
      </c>
      <c r="BK949" s="229">
        <f>ROUND(I949*H949,2)</f>
        <v>0</v>
      </c>
      <c r="BL949" s="15" t="s">
        <v>192</v>
      </c>
      <c r="BM949" s="15" t="s">
        <v>2936</v>
      </c>
    </row>
    <row r="950" s="1" customFormat="1">
      <c r="B950" s="37"/>
      <c r="C950" s="38"/>
      <c r="D950" s="230" t="s">
        <v>181</v>
      </c>
      <c r="E950" s="38"/>
      <c r="F950" s="231" t="s">
        <v>2156</v>
      </c>
      <c r="G950" s="38"/>
      <c r="H950" s="38"/>
      <c r="I950" s="142"/>
      <c r="J950" s="38"/>
      <c r="K950" s="38"/>
      <c r="L950" s="42"/>
      <c r="M950" s="232"/>
      <c r="N950" s="78"/>
      <c r="O950" s="78"/>
      <c r="P950" s="78"/>
      <c r="Q950" s="78"/>
      <c r="R950" s="78"/>
      <c r="S950" s="78"/>
      <c r="T950" s="79"/>
      <c r="AT950" s="15" t="s">
        <v>181</v>
      </c>
      <c r="AU950" s="15" t="s">
        <v>90</v>
      </c>
    </row>
    <row r="951" s="12" customFormat="1">
      <c r="B951" s="236"/>
      <c r="C951" s="237"/>
      <c r="D951" s="230" t="s">
        <v>287</v>
      </c>
      <c r="E951" s="238" t="s">
        <v>1</v>
      </c>
      <c r="F951" s="239" t="s">
        <v>2912</v>
      </c>
      <c r="G951" s="237"/>
      <c r="H951" s="240">
        <v>5</v>
      </c>
      <c r="I951" s="241"/>
      <c r="J951" s="237"/>
      <c r="K951" s="237"/>
      <c r="L951" s="242"/>
      <c r="M951" s="243"/>
      <c r="N951" s="244"/>
      <c r="O951" s="244"/>
      <c r="P951" s="244"/>
      <c r="Q951" s="244"/>
      <c r="R951" s="244"/>
      <c r="S951" s="244"/>
      <c r="T951" s="245"/>
      <c r="AT951" s="246" t="s">
        <v>287</v>
      </c>
      <c r="AU951" s="246" t="s">
        <v>90</v>
      </c>
      <c r="AV951" s="12" t="s">
        <v>90</v>
      </c>
      <c r="AW951" s="12" t="s">
        <v>40</v>
      </c>
      <c r="AX951" s="12" t="s">
        <v>79</v>
      </c>
      <c r="AY951" s="246" t="s">
        <v>174</v>
      </c>
    </row>
    <row r="952" s="12" customFormat="1">
      <c r="B952" s="236"/>
      <c r="C952" s="237"/>
      <c r="D952" s="230" t="s">
        <v>287</v>
      </c>
      <c r="E952" s="238" t="s">
        <v>1</v>
      </c>
      <c r="F952" s="239" t="s">
        <v>2937</v>
      </c>
      <c r="G952" s="237"/>
      <c r="H952" s="240">
        <v>5</v>
      </c>
      <c r="I952" s="241"/>
      <c r="J952" s="237"/>
      <c r="K952" s="237"/>
      <c r="L952" s="242"/>
      <c r="M952" s="243"/>
      <c r="N952" s="244"/>
      <c r="O952" s="244"/>
      <c r="P952" s="244"/>
      <c r="Q952" s="244"/>
      <c r="R952" s="244"/>
      <c r="S952" s="244"/>
      <c r="T952" s="245"/>
      <c r="AT952" s="246" t="s">
        <v>287</v>
      </c>
      <c r="AU952" s="246" t="s">
        <v>90</v>
      </c>
      <c r="AV952" s="12" t="s">
        <v>90</v>
      </c>
      <c r="AW952" s="12" t="s">
        <v>40</v>
      </c>
      <c r="AX952" s="12" t="s">
        <v>79</v>
      </c>
      <c r="AY952" s="246" t="s">
        <v>174</v>
      </c>
    </row>
    <row r="953" s="1" customFormat="1" ht="22.5" customHeight="1">
      <c r="B953" s="37"/>
      <c r="C953" s="218" t="s">
        <v>714</v>
      </c>
      <c r="D953" s="218" t="s">
        <v>175</v>
      </c>
      <c r="E953" s="219" t="s">
        <v>517</v>
      </c>
      <c r="F953" s="220" t="s">
        <v>518</v>
      </c>
      <c r="G953" s="221" t="s">
        <v>178</v>
      </c>
      <c r="H953" s="222">
        <v>71</v>
      </c>
      <c r="I953" s="223"/>
      <c r="J953" s="224">
        <f>ROUND(I953*H953,2)</f>
        <v>0</v>
      </c>
      <c r="K953" s="220" t="s">
        <v>1</v>
      </c>
      <c r="L953" s="42"/>
      <c r="M953" s="225" t="s">
        <v>1</v>
      </c>
      <c r="N953" s="226" t="s">
        <v>50</v>
      </c>
      <c r="O953" s="78"/>
      <c r="P953" s="227">
        <f>O953*H953</f>
        <v>0</v>
      </c>
      <c r="Q953" s="227">
        <v>0</v>
      </c>
      <c r="R953" s="227">
        <f>Q953*H953</f>
        <v>0</v>
      </c>
      <c r="S953" s="227">
        <v>0</v>
      </c>
      <c r="T953" s="228">
        <f>S953*H953</f>
        <v>0</v>
      </c>
      <c r="AR953" s="15" t="s">
        <v>192</v>
      </c>
      <c r="AT953" s="15" t="s">
        <v>175</v>
      </c>
      <c r="AU953" s="15" t="s">
        <v>90</v>
      </c>
      <c r="AY953" s="15" t="s">
        <v>174</v>
      </c>
      <c r="BE953" s="229">
        <f>IF(N953="základní",J953,0)</f>
        <v>0</v>
      </c>
      <c r="BF953" s="229">
        <f>IF(N953="snížená",J953,0)</f>
        <v>0</v>
      </c>
      <c r="BG953" s="229">
        <f>IF(N953="zákl. přenesená",J953,0)</f>
        <v>0</v>
      </c>
      <c r="BH953" s="229">
        <f>IF(N953="sníž. přenesená",J953,0)</f>
        <v>0</v>
      </c>
      <c r="BI953" s="229">
        <f>IF(N953="nulová",J953,0)</f>
        <v>0</v>
      </c>
      <c r="BJ953" s="15" t="s">
        <v>87</v>
      </c>
      <c r="BK953" s="229">
        <f>ROUND(I953*H953,2)</f>
        <v>0</v>
      </c>
      <c r="BL953" s="15" t="s">
        <v>192</v>
      </c>
      <c r="BM953" s="15" t="s">
        <v>2938</v>
      </c>
    </row>
    <row r="954" s="12" customFormat="1">
      <c r="B954" s="236"/>
      <c r="C954" s="237"/>
      <c r="D954" s="230" t="s">
        <v>287</v>
      </c>
      <c r="E954" s="238" t="s">
        <v>1</v>
      </c>
      <c r="F954" s="239" t="s">
        <v>644</v>
      </c>
      <c r="G954" s="237"/>
      <c r="H954" s="240">
        <v>71</v>
      </c>
      <c r="I954" s="241"/>
      <c r="J954" s="237"/>
      <c r="K954" s="237"/>
      <c r="L954" s="242"/>
      <c r="M954" s="243"/>
      <c r="N954" s="244"/>
      <c r="O954" s="244"/>
      <c r="P954" s="244"/>
      <c r="Q954" s="244"/>
      <c r="R954" s="244"/>
      <c r="S954" s="244"/>
      <c r="T954" s="245"/>
      <c r="AT954" s="246" t="s">
        <v>287</v>
      </c>
      <c r="AU954" s="246" t="s">
        <v>90</v>
      </c>
      <c r="AV954" s="12" t="s">
        <v>90</v>
      </c>
      <c r="AW954" s="12" t="s">
        <v>40</v>
      </c>
      <c r="AX954" s="12" t="s">
        <v>87</v>
      </c>
      <c r="AY954" s="246" t="s">
        <v>174</v>
      </c>
    </row>
    <row r="955" s="1" customFormat="1" ht="16.5" customHeight="1">
      <c r="B955" s="37"/>
      <c r="C955" s="218" t="s">
        <v>719</v>
      </c>
      <c r="D955" s="218" t="s">
        <v>175</v>
      </c>
      <c r="E955" s="219" t="s">
        <v>2177</v>
      </c>
      <c r="F955" s="220" t="s">
        <v>2178</v>
      </c>
      <c r="G955" s="221" t="s">
        <v>178</v>
      </c>
      <c r="H955" s="222">
        <v>21</v>
      </c>
      <c r="I955" s="223"/>
      <c r="J955" s="224">
        <f>ROUND(I955*H955,2)</f>
        <v>0</v>
      </c>
      <c r="K955" s="220" t="s">
        <v>1</v>
      </c>
      <c r="L955" s="42"/>
      <c r="M955" s="225" t="s">
        <v>1</v>
      </c>
      <c r="N955" s="226" t="s">
        <v>50</v>
      </c>
      <c r="O955" s="78"/>
      <c r="P955" s="227">
        <f>O955*H955</f>
        <v>0</v>
      </c>
      <c r="Q955" s="227">
        <v>0</v>
      </c>
      <c r="R955" s="227">
        <f>Q955*H955</f>
        <v>0</v>
      </c>
      <c r="S955" s="227">
        <v>0</v>
      </c>
      <c r="T955" s="228">
        <f>S955*H955</f>
        <v>0</v>
      </c>
      <c r="AR955" s="15" t="s">
        <v>192</v>
      </c>
      <c r="AT955" s="15" t="s">
        <v>175</v>
      </c>
      <c r="AU955" s="15" t="s">
        <v>90</v>
      </c>
      <c r="AY955" s="15" t="s">
        <v>174</v>
      </c>
      <c r="BE955" s="229">
        <f>IF(N955="základní",J955,0)</f>
        <v>0</v>
      </c>
      <c r="BF955" s="229">
        <f>IF(N955="snížená",J955,0)</f>
        <v>0</v>
      </c>
      <c r="BG955" s="229">
        <f>IF(N955="zákl. přenesená",J955,0)</f>
        <v>0</v>
      </c>
      <c r="BH955" s="229">
        <f>IF(N955="sníž. přenesená",J955,0)</f>
        <v>0</v>
      </c>
      <c r="BI955" s="229">
        <f>IF(N955="nulová",J955,0)</f>
        <v>0</v>
      </c>
      <c r="BJ955" s="15" t="s">
        <v>87</v>
      </c>
      <c r="BK955" s="229">
        <f>ROUND(I955*H955,2)</f>
        <v>0</v>
      </c>
      <c r="BL955" s="15" t="s">
        <v>192</v>
      </c>
      <c r="BM955" s="15" t="s">
        <v>2939</v>
      </c>
    </row>
    <row r="956" s="1" customFormat="1">
      <c r="B956" s="37"/>
      <c r="C956" s="38"/>
      <c r="D956" s="230" t="s">
        <v>181</v>
      </c>
      <c r="E956" s="38"/>
      <c r="F956" s="231" t="s">
        <v>2178</v>
      </c>
      <c r="G956" s="38"/>
      <c r="H956" s="38"/>
      <c r="I956" s="142"/>
      <c r="J956" s="38"/>
      <c r="K956" s="38"/>
      <c r="L956" s="42"/>
      <c r="M956" s="232"/>
      <c r="N956" s="78"/>
      <c r="O956" s="78"/>
      <c r="P956" s="78"/>
      <c r="Q956" s="78"/>
      <c r="R956" s="78"/>
      <c r="S956" s="78"/>
      <c r="T956" s="79"/>
      <c r="AT956" s="15" t="s">
        <v>181</v>
      </c>
      <c r="AU956" s="15" t="s">
        <v>90</v>
      </c>
    </row>
    <row r="957" s="12" customFormat="1">
      <c r="B957" s="236"/>
      <c r="C957" s="237"/>
      <c r="D957" s="230" t="s">
        <v>287</v>
      </c>
      <c r="E957" s="238" t="s">
        <v>1</v>
      </c>
      <c r="F957" s="239" t="s">
        <v>7</v>
      </c>
      <c r="G957" s="237"/>
      <c r="H957" s="240">
        <v>21</v>
      </c>
      <c r="I957" s="241"/>
      <c r="J957" s="237"/>
      <c r="K957" s="237"/>
      <c r="L957" s="242"/>
      <c r="M957" s="243"/>
      <c r="N957" s="244"/>
      <c r="O957" s="244"/>
      <c r="P957" s="244"/>
      <c r="Q957" s="244"/>
      <c r="R957" s="244"/>
      <c r="S957" s="244"/>
      <c r="T957" s="245"/>
      <c r="AT957" s="246" t="s">
        <v>287</v>
      </c>
      <c r="AU957" s="246" t="s">
        <v>90</v>
      </c>
      <c r="AV957" s="12" t="s">
        <v>90</v>
      </c>
      <c r="AW957" s="12" t="s">
        <v>40</v>
      </c>
      <c r="AX957" s="12" t="s">
        <v>87</v>
      </c>
      <c r="AY957" s="246" t="s">
        <v>174</v>
      </c>
    </row>
    <row r="958" s="1" customFormat="1" ht="16.5" customHeight="1">
      <c r="B958" s="37"/>
      <c r="C958" s="218" t="s">
        <v>724</v>
      </c>
      <c r="D958" s="218" t="s">
        <v>175</v>
      </c>
      <c r="E958" s="219" t="s">
        <v>2174</v>
      </c>
      <c r="F958" s="220" t="s">
        <v>2175</v>
      </c>
      <c r="G958" s="221" t="s">
        <v>178</v>
      </c>
      <c r="H958" s="222">
        <v>50</v>
      </c>
      <c r="I958" s="223"/>
      <c r="J958" s="224">
        <f>ROUND(I958*H958,2)</f>
        <v>0</v>
      </c>
      <c r="K958" s="220" t="s">
        <v>1</v>
      </c>
      <c r="L958" s="42"/>
      <c r="M958" s="225" t="s">
        <v>1</v>
      </c>
      <c r="N958" s="226" t="s">
        <v>50</v>
      </c>
      <c r="O958" s="78"/>
      <c r="P958" s="227">
        <f>O958*H958</f>
        <v>0</v>
      </c>
      <c r="Q958" s="227">
        <v>0</v>
      </c>
      <c r="R958" s="227">
        <f>Q958*H958</f>
        <v>0</v>
      </c>
      <c r="S958" s="227">
        <v>0</v>
      </c>
      <c r="T958" s="228">
        <f>S958*H958</f>
        <v>0</v>
      </c>
      <c r="AR958" s="15" t="s">
        <v>192</v>
      </c>
      <c r="AT958" s="15" t="s">
        <v>175</v>
      </c>
      <c r="AU958" s="15" t="s">
        <v>90</v>
      </c>
      <c r="AY958" s="15" t="s">
        <v>174</v>
      </c>
      <c r="BE958" s="229">
        <f>IF(N958="základní",J958,0)</f>
        <v>0</v>
      </c>
      <c r="BF958" s="229">
        <f>IF(N958="snížená",J958,0)</f>
        <v>0</v>
      </c>
      <c r="BG958" s="229">
        <f>IF(N958="zákl. přenesená",J958,0)</f>
        <v>0</v>
      </c>
      <c r="BH958" s="229">
        <f>IF(N958="sníž. přenesená",J958,0)</f>
        <v>0</v>
      </c>
      <c r="BI958" s="229">
        <f>IF(N958="nulová",J958,0)</f>
        <v>0</v>
      </c>
      <c r="BJ958" s="15" t="s">
        <v>87</v>
      </c>
      <c r="BK958" s="229">
        <f>ROUND(I958*H958,2)</f>
        <v>0</v>
      </c>
      <c r="BL958" s="15" t="s">
        <v>192</v>
      </c>
      <c r="BM958" s="15" t="s">
        <v>2940</v>
      </c>
    </row>
    <row r="959" s="1" customFormat="1">
      <c r="B959" s="37"/>
      <c r="C959" s="38"/>
      <c r="D959" s="230" t="s">
        <v>181</v>
      </c>
      <c r="E959" s="38"/>
      <c r="F959" s="231" t="s">
        <v>2175</v>
      </c>
      <c r="G959" s="38"/>
      <c r="H959" s="38"/>
      <c r="I959" s="142"/>
      <c r="J959" s="38"/>
      <c r="K959" s="38"/>
      <c r="L959" s="42"/>
      <c r="M959" s="232"/>
      <c r="N959" s="78"/>
      <c r="O959" s="78"/>
      <c r="P959" s="78"/>
      <c r="Q959" s="78"/>
      <c r="R959" s="78"/>
      <c r="S959" s="78"/>
      <c r="T959" s="79"/>
      <c r="AT959" s="15" t="s">
        <v>181</v>
      </c>
      <c r="AU959" s="15" t="s">
        <v>90</v>
      </c>
    </row>
    <row r="960" s="12" customFormat="1">
      <c r="B960" s="236"/>
      <c r="C960" s="237"/>
      <c r="D960" s="230" t="s">
        <v>287</v>
      </c>
      <c r="E960" s="238" t="s">
        <v>1</v>
      </c>
      <c r="F960" s="239" t="s">
        <v>535</v>
      </c>
      <c r="G960" s="237"/>
      <c r="H960" s="240">
        <v>50</v>
      </c>
      <c r="I960" s="241"/>
      <c r="J960" s="237"/>
      <c r="K960" s="237"/>
      <c r="L960" s="242"/>
      <c r="M960" s="243"/>
      <c r="N960" s="244"/>
      <c r="O960" s="244"/>
      <c r="P960" s="244"/>
      <c r="Q960" s="244"/>
      <c r="R960" s="244"/>
      <c r="S960" s="244"/>
      <c r="T960" s="245"/>
      <c r="AT960" s="246" t="s">
        <v>287</v>
      </c>
      <c r="AU960" s="246" t="s">
        <v>90</v>
      </c>
      <c r="AV960" s="12" t="s">
        <v>90</v>
      </c>
      <c r="AW960" s="12" t="s">
        <v>40</v>
      </c>
      <c r="AX960" s="12" t="s">
        <v>87</v>
      </c>
      <c r="AY960" s="246" t="s">
        <v>174</v>
      </c>
    </row>
    <row r="961" s="1" customFormat="1" ht="16.5" customHeight="1">
      <c r="B961" s="37"/>
      <c r="C961" s="247" t="s">
        <v>730</v>
      </c>
      <c r="D961" s="247" t="s">
        <v>312</v>
      </c>
      <c r="E961" s="248" t="s">
        <v>2180</v>
      </c>
      <c r="F961" s="249" t="s">
        <v>2181</v>
      </c>
      <c r="G961" s="250" t="s">
        <v>320</v>
      </c>
      <c r="H961" s="251">
        <v>1</v>
      </c>
      <c r="I961" s="252"/>
      <c r="J961" s="253">
        <f>ROUND(I961*H961,2)</f>
        <v>0</v>
      </c>
      <c r="K961" s="249" t="s">
        <v>1</v>
      </c>
      <c r="L961" s="254"/>
      <c r="M961" s="255" t="s">
        <v>1</v>
      </c>
      <c r="N961" s="256" t="s">
        <v>50</v>
      </c>
      <c r="O961" s="78"/>
      <c r="P961" s="227">
        <f>O961*H961</f>
        <v>0</v>
      </c>
      <c r="Q961" s="227">
        <v>0.0022000000000000001</v>
      </c>
      <c r="R961" s="227">
        <f>Q961*H961</f>
        <v>0.0022000000000000001</v>
      </c>
      <c r="S961" s="227">
        <v>0</v>
      </c>
      <c r="T961" s="228">
        <f>S961*H961</f>
        <v>0</v>
      </c>
      <c r="AR961" s="15" t="s">
        <v>209</v>
      </c>
      <c r="AT961" s="15" t="s">
        <v>312</v>
      </c>
      <c r="AU961" s="15" t="s">
        <v>90</v>
      </c>
      <c r="AY961" s="15" t="s">
        <v>174</v>
      </c>
      <c r="BE961" s="229">
        <f>IF(N961="základní",J961,0)</f>
        <v>0</v>
      </c>
      <c r="BF961" s="229">
        <f>IF(N961="snížená",J961,0)</f>
        <v>0</v>
      </c>
      <c r="BG961" s="229">
        <f>IF(N961="zákl. přenesená",J961,0)</f>
        <v>0</v>
      </c>
      <c r="BH961" s="229">
        <f>IF(N961="sníž. přenesená",J961,0)</f>
        <v>0</v>
      </c>
      <c r="BI961" s="229">
        <f>IF(N961="nulová",J961,0)</f>
        <v>0</v>
      </c>
      <c r="BJ961" s="15" t="s">
        <v>87</v>
      </c>
      <c r="BK961" s="229">
        <f>ROUND(I961*H961,2)</f>
        <v>0</v>
      </c>
      <c r="BL961" s="15" t="s">
        <v>192</v>
      </c>
      <c r="BM961" s="15" t="s">
        <v>2941</v>
      </c>
    </row>
    <row r="962" s="1" customFormat="1">
      <c r="B962" s="37"/>
      <c r="C962" s="38"/>
      <c r="D962" s="230" t="s">
        <v>181</v>
      </c>
      <c r="E962" s="38"/>
      <c r="F962" s="231" t="s">
        <v>2181</v>
      </c>
      <c r="G962" s="38"/>
      <c r="H962" s="38"/>
      <c r="I962" s="142"/>
      <c r="J962" s="38"/>
      <c r="K962" s="38"/>
      <c r="L962" s="42"/>
      <c r="M962" s="232"/>
      <c r="N962" s="78"/>
      <c r="O962" s="78"/>
      <c r="P962" s="78"/>
      <c r="Q962" s="78"/>
      <c r="R962" s="78"/>
      <c r="S962" s="78"/>
      <c r="T962" s="79"/>
      <c r="AT962" s="15" t="s">
        <v>181</v>
      </c>
      <c r="AU962" s="15" t="s">
        <v>90</v>
      </c>
    </row>
    <row r="963" s="12" customFormat="1">
      <c r="B963" s="236"/>
      <c r="C963" s="237"/>
      <c r="D963" s="230" t="s">
        <v>287</v>
      </c>
      <c r="E963" s="238" t="s">
        <v>1</v>
      </c>
      <c r="F963" s="239" t="s">
        <v>2942</v>
      </c>
      <c r="G963" s="237"/>
      <c r="H963" s="240">
        <v>1</v>
      </c>
      <c r="I963" s="241"/>
      <c r="J963" s="237"/>
      <c r="K963" s="237"/>
      <c r="L963" s="242"/>
      <c r="M963" s="243"/>
      <c r="N963" s="244"/>
      <c r="O963" s="244"/>
      <c r="P963" s="244"/>
      <c r="Q963" s="244"/>
      <c r="R963" s="244"/>
      <c r="S963" s="244"/>
      <c r="T963" s="245"/>
      <c r="AT963" s="246" t="s">
        <v>287</v>
      </c>
      <c r="AU963" s="246" t="s">
        <v>90</v>
      </c>
      <c r="AV963" s="12" t="s">
        <v>90</v>
      </c>
      <c r="AW963" s="12" t="s">
        <v>40</v>
      </c>
      <c r="AX963" s="12" t="s">
        <v>87</v>
      </c>
      <c r="AY963" s="246" t="s">
        <v>174</v>
      </c>
    </row>
    <row r="964" s="1" customFormat="1" ht="16.5" customHeight="1">
      <c r="B964" s="37"/>
      <c r="C964" s="247" t="s">
        <v>737</v>
      </c>
      <c r="D964" s="247" t="s">
        <v>312</v>
      </c>
      <c r="E964" s="248" t="s">
        <v>2194</v>
      </c>
      <c r="F964" s="249" t="s">
        <v>2195</v>
      </c>
      <c r="G964" s="250" t="s">
        <v>320</v>
      </c>
      <c r="H964" s="251">
        <v>1</v>
      </c>
      <c r="I964" s="252"/>
      <c r="J964" s="253">
        <f>ROUND(I964*H964,2)</f>
        <v>0</v>
      </c>
      <c r="K964" s="249" t="s">
        <v>1</v>
      </c>
      <c r="L964" s="254"/>
      <c r="M964" s="255" t="s">
        <v>1</v>
      </c>
      <c r="N964" s="256" t="s">
        <v>50</v>
      </c>
      <c r="O964" s="78"/>
      <c r="P964" s="227">
        <f>O964*H964</f>
        <v>0</v>
      </c>
      <c r="Q964" s="227">
        <v>0.0028</v>
      </c>
      <c r="R964" s="227">
        <f>Q964*H964</f>
        <v>0.0028</v>
      </c>
      <c r="S964" s="227">
        <v>0</v>
      </c>
      <c r="T964" s="228">
        <f>S964*H964</f>
        <v>0</v>
      </c>
      <c r="AR964" s="15" t="s">
        <v>209</v>
      </c>
      <c r="AT964" s="15" t="s">
        <v>312</v>
      </c>
      <c r="AU964" s="15" t="s">
        <v>90</v>
      </c>
      <c r="AY964" s="15" t="s">
        <v>174</v>
      </c>
      <c r="BE964" s="229">
        <f>IF(N964="základní",J964,0)</f>
        <v>0</v>
      </c>
      <c r="BF964" s="229">
        <f>IF(N964="snížená",J964,0)</f>
        <v>0</v>
      </c>
      <c r="BG964" s="229">
        <f>IF(N964="zákl. přenesená",J964,0)</f>
        <v>0</v>
      </c>
      <c r="BH964" s="229">
        <f>IF(N964="sníž. přenesená",J964,0)</f>
        <v>0</v>
      </c>
      <c r="BI964" s="229">
        <f>IF(N964="nulová",J964,0)</f>
        <v>0</v>
      </c>
      <c r="BJ964" s="15" t="s">
        <v>87</v>
      </c>
      <c r="BK964" s="229">
        <f>ROUND(I964*H964,2)</f>
        <v>0</v>
      </c>
      <c r="BL964" s="15" t="s">
        <v>192</v>
      </c>
      <c r="BM964" s="15" t="s">
        <v>2943</v>
      </c>
    </row>
    <row r="965" s="1" customFormat="1">
      <c r="B965" s="37"/>
      <c r="C965" s="38"/>
      <c r="D965" s="230" t="s">
        <v>181</v>
      </c>
      <c r="E965" s="38"/>
      <c r="F965" s="231" t="s">
        <v>2195</v>
      </c>
      <c r="G965" s="38"/>
      <c r="H965" s="38"/>
      <c r="I965" s="142"/>
      <c r="J965" s="38"/>
      <c r="K965" s="38"/>
      <c r="L965" s="42"/>
      <c r="M965" s="232"/>
      <c r="N965" s="78"/>
      <c r="O965" s="78"/>
      <c r="P965" s="78"/>
      <c r="Q965" s="78"/>
      <c r="R965" s="78"/>
      <c r="S965" s="78"/>
      <c r="T965" s="79"/>
      <c r="AT965" s="15" t="s">
        <v>181</v>
      </c>
      <c r="AU965" s="15" t="s">
        <v>90</v>
      </c>
    </row>
    <row r="966" s="12" customFormat="1">
      <c r="B966" s="236"/>
      <c r="C966" s="237"/>
      <c r="D966" s="230" t="s">
        <v>287</v>
      </c>
      <c r="E966" s="238" t="s">
        <v>1</v>
      </c>
      <c r="F966" s="239" t="s">
        <v>2944</v>
      </c>
      <c r="G966" s="237"/>
      <c r="H966" s="240">
        <v>1</v>
      </c>
      <c r="I966" s="241"/>
      <c r="J966" s="237"/>
      <c r="K966" s="237"/>
      <c r="L966" s="242"/>
      <c r="M966" s="243"/>
      <c r="N966" s="244"/>
      <c r="O966" s="244"/>
      <c r="P966" s="244"/>
      <c r="Q966" s="244"/>
      <c r="R966" s="244"/>
      <c r="S966" s="244"/>
      <c r="T966" s="245"/>
      <c r="AT966" s="246" t="s">
        <v>287</v>
      </c>
      <c r="AU966" s="246" t="s">
        <v>90</v>
      </c>
      <c r="AV966" s="12" t="s">
        <v>90</v>
      </c>
      <c r="AW966" s="12" t="s">
        <v>40</v>
      </c>
      <c r="AX966" s="12" t="s">
        <v>79</v>
      </c>
      <c r="AY966" s="246" t="s">
        <v>174</v>
      </c>
    </row>
    <row r="967" s="1" customFormat="1" ht="16.5" customHeight="1">
      <c r="B967" s="37"/>
      <c r="C967" s="247" t="s">
        <v>743</v>
      </c>
      <c r="D967" s="247" t="s">
        <v>312</v>
      </c>
      <c r="E967" s="248" t="s">
        <v>2945</v>
      </c>
      <c r="F967" s="249" t="s">
        <v>2946</v>
      </c>
      <c r="G967" s="250" t="s">
        <v>320</v>
      </c>
      <c r="H967" s="251">
        <v>1</v>
      </c>
      <c r="I967" s="252"/>
      <c r="J967" s="253">
        <f>ROUND(I967*H967,2)</f>
        <v>0</v>
      </c>
      <c r="K967" s="249" t="s">
        <v>1</v>
      </c>
      <c r="L967" s="254"/>
      <c r="M967" s="255" t="s">
        <v>1</v>
      </c>
      <c r="N967" s="256" t="s">
        <v>50</v>
      </c>
      <c r="O967" s="78"/>
      <c r="P967" s="227">
        <f>O967*H967</f>
        <v>0</v>
      </c>
      <c r="Q967" s="227">
        <v>0.0028</v>
      </c>
      <c r="R967" s="227">
        <f>Q967*H967</f>
        <v>0.0028</v>
      </c>
      <c r="S967" s="227">
        <v>0</v>
      </c>
      <c r="T967" s="228">
        <f>S967*H967</f>
        <v>0</v>
      </c>
      <c r="AR967" s="15" t="s">
        <v>209</v>
      </c>
      <c r="AT967" s="15" t="s">
        <v>312</v>
      </c>
      <c r="AU967" s="15" t="s">
        <v>90</v>
      </c>
      <c r="AY967" s="15" t="s">
        <v>174</v>
      </c>
      <c r="BE967" s="229">
        <f>IF(N967="základní",J967,0)</f>
        <v>0</v>
      </c>
      <c r="BF967" s="229">
        <f>IF(N967="snížená",J967,0)</f>
        <v>0</v>
      </c>
      <c r="BG967" s="229">
        <f>IF(N967="zákl. přenesená",J967,0)</f>
        <v>0</v>
      </c>
      <c r="BH967" s="229">
        <f>IF(N967="sníž. přenesená",J967,0)</f>
        <v>0</v>
      </c>
      <c r="BI967" s="229">
        <f>IF(N967="nulová",J967,0)</f>
        <v>0</v>
      </c>
      <c r="BJ967" s="15" t="s">
        <v>87</v>
      </c>
      <c r="BK967" s="229">
        <f>ROUND(I967*H967,2)</f>
        <v>0</v>
      </c>
      <c r="BL967" s="15" t="s">
        <v>192</v>
      </c>
      <c r="BM967" s="15" t="s">
        <v>2947</v>
      </c>
    </row>
    <row r="968" s="1" customFormat="1">
      <c r="B968" s="37"/>
      <c r="C968" s="38"/>
      <c r="D968" s="230" t="s">
        <v>181</v>
      </c>
      <c r="E968" s="38"/>
      <c r="F968" s="231" t="s">
        <v>2946</v>
      </c>
      <c r="G968" s="38"/>
      <c r="H968" s="38"/>
      <c r="I968" s="142"/>
      <c r="J968" s="38"/>
      <c r="K968" s="38"/>
      <c r="L968" s="42"/>
      <c r="M968" s="232"/>
      <c r="N968" s="78"/>
      <c r="O968" s="78"/>
      <c r="P968" s="78"/>
      <c r="Q968" s="78"/>
      <c r="R968" s="78"/>
      <c r="S968" s="78"/>
      <c r="T968" s="79"/>
      <c r="AT968" s="15" t="s">
        <v>181</v>
      </c>
      <c r="AU968" s="15" t="s">
        <v>90</v>
      </c>
    </row>
    <row r="969" s="12" customFormat="1">
      <c r="B969" s="236"/>
      <c r="C969" s="237"/>
      <c r="D969" s="230" t="s">
        <v>287</v>
      </c>
      <c r="E969" s="238" t="s">
        <v>1</v>
      </c>
      <c r="F969" s="239" t="s">
        <v>2948</v>
      </c>
      <c r="G969" s="237"/>
      <c r="H969" s="240">
        <v>1</v>
      </c>
      <c r="I969" s="241"/>
      <c r="J969" s="237"/>
      <c r="K969" s="237"/>
      <c r="L969" s="242"/>
      <c r="M969" s="243"/>
      <c r="N969" s="244"/>
      <c r="O969" s="244"/>
      <c r="P969" s="244"/>
      <c r="Q969" s="244"/>
      <c r="R969" s="244"/>
      <c r="S969" s="244"/>
      <c r="T969" s="245"/>
      <c r="AT969" s="246" t="s">
        <v>287</v>
      </c>
      <c r="AU969" s="246" t="s">
        <v>90</v>
      </c>
      <c r="AV969" s="12" t="s">
        <v>90</v>
      </c>
      <c r="AW969" s="12" t="s">
        <v>40</v>
      </c>
      <c r="AX969" s="12" t="s">
        <v>87</v>
      </c>
      <c r="AY969" s="246" t="s">
        <v>174</v>
      </c>
    </row>
    <row r="970" s="1" customFormat="1" ht="16.5" customHeight="1">
      <c r="B970" s="37"/>
      <c r="C970" s="247" t="s">
        <v>748</v>
      </c>
      <c r="D970" s="247" t="s">
        <v>312</v>
      </c>
      <c r="E970" s="248" t="s">
        <v>2949</v>
      </c>
      <c r="F970" s="249" t="s">
        <v>2950</v>
      </c>
      <c r="G970" s="250" t="s">
        <v>320</v>
      </c>
      <c r="H970" s="251">
        <v>2</v>
      </c>
      <c r="I970" s="252"/>
      <c r="J970" s="253">
        <f>ROUND(I970*H970,2)</f>
        <v>0</v>
      </c>
      <c r="K970" s="249" t="s">
        <v>1</v>
      </c>
      <c r="L970" s="254"/>
      <c r="M970" s="255" t="s">
        <v>1</v>
      </c>
      <c r="N970" s="256" t="s">
        <v>50</v>
      </c>
      <c r="O970" s="78"/>
      <c r="P970" s="227">
        <f>O970*H970</f>
        <v>0</v>
      </c>
      <c r="Q970" s="227">
        <v>0.0028</v>
      </c>
      <c r="R970" s="227">
        <f>Q970*H970</f>
        <v>0.0055999999999999999</v>
      </c>
      <c r="S970" s="227">
        <v>0</v>
      </c>
      <c r="T970" s="228">
        <f>S970*H970</f>
        <v>0</v>
      </c>
      <c r="AR970" s="15" t="s">
        <v>209</v>
      </c>
      <c r="AT970" s="15" t="s">
        <v>312</v>
      </c>
      <c r="AU970" s="15" t="s">
        <v>90</v>
      </c>
      <c r="AY970" s="15" t="s">
        <v>174</v>
      </c>
      <c r="BE970" s="229">
        <f>IF(N970="základní",J970,0)</f>
        <v>0</v>
      </c>
      <c r="BF970" s="229">
        <f>IF(N970="snížená",J970,0)</f>
        <v>0</v>
      </c>
      <c r="BG970" s="229">
        <f>IF(N970="zákl. přenesená",J970,0)</f>
        <v>0</v>
      </c>
      <c r="BH970" s="229">
        <f>IF(N970="sníž. přenesená",J970,0)</f>
        <v>0</v>
      </c>
      <c r="BI970" s="229">
        <f>IF(N970="nulová",J970,0)</f>
        <v>0</v>
      </c>
      <c r="BJ970" s="15" t="s">
        <v>87</v>
      </c>
      <c r="BK970" s="229">
        <f>ROUND(I970*H970,2)</f>
        <v>0</v>
      </c>
      <c r="BL970" s="15" t="s">
        <v>192</v>
      </c>
      <c r="BM970" s="15" t="s">
        <v>2951</v>
      </c>
    </row>
    <row r="971" s="1" customFormat="1">
      <c r="B971" s="37"/>
      <c r="C971" s="38"/>
      <c r="D971" s="230" t="s">
        <v>181</v>
      </c>
      <c r="E971" s="38"/>
      <c r="F971" s="231" t="s">
        <v>2950</v>
      </c>
      <c r="G971" s="38"/>
      <c r="H971" s="38"/>
      <c r="I971" s="142"/>
      <c r="J971" s="38"/>
      <c r="K971" s="38"/>
      <c r="L971" s="42"/>
      <c r="M971" s="232"/>
      <c r="N971" s="78"/>
      <c r="O971" s="78"/>
      <c r="P971" s="78"/>
      <c r="Q971" s="78"/>
      <c r="R971" s="78"/>
      <c r="S971" s="78"/>
      <c r="T971" s="79"/>
      <c r="AT971" s="15" t="s">
        <v>181</v>
      </c>
      <c r="AU971" s="15" t="s">
        <v>90</v>
      </c>
    </row>
    <row r="972" s="12" customFormat="1">
      <c r="B972" s="236"/>
      <c r="C972" s="237"/>
      <c r="D972" s="230" t="s">
        <v>287</v>
      </c>
      <c r="E972" s="238" t="s">
        <v>1</v>
      </c>
      <c r="F972" s="239" t="s">
        <v>2942</v>
      </c>
      <c r="G972" s="237"/>
      <c r="H972" s="240">
        <v>1</v>
      </c>
      <c r="I972" s="241"/>
      <c r="J972" s="237"/>
      <c r="K972" s="237"/>
      <c r="L972" s="242"/>
      <c r="M972" s="243"/>
      <c r="N972" s="244"/>
      <c r="O972" s="244"/>
      <c r="P972" s="244"/>
      <c r="Q972" s="244"/>
      <c r="R972" s="244"/>
      <c r="S972" s="244"/>
      <c r="T972" s="245"/>
      <c r="AT972" s="246" t="s">
        <v>287</v>
      </c>
      <c r="AU972" s="246" t="s">
        <v>90</v>
      </c>
      <c r="AV972" s="12" t="s">
        <v>90</v>
      </c>
      <c r="AW972" s="12" t="s">
        <v>40</v>
      </c>
      <c r="AX972" s="12" t="s">
        <v>79</v>
      </c>
      <c r="AY972" s="246" t="s">
        <v>174</v>
      </c>
    </row>
    <row r="973" s="12" customFormat="1">
      <c r="B973" s="236"/>
      <c r="C973" s="237"/>
      <c r="D973" s="230" t="s">
        <v>287</v>
      </c>
      <c r="E973" s="238" t="s">
        <v>1</v>
      </c>
      <c r="F973" s="239" t="s">
        <v>2952</v>
      </c>
      <c r="G973" s="237"/>
      <c r="H973" s="240">
        <v>1</v>
      </c>
      <c r="I973" s="241"/>
      <c r="J973" s="237"/>
      <c r="K973" s="237"/>
      <c r="L973" s="242"/>
      <c r="M973" s="243"/>
      <c r="N973" s="244"/>
      <c r="O973" s="244"/>
      <c r="P973" s="244"/>
      <c r="Q973" s="244"/>
      <c r="R973" s="244"/>
      <c r="S973" s="244"/>
      <c r="T973" s="245"/>
      <c r="AT973" s="246" t="s">
        <v>287</v>
      </c>
      <c r="AU973" s="246" t="s">
        <v>90</v>
      </c>
      <c r="AV973" s="12" t="s">
        <v>90</v>
      </c>
      <c r="AW973" s="12" t="s">
        <v>40</v>
      </c>
      <c r="AX973" s="12" t="s">
        <v>79</v>
      </c>
      <c r="AY973" s="246" t="s">
        <v>174</v>
      </c>
    </row>
    <row r="974" s="1" customFormat="1" ht="16.5" customHeight="1">
      <c r="B974" s="37"/>
      <c r="C974" s="247" t="s">
        <v>754</v>
      </c>
      <c r="D974" s="247" t="s">
        <v>312</v>
      </c>
      <c r="E974" s="248" t="s">
        <v>2223</v>
      </c>
      <c r="F974" s="249" t="s">
        <v>2224</v>
      </c>
      <c r="G974" s="250" t="s">
        <v>320</v>
      </c>
      <c r="H974" s="251">
        <v>4</v>
      </c>
      <c r="I974" s="252"/>
      <c r="J974" s="253">
        <f>ROUND(I974*H974,2)</f>
        <v>0</v>
      </c>
      <c r="K974" s="249" t="s">
        <v>1</v>
      </c>
      <c r="L974" s="254"/>
      <c r="M974" s="255" t="s">
        <v>1</v>
      </c>
      <c r="N974" s="256" t="s">
        <v>50</v>
      </c>
      <c r="O974" s="78"/>
      <c r="P974" s="227">
        <f>O974*H974</f>
        <v>0</v>
      </c>
      <c r="Q974" s="227">
        <v>0.0028</v>
      </c>
      <c r="R974" s="227">
        <f>Q974*H974</f>
        <v>0.0112</v>
      </c>
      <c r="S974" s="227">
        <v>0</v>
      </c>
      <c r="T974" s="228">
        <f>S974*H974</f>
        <v>0</v>
      </c>
      <c r="AR974" s="15" t="s">
        <v>209</v>
      </c>
      <c r="AT974" s="15" t="s">
        <v>312</v>
      </c>
      <c r="AU974" s="15" t="s">
        <v>90</v>
      </c>
      <c r="AY974" s="15" t="s">
        <v>174</v>
      </c>
      <c r="BE974" s="229">
        <f>IF(N974="základní",J974,0)</f>
        <v>0</v>
      </c>
      <c r="BF974" s="229">
        <f>IF(N974="snížená",J974,0)</f>
        <v>0</v>
      </c>
      <c r="BG974" s="229">
        <f>IF(N974="zákl. přenesená",J974,0)</f>
        <v>0</v>
      </c>
      <c r="BH974" s="229">
        <f>IF(N974="sníž. přenesená",J974,0)</f>
        <v>0</v>
      </c>
      <c r="BI974" s="229">
        <f>IF(N974="nulová",J974,0)</f>
        <v>0</v>
      </c>
      <c r="BJ974" s="15" t="s">
        <v>87</v>
      </c>
      <c r="BK974" s="229">
        <f>ROUND(I974*H974,2)</f>
        <v>0</v>
      </c>
      <c r="BL974" s="15" t="s">
        <v>192</v>
      </c>
      <c r="BM974" s="15" t="s">
        <v>2953</v>
      </c>
    </row>
    <row r="975" s="1" customFormat="1">
      <c r="B975" s="37"/>
      <c r="C975" s="38"/>
      <c r="D975" s="230" t="s">
        <v>181</v>
      </c>
      <c r="E975" s="38"/>
      <c r="F975" s="231" t="s">
        <v>2224</v>
      </c>
      <c r="G975" s="38"/>
      <c r="H975" s="38"/>
      <c r="I975" s="142"/>
      <c r="J975" s="38"/>
      <c r="K975" s="38"/>
      <c r="L975" s="42"/>
      <c r="M975" s="232"/>
      <c r="N975" s="78"/>
      <c r="O975" s="78"/>
      <c r="P975" s="78"/>
      <c r="Q975" s="78"/>
      <c r="R975" s="78"/>
      <c r="S975" s="78"/>
      <c r="T975" s="79"/>
      <c r="AT975" s="15" t="s">
        <v>181</v>
      </c>
      <c r="AU975" s="15" t="s">
        <v>90</v>
      </c>
    </row>
    <row r="976" s="12" customFormat="1">
      <c r="B976" s="236"/>
      <c r="C976" s="237"/>
      <c r="D976" s="230" t="s">
        <v>287</v>
      </c>
      <c r="E976" s="238" t="s">
        <v>1</v>
      </c>
      <c r="F976" s="239" t="s">
        <v>2881</v>
      </c>
      <c r="G976" s="237"/>
      <c r="H976" s="240">
        <v>2</v>
      </c>
      <c r="I976" s="241"/>
      <c r="J976" s="237"/>
      <c r="K976" s="237"/>
      <c r="L976" s="242"/>
      <c r="M976" s="243"/>
      <c r="N976" s="244"/>
      <c r="O976" s="244"/>
      <c r="P976" s="244"/>
      <c r="Q976" s="244"/>
      <c r="R976" s="244"/>
      <c r="S976" s="244"/>
      <c r="T976" s="245"/>
      <c r="AT976" s="246" t="s">
        <v>287</v>
      </c>
      <c r="AU976" s="246" t="s">
        <v>90</v>
      </c>
      <c r="AV976" s="12" t="s">
        <v>90</v>
      </c>
      <c r="AW976" s="12" t="s">
        <v>40</v>
      </c>
      <c r="AX976" s="12" t="s">
        <v>79</v>
      </c>
      <c r="AY976" s="246" t="s">
        <v>174</v>
      </c>
    </row>
    <row r="977" s="12" customFormat="1">
      <c r="B977" s="236"/>
      <c r="C977" s="237"/>
      <c r="D977" s="230" t="s">
        <v>287</v>
      </c>
      <c r="E977" s="238" t="s">
        <v>1</v>
      </c>
      <c r="F977" s="239" t="s">
        <v>2954</v>
      </c>
      <c r="G977" s="237"/>
      <c r="H977" s="240">
        <v>2</v>
      </c>
      <c r="I977" s="241"/>
      <c r="J977" s="237"/>
      <c r="K977" s="237"/>
      <c r="L977" s="242"/>
      <c r="M977" s="243"/>
      <c r="N977" s="244"/>
      <c r="O977" s="244"/>
      <c r="P977" s="244"/>
      <c r="Q977" s="244"/>
      <c r="R977" s="244"/>
      <c r="S977" s="244"/>
      <c r="T977" s="245"/>
      <c r="AT977" s="246" t="s">
        <v>287</v>
      </c>
      <c r="AU977" s="246" t="s">
        <v>90</v>
      </c>
      <c r="AV977" s="12" t="s">
        <v>90</v>
      </c>
      <c r="AW977" s="12" t="s">
        <v>40</v>
      </c>
      <c r="AX977" s="12" t="s">
        <v>79</v>
      </c>
      <c r="AY977" s="246" t="s">
        <v>174</v>
      </c>
    </row>
    <row r="978" s="1" customFormat="1" ht="16.5" customHeight="1">
      <c r="B978" s="37"/>
      <c r="C978" s="247" t="s">
        <v>759</v>
      </c>
      <c r="D978" s="247" t="s">
        <v>312</v>
      </c>
      <c r="E978" s="248" t="s">
        <v>2219</v>
      </c>
      <c r="F978" s="249" t="s">
        <v>2220</v>
      </c>
      <c r="G978" s="250" t="s">
        <v>320</v>
      </c>
      <c r="H978" s="251">
        <v>17</v>
      </c>
      <c r="I978" s="252"/>
      <c r="J978" s="253">
        <f>ROUND(I978*H978,2)</f>
        <v>0</v>
      </c>
      <c r="K978" s="249" t="s">
        <v>1</v>
      </c>
      <c r="L978" s="254"/>
      <c r="M978" s="255" t="s">
        <v>1</v>
      </c>
      <c r="N978" s="256" t="s">
        <v>50</v>
      </c>
      <c r="O978" s="78"/>
      <c r="P978" s="227">
        <f>O978*H978</f>
        <v>0</v>
      </c>
      <c r="Q978" s="227">
        <v>0.0028</v>
      </c>
      <c r="R978" s="227">
        <f>Q978*H978</f>
        <v>0.047599999999999996</v>
      </c>
      <c r="S978" s="227">
        <v>0</v>
      </c>
      <c r="T978" s="228">
        <f>S978*H978</f>
        <v>0</v>
      </c>
      <c r="AR978" s="15" t="s">
        <v>209</v>
      </c>
      <c r="AT978" s="15" t="s">
        <v>312</v>
      </c>
      <c r="AU978" s="15" t="s">
        <v>90</v>
      </c>
      <c r="AY978" s="15" t="s">
        <v>174</v>
      </c>
      <c r="BE978" s="229">
        <f>IF(N978="základní",J978,0)</f>
        <v>0</v>
      </c>
      <c r="BF978" s="229">
        <f>IF(N978="snížená",J978,0)</f>
        <v>0</v>
      </c>
      <c r="BG978" s="229">
        <f>IF(N978="zákl. přenesená",J978,0)</f>
        <v>0</v>
      </c>
      <c r="BH978" s="229">
        <f>IF(N978="sníž. přenesená",J978,0)</f>
        <v>0</v>
      </c>
      <c r="BI978" s="229">
        <f>IF(N978="nulová",J978,0)</f>
        <v>0</v>
      </c>
      <c r="BJ978" s="15" t="s">
        <v>87</v>
      </c>
      <c r="BK978" s="229">
        <f>ROUND(I978*H978,2)</f>
        <v>0</v>
      </c>
      <c r="BL978" s="15" t="s">
        <v>192</v>
      </c>
      <c r="BM978" s="15" t="s">
        <v>2955</v>
      </c>
    </row>
    <row r="979" s="1" customFormat="1">
      <c r="B979" s="37"/>
      <c r="C979" s="38"/>
      <c r="D979" s="230" t="s">
        <v>181</v>
      </c>
      <c r="E979" s="38"/>
      <c r="F979" s="231" t="s">
        <v>2220</v>
      </c>
      <c r="G979" s="38"/>
      <c r="H979" s="38"/>
      <c r="I979" s="142"/>
      <c r="J979" s="38"/>
      <c r="K979" s="38"/>
      <c r="L979" s="42"/>
      <c r="M979" s="232"/>
      <c r="N979" s="78"/>
      <c r="O979" s="78"/>
      <c r="P979" s="78"/>
      <c r="Q979" s="78"/>
      <c r="R979" s="78"/>
      <c r="S979" s="78"/>
      <c r="T979" s="79"/>
      <c r="AT979" s="15" t="s">
        <v>181</v>
      </c>
      <c r="AU979" s="15" t="s">
        <v>90</v>
      </c>
    </row>
    <row r="980" s="12" customFormat="1">
      <c r="B980" s="236"/>
      <c r="C980" s="237"/>
      <c r="D980" s="230" t="s">
        <v>287</v>
      </c>
      <c r="E980" s="238" t="s">
        <v>1</v>
      </c>
      <c r="F980" s="239" t="s">
        <v>2956</v>
      </c>
      <c r="G980" s="237"/>
      <c r="H980" s="240">
        <v>8</v>
      </c>
      <c r="I980" s="241"/>
      <c r="J980" s="237"/>
      <c r="K980" s="237"/>
      <c r="L980" s="242"/>
      <c r="M980" s="243"/>
      <c r="N980" s="244"/>
      <c r="O980" s="244"/>
      <c r="P980" s="244"/>
      <c r="Q980" s="244"/>
      <c r="R980" s="244"/>
      <c r="S980" s="244"/>
      <c r="T980" s="245"/>
      <c r="AT980" s="246" t="s">
        <v>287</v>
      </c>
      <c r="AU980" s="246" t="s">
        <v>90</v>
      </c>
      <c r="AV980" s="12" t="s">
        <v>90</v>
      </c>
      <c r="AW980" s="12" t="s">
        <v>40</v>
      </c>
      <c r="AX980" s="12" t="s">
        <v>79</v>
      </c>
      <c r="AY980" s="246" t="s">
        <v>174</v>
      </c>
    </row>
    <row r="981" s="12" customFormat="1">
      <c r="B981" s="236"/>
      <c r="C981" s="237"/>
      <c r="D981" s="230" t="s">
        <v>287</v>
      </c>
      <c r="E981" s="238" t="s">
        <v>1</v>
      </c>
      <c r="F981" s="239" t="s">
        <v>2957</v>
      </c>
      <c r="G981" s="237"/>
      <c r="H981" s="240">
        <v>9</v>
      </c>
      <c r="I981" s="241"/>
      <c r="J981" s="237"/>
      <c r="K981" s="237"/>
      <c r="L981" s="242"/>
      <c r="M981" s="243"/>
      <c r="N981" s="244"/>
      <c r="O981" s="244"/>
      <c r="P981" s="244"/>
      <c r="Q981" s="244"/>
      <c r="R981" s="244"/>
      <c r="S981" s="244"/>
      <c r="T981" s="245"/>
      <c r="AT981" s="246" t="s">
        <v>287</v>
      </c>
      <c r="AU981" s="246" t="s">
        <v>90</v>
      </c>
      <c r="AV981" s="12" t="s">
        <v>90</v>
      </c>
      <c r="AW981" s="12" t="s">
        <v>40</v>
      </c>
      <c r="AX981" s="12" t="s">
        <v>79</v>
      </c>
      <c r="AY981" s="246" t="s">
        <v>174</v>
      </c>
    </row>
    <row r="982" s="1" customFormat="1" ht="16.5" customHeight="1">
      <c r="B982" s="37"/>
      <c r="C982" s="247" t="s">
        <v>764</v>
      </c>
      <c r="D982" s="247" t="s">
        <v>312</v>
      </c>
      <c r="E982" s="248" t="s">
        <v>2199</v>
      </c>
      <c r="F982" s="249" t="s">
        <v>2200</v>
      </c>
      <c r="G982" s="250" t="s">
        <v>320</v>
      </c>
      <c r="H982" s="251">
        <v>51</v>
      </c>
      <c r="I982" s="252"/>
      <c r="J982" s="253">
        <f>ROUND(I982*H982,2)</f>
        <v>0</v>
      </c>
      <c r="K982" s="249" t="s">
        <v>1</v>
      </c>
      <c r="L982" s="254"/>
      <c r="M982" s="255" t="s">
        <v>1</v>
      </c>
      <c r="N982" s="256" t="s">
        <v>50</v>
      </c>
      <c r="O982" s="78"/>
      <c r="P982" s="227">
        <f>O982*H982</f>
        <v>0</v>
      </c>
      <c r="Q982" s="227">
        <v>0.00025999999999999998</v>
      </c>
      <c r="R982" s="227">
        <f>Q982*H982</f>
        <v>0.013259999999999999</v>
      </c>
      <c r="S982" s="227">
        <v>0</v>
      </c>
      <c r="T982" s="228">
        <f>S982*H982</f>
        <v>0</v>
      </c>
      <c r="AR982" s="15" t="s">
        <v>209</v>
      </c>
      <c r="AT982" s="15" t="s">
        <v>312</v>
      </c>
      <c r="AU982" s="15" t="s">
        <v>90</v>
      </c>
      <c r="AY982" s="15" t="s">
        <v>174</v>
      </c>
      <c r="BE982" s="229">
        <f>IF(N982="základní",J982,0)</f>
        <v>0</v>
      </c>
      <c r="BF982" s="229">
        <f>IF(N982="snížená",J982,0)</f>
        <v>0</v>
      </c>
      <c r="BG982" s="229">
        <f>IF(N982="zákl. přenesená",J982,0)</f>
        <v>0</v>
      </c>
      <c r="BH982" s="229">
        <f>IF(N982="sníž. přenesená",J982,0)</f>
        <v>0</v>
      </c>
      <c r="BI982" s="229">
        <f>IF(N982="nulová",J982,0)</f>
        <v>0</v>
      </c>
      <c r="BJ982" s="15" t="s">
        <v>87</v>
      </c>
      <c r="BK982" s="229">
        <f>ROUND(I982*H982,2)</f>
        <v>0</v>
      </c>
      <c r="BL982" s="15" t="s">
        <v>192</v>
      </c>
      <c r="BM982" s="15" t="s">
        <v>2958</v>
      </c>
    </row>
    <row r="983" s="1" customFormat="1">
      <c r="B983" s="37"/>
      <c r="C983" s="38"/>
      <c r="D983" s="230" t="s">
        <v>181</v>
      </c>
      <c r="E983" s="38"/>
      <c r="F983" s="231" t="s">
        <v>2200</v>
      </c>
      <c r="G983" s="38"/>
      <c r="H983" s="38"/>
      <c r="I983" s="142"/>
      <c r="J983" s="38"/>
      <c r="K983" s="38"/>
      <c r="L983" s="42"/>
      <c r="M983" s="232"/>
      <c r="N983" s="78"/>
      <c r="O983" s="78"/>
      <c r="P983" s="78"/>
      <c r="Q983" s="78"/>
      <c r="R983" s="78"/>
      <c r="S983" s="78"/>
      <c r="T983" s="79"/>
      <c r="AT983" s="15" t="s">
        <v>181</v>
      </c>
      <c r="AU983" s="15" t="s">
        <v>90</v>
      </c>
    </row>
    <row r="984" s="12" customFormat="1">
      <c r="B984" s="236"/>
      <c r="C984" s="237"/>
      <c r="D984" s="230" t="s">
        <v>287</v>
      </c>
      <c r="E984" s="238" t="s">
        <v>1</v>
      </c>
      <c r="F984" s="239" t="s">
        <v>2912</v>
      </c>
      <c r="G984" s="237"/>
      <c r="H984" s="240">
        <v>5</v>
      </c>
      <c r="I984" s="241"/>
      <c r="J984" s="237"/>
      <c r="K984" s="237"/>
      <c r="L984" s="242"/>
      <c r="M984" s="243"/>
      <c r="N984" s="244"/>
      <c r="O984" s="244"/>
      <c r="P984" s="244"/>
      <c r="Q984" s="244"/>
      <c r="R984" s="244"/>
      <c r="S984" s="244"/>
      <c r="T984" s="245"/>
      <c r="AT984" s="246" t="s">
        <v>287</v>
      </c>
      <c r="AU984" s="246" t="s">
        <v>90</v>
      </c>
      <c r="AV984" s="12" t="s">
        <v>90</v>
      </c>
      <c r="AW984" s="12" t="s">
        <v>40</v>
      </c>
      <c r="AX984" s="12" t="s">
        <v>79</v>
      </c>
      <c r="AY984" s="246" t="s">
        <v>174</v>
      </c>
    </row>
    <row r="985" s="12" customFormat="1">
      <c r="B985" s="236"/>
      <c r="C985" s="237"/>
      <c r="D985" s="230" t="s">
        <v>287</v>
      </c>
      <c r="E985" s="238" t="s">
        <v>1</v>
      </c>
      <c r="F985" s="239" t="s">
        <v>2959</v>
      </c>
      <c r="G985" s="237"/>
      <c r="H985" s="240">
        <v>3</v>
      </c>
      <c r="I985" s="241"/>
      <c r="J985" s="237"/>
      <c r="K985" s="237"/>
      <c r="L985" s="242"/>
      <c r="M985" s="243"/>
      <c r="N985" s="244"/>
      <c r="O985" s="244"/>
      <c r="P985" s="244"/>
      <c r="Q985" s="244"/>
      <c r="R985" s="244"/>
      <c r="S985" s="244"/>
      <c r="T985" s="245"/>
      <c r="AT985" s="246" t="s">
        <v>287</v>
      </c>
      <c r="AU985" s="246" t="s">
        <v>90</v>
      </c>
      <c r="AV985" s="12" t="s">
        <v>90</v>
      </c>
      <c r="AW985" s="12" t="s">
        <v>40</v>
      </c>
      <c r="AX985" s="12" t="s">
        <v>79</v>
      </c>
      <c r="AY985" s="246" t="s">
        <v>174</v>
      </c>
    </row>
    <row r="986" s="12" customFormat="1">
      <c r="B986" s="236"/>
      <c r="C986" s="237"/>
      <c r="D986" s="230" t="s">
        <v>287</v>
      </c>
      <c r="E986" s="238" t="s">
        <v>1</v>
      </c>
      <c r="F986" s="239" t="s">
        <v>2960</v>
      </c>
      <c r="G986" s="237"/>
      <c r="H986" s="240">
        <v>10</v>
      </c>
      <c r="I986" s="241"/>
      <c r="J986" s="237"/>
      <c r="K986" s="237"/>
      <c r="L986" s="242"/>
      <c r="M986" s="243"/>
      <c r="N986" s="244"/>
      <c r="O986" s="244"/>
      <c r="P986" s="244"/>
      <c r="Q986" s="244"/>
      <c r="R986" s="244"/>
      <c r="S986" s="244"/>
      <c r="T986" s="245"/>
      <c r="AT986" s="246" t="s">
        <v>287</v>
      </c>
      <c r="AU986" s="246" t="s">
        <v>90</v>
      </c>
      <c r="AV986" s="12" t="s">
        <v>90</v>
      </c>
      <c r="AW986" s="12" t="s">
        <v>40</v>
      </c>
      <c r="AX986" s="12" t="s">
        <v>79</v>
      </c>
      <c r="AY986" s="246" t="s">
        <v>174</v>
      </c>
    </row>
    <row r="987" s="12" customFormat="1">
      <c r="B987" s="236"/>
      <c r="C987" s="237"/>
      <c r="D987" s="230" t="s">
        <v>287</v>
      </c>
      <c r="E987" s="238" t="s">
        <v>1</v>
      </c>
      <c r="F987" s="239" t="s">
        <v>2517</v>
      </c>
      <c r="G987" s="237"/>
      <c r="H987" s="240">
        <v>3</v>
      </c>
      <c r="I987" s="241"/>
      <c r="J987" s="237"/>
      <c r="K987" s="237"/>
      <c r="L987" s="242"/>
      <c r="M987" s="243"/>
      <c r="N987" s="244"/>
      <c r="O987" s="244"/>
      <c r="P987" s="244"/>
      <c r="Q987" s="244"/>
      <c r="R987" s="244"/>
      <c r="S987" s="244"/>
      <c r="T987" s="245"/>
      <c r="AT987" s="246" t="s">
        <v>287</v>
      </c>
      <c r="AU987" s="246" t="s">
        <v>90</v>
      </c>
      <c r="AV987" s="12" t="s">
        <v>90</v>
      </c>
      <c r="AW987" s="12" t="s">
        <v>40</v>
      </c>
      <c r="AX987" s="12" t="s">
        <v>79</v>
      </c>
      <c r="AY987" s="246" t="s">
        <v>174</v>
      </c>
    </row>
    <row r="988" s="12" customFormat="1">
      <c r="B988" s="236"/>
      <c r="C988" s="237"/>
      <c r="D988" s="230" t="s">
        <v>287</v>
      </c>
      <c r="E988" s="238" t="s">
        <v>1</v>
      </c>
      <c r="F988" s="239" t="s">
        <v>2867</v>
      </c>
      <c r="G988" s="237"/>
      <c r="H988" s="240">
        <v>1</v>
      </c>
      <c r="I988" s="241"/>
      <c r="J988" s="237"/>
      <c r="K988" s="237"/>
      <c r="L988" s="242"/>
      <c r="M988" s="243"/>
      <c r="N988" s="244"/>
      <c r="O988" s="244"/>
      <c r="P988" s="244"/>
      <c r="Q988" s="244"/>
      <c r="R988" s="244"/>
      <c r="S988" s="244"/>
      <c r="T988" s="245"/>
      <c r="AT988" s="246" t="s">
        <v>287</v>
      </c>
      <c r="AU988" s="246" t="s">
        <v>90</v>
      </c>
      <c r="AV988" s="12" t="s">
        <v>90</v>
      </c>
      <c r="AW988" s="12" t="s">
        <v>40</v>
      </c>
      <c r="AX988" s="12" t="s">
        <v>79</v>
      </c>
      <c r="AY988" s="246" t="s">
        <v>174</v>
      </c>
    </row>
    <row r="989" s="12" customFormat="1">
      <c r="B989" s="236"/>
      <c r="C989" s="237"/>
      <c r="D989" s="230" t="s">
        <v>287</v>
      </c>
      <c r="E989" s="238" t="s">
        <v>1</v>
      </c>
      <c r="F989" s="239" t="s">
        <v>2518</v>
      </c>
      <c r="G989" s="237"/>
      <c r="H989" s="240">
        <v>5</v>
      </c>
      <c r="I989" s="241"/>
      <c r="J989" s="237"/>
      <c r="K989" s="237"/>
      <c r="L989" s="242"/>
      <c r="M989" s="243"/>
      <c r="N989" s="244"/>
      <c r="O989" s="244"/>
      <c r="P989" s="244"/>
      <c r="Q989" s="244"/>
      <c r="R989" s="244"/>
      <c r="S989" s="244"/>
      <c r="T989" s="245"/>
      <c r="AT989" s="246" t="s">
        <v>287</v>
      </c>
      <c r="AU989" s="246" t="s">
        <v>90</v>
      </c>
      <c r="AV989" s="12" t="s">
        <v>90</v>
      </c>
      <c r="AW989" s="12" t="s">
        <v>40</v>
      </c>
      <c r="AX989" s="12" t="s">
        <v>79</v>
      </c>
      <c r="AY989" s="246" t="s">
        <v>174</v>
      </c>
    </row>
    <row r="990" s="12" customFormat="1">
      <c r="B990" s="236"/>
      <c r="C990" s="237"/>
      <c r="D990" s="230" t="s">
        <v>287</v>
      </c>
      <c r="E990" s="238" t="s">
        <v>1</v>
      </c>
      <c r="F990" s="239" t="s">
        <v>2869</v>
      </c>
      <c r="G990" s="237"/>
      <c r="H990" s="240">
        <v>1</v>
      </c>
      <c r="I990" s="241"/>
      <c r="J990" s="237"/>
      <c r="K990" s="237"/>
      <c r="L990" s="242"/>
      <c r="M990" s="243"/>
      <c r="N990" s="244"/>
      <c r="O990" s="244"/>
      <c r="P990" s="244"/>
      <c r="Q990" s="244"/>
      <c r="R990" s="244"/>
      <c r="S990" s="244"/>
      <c r="T990" s="245"/>
      <c r="AT990" s="246" t="s">
        <v>287</v>
      </c>
      <c r="AU990" s="246" t="s">
        <v>90</v>
      </c>
      <c r="AV990" s="12" t="s">
        <v>90</v>
      </c>
      <c r="AW990" s="12" t="s">
        <v>40</v>
      </c>
      <c r="AX990" s="12" t="s">
        <v>79</v>
      </c>
      <c r="AY990" s="246" t="s">
        <v>174</v>
      </c>
    </row>
    <row r="991" s="12" customFormat="1">
      <c r="B991" s="236"/>
      <c r="C991" s="237"/>
      <c r="D991" s="230" t="s">
        <v>287</v>
      </c>
      <c r="E991" s="238" t="s">
        <v>1</v>
      </c>
      <c r="F991" s="239" t="s">
        <v>2961</v>
      </c>
      <c r="G991" s="237"/>
      <c r="H991" s="240">
        <v>5</v>
      </c>
      <c r="I991" s="241"/>
      <c r="J991" s="237"/>
      <c r="K991" s="237"/>
      <c r="L991" s="242"/>
      <c r="M991" s="243"/>
      <c r="N991" s="244"/>
      <c r="O991" s="244"/>
      <c r="P991" s="244"/>
      <c r="Q991" s="244"/>
      <c r="R991" s="244"/>
      <c r="S991" s="244"/>
      <c r="T991" s="245"/>
      <c r="AT991" s="246" t="s">
        <v>287</v>
      </c>
      <c r="AU991" s="246" t="s">
        <v>90</v>
      </c>
      <c r="AV991" s="12" t="s">
        <v>90</v>
      </c>
      <c r="AW991" s="12" t="s">
        <v>40</v>
      </c>
      <c r="AX991" s="12" t="s">
        <v>79</v>
      </c>
      <c r="AY991" s="246" t="s">
        <v>174</v>
      </c>
    </row>
    <row r="992" s="12" customFormat="1">
      <c r="B992" s="236"/>
      <c r="C992" s="237"/>
      <c r="D992" s="230" t="s">
        <v>287</v>
      </c>
      <c r="E992" s="238" t="s">
        <v>1</v>
      </c>
      <c r="F992" s="239" t="s">
        <v>2871</v>
      </c>
      <c r="G992" s="237"/>
      <c r="H992" s="240">
        <v>1</v>
      </c>
      <c r="I992" s="241"/>
      <c r="J992" s="237"/>
      <c r="K992" s="237"/>
      <c r="L992" s="242"/>
      <c r="M992" s="243"/>
      <c r="N992" s="244"/>
      <c r="O992" s="244"/>
      <c r="P992" s="244"/>
      <c r="Q992" s="244"/>
      <c r="R992" s="244"/>
      <c r="S992" s="244"/>
      <c r="T992" s="245"/>
      <c r="AT992" s="246" t="s">
        <v>287</v>
      </c>
      <c r="AU992" s="246" t="s">
        <v>90</v>
      </c>
      <c r="AV992" s="12" t="s">
        <v>90</v>
      </c>
      <c r="AW992" s="12" t="s">
        <v>40</v>
      </c>
      <c r="AX992" s="12" t="s">
        <v>79</v>
      </c>
      <c r="AY992" s="246" t="s">
        <v>174</v>
      </c>
    </row>
    <row r="993" s="12" customFormat="1">
      <c r="B993" s="236"/>
      <c r="C993" s="237"/>
      <c r="D993" s="230" t="s">
        <v>287</v>
      </c>
      <c r="E993" s="238" t="s">
        <v>1</v>
      </c>
      <c r="F993" s="239" t="s">
        <v>2923</v>
      </c>
      <c r="G993" s="237"/>
      <c r="H993" s="240">
        <v>2</v>
      </c>
      <c r="I993" s="241"/>
      <c r="J993" s="237"/>
      <c r="K993" s="237"/>
      <c r="L993" s="242"/>
      <c r="M993" s="243"/>
      <c r="N993" s="244"/>
      <c r="O993" s="244"/>
      <c r="P993" s="244"/>
      <c r="Q993" s="244"/>
      <c r="R993" s="244"/>
      <c r="S993" s="244"/>
      <c r="T993" s="245"/>
      <c r="AT993" s="246" t="s">
        <v>287</v>
      </c>
      <c r="AU993" s="246" t="s">
        <v>90</v>
      </c>
      <c r="AV993" s="12" t="s">
        <v>90</v>
      </c>
      <c r="AW993" s="12" t="s">
        <v>40</v>
      </c>
      <c r="AX993" s="12" t="s">
        <v>79</v>
      </c>
      <c r="AY993" s="246" t="s">
        <v>174</v>
      </c>
    </row>
    <row r="994" s="12" customFormat="1">
      <c r="B994" s="236"/>
      <c r="C994" s="237"/>
      <c r="D994" s="230" t="s">
        <v>287</v>
      </c>
      <c r="E994" s="238" t="s">
        <v>1</v>
      </c>
      <c r="F994" s="239" t="s">
        <v>2924</v>
      </c>
      <c r="G994" s="237"/>
      <c r="H994" s="240">
        <v>2</v>
      </c>
      <c r="I994" s="241"/>
      <c r="J994" s="237"/>
      <c r="K994" s="237"/>
      <c r="L994" s="242"/>
      <c r="M994" s="243"/>
      <c r="N994" s="244"/>
      <c r="O994" s="244"/>
      <c r="P994" s="244"/>
      <c r="Q994" s="244"/>
      <c r="R994" s="244"/>
      <c r="S994" s="244"/>
      <c r="T994" s="245"/>
      <c r="AT994" s="246" t="s">
        <v>287</v>
      </c>
      <c r="AU994" s="246" t="s">
        <v>90</v>
      </c>
      <c r="AV994" s="12" t="s">
        <v>90</v>
      </c>
      <c r="AW994" s="12" t="s">
        <v>40</v>
      </c>
      <c r="AX994" s="12" t="s">
        <v>79</v>
      </c>
      <c r="AY994" s="246" t="s">
        <v>174</v>
      </c>
    </row>
    <row r="995" s="12" customFormat="1">
      <c r="B995" s="236"/>
      <c r="C995" s="237"/>
      <c r="D995" s="230" t="s">
        <v>287</v>
      </c>
      <c r="E995" s="238" t="s">
        <v>1</v>
      </c>
      <c r="F995" s="239" t="s">
        <v>2962</v>
      </c>
      <c r="G995" s="237"/>
      <c r="H995" s="240">
        <v>5</v>
      </c>
      <c r="I995" s="241"/>
      <c r="J995" s="237"/>
      <c r="K995" s="237"/>
      <c r="L995" s="242"/>
      <c r="M995" s="243"/>
      <c r="N995" s="244"/>
      <c r="O995" s="244"/>
      <c r="P995" s="244"/>
      <c r="Q995" s="244"/>
      <c r="R995" s="244"/>
      <c r="S995" s="244"/>
      <c r="T995" s="245"/>
      <c r="AT995" s="246" t="s">
        <v>287</v>
      </c>
      <c r="AU995" s="246" t="s">
        <v>90</v>
      </c>
      <c r="AV995" s="12" t="s">
        <v>90</v>
      </c>
      <c r="AW995" s="12" t="s">
        <v>40</v>
      </c>
      <c r="AX995" s="12" t="s">
        <v>79</v>
      </c>
      <c r="AY995" s="246" t="s">
        <v>174</v>
      </c>
    </row>
    <row r="996" s="12" customFormat="1">
      <c r="B996" s="236"/>
      <c r="C996" s="237"/>
      <c r="D996" s="230" t="s">
        <v>287</v>
      </c>
      <c r="E996" s="238" t="s">
        <v>1</v>
      </c>
      <c r="F996" s="239" t="s">
        <v>2963</v>
      </c>
      <c r="G996" s="237"/>
      <c r="H996" s="240">
        <v>6</v>
      </c>
      <c r="I996" s="241"/>
      <c r="J996" s="237"/>
      <c r="K996" s="237"/>
      <c r="L996" s="242"/>
      <c r="M996" s="243"/>
      <c r="N996" s="244"/>
      <c r="O996" s="244"/>
      <c r="P996" s="244"/>
      <c r="Q996" s="244"/>
      <c r="R996" s="244"/>
      <c r="S996" s="244"/>
      <c r="T996" s="245"/>
      <c r="AT996" s="246" t="s">
        <v>287</v>
      </c>
      <c r="AU996" s="246" t="s">
        <v>90</v>
      </c>
      <c r="AV996" s="12" t="s">
        <v>90</v>
      </c>
      <c r="AW996" s="12" t="s">
        <v>40</v>
      </c>
      <c r="AX996" s="12" t="s">
        <v>79</v>
      </c>
      <c r="AY996" s="246" t="s">
        <v>174</v>
      </c>
    </row>
    <row r="997" s="12" customFormat="1">
      <c r="B997" s="236"/>
      <c r="C997" s="237"/>
      <c r="D997" s="230" t="s">
        <v>287</v>
      </c>
      <c r="E997" s="238" t="s">
        <v>1</v>
      </c>
      <c r="F997" s="239" t="s">
        <v>2876</v>
      </c>
      <c r="G997" s="237"/>
      <c r="H997" s="240">
        <v>1</v>
      </c>
      <c r="I997" s="241"/>
      <c r="J997" s="237"/>
      <c r="K997" s="237"/>
      <c r="L997" s="242"/>
      <c r="M997" s="243"/>
      <c r="N997" s="244"/>
      <c r="O997" s="244"/>
      <c r="P997" s="244"/>
      <c r="Q997" s="244"/>
      <c r="R997" s="244"/>
      <c r="S997" s="244"/>
      <c r="T997" s="245"/>
      <c r="AT997" s="246" t="s">
        <v>287</v>
      </c>
      <c r="AU997" s="246" t="s">
        <v>90</v>
      </c>
      <c r="AV997" s="12" t="s">
        <v>90</v>
      </c>
      <c r="AW997" s="12" t="s">
        <v>40</v>
      </c>
      <c r="AX997" s="12" t="s">
        <v>79</v>
      </c>
      <c r="AY997" s="246" t="s">
        <v>174</v>
      </c>
    </row>
    <row r="998" s="12" customFormat="1">
      <c r="B998" s="236"/>
      <c r="C998" s="237"/>
      <c r="D998" s="230" t="s">
        <v>287</v>
      </c>
      <c r="E998" s="238" t="s">
        <v>1</v>
      </c>
      <c r="F998" s="239" t="s">
        <v>2964</v>
      </c>
      <c r="G998" s="237"/>
      <c r="H998" s="240">
        <v>1</v>
      </c>
      <c r="I998" s="241"/>
      <c r="J998" s="237"/>
      <c r="K998" s="237"/>
      <c r="L998" s="242"/>
      <c r="M998" s="243"/>
      <c r="N998" s="244"/>
      <c r="O998" s="244"/>
      <c r="P998" s="244"/>
      <c r="Q998" s="244"/>
      <c r="R998" s="244"/>
      <c r="S998" s="244"/>
      <c r="T998" s="245"/>
      <c r="AT998" s="246" t="s">
        <v>287</v>
      </c>
      <c r="AU998" s="246" t="s">
        <v>90</v>
      </c>
      <c r="AV998" s="12" t="s">
        <v>90</v>
      </c>
      <c r="AW998" s="12" t="s">
        <v>40</v>
      </c>
      <c r="AX998" s="12" t="s">
        <v>79</v>
      </c>
      <c r="AY998" s="246" t="s">
        <v>174</v>
      </c>
    </row>
    <row r="999" s="1" customFormat="1" ht="16.5" customHeight="1">
      <c r="B999" s="37"/>
      <c r="C999" s="247" t="s">
        <v>769</v>
      </c>
      <c r="D999" s="247" t="s">
        <v>312</v>
      </c>
      <c r="E999" s="248" t="s">
        <v>2212</v>
      </c>
      <c r="F999" s="249" t="s">
        <v>2213</v>
      </c>
      <c r="G999" s="250" t="s">
        <v>320</v>
      </c>
      <c r="H999" s="251">
        <v>11</v>
      </c>
      <c r="I999" s="252"/>
      <c r="J999" s="253">
        <f>ROUND(I999*H999,2)</f>
        <v>0</v>
      </c>
      <c r="K999" s="249" t="s">
        <v>1</v>
      </c>
      <c r="L999" s="254"/>
      <c r="M999" s="255" t="s">
        <v>1</v>
      </c>
      <c r="N999" s="256" t="s">
        <v>50</v>
      </c>
      <c r="O999" s="78"/>
      <c r="P999" s="227">
        <f>O999*H999</f>
        <v>0</v>
      </c>
      <c r="Q999" s="227">
        <v>0.00038000000000000002</v>
      </c>
      <c r="R999" s="227">
        <f>Q999*H999</f>
        <v>0.0041800000000000006</v>
      </c>
      <c r="S999" s="227">
        <v>0</v>
      </c>
      <c r="T999" s="228">
        <f>S999*H999</f>
        <v>0</v>
      </c>
      <c r="AR999" s="15" t="s">
        <v>209</v>
      </c>
      <c r="AT999" s="15" t="s">
        <v>312</v>
      </c>
      <c r="AU999" s="15" t="s">
        <v>90</v>
      </c>
      <c r="AY999" s="15" t="s">
        <v>174</v>
      </c>
      <c r="BE999" s="229">
        <f>IF(N999="základní",J999,0)</f>
        <v>0</v>
      </c>
      <c r="BF999" s="229">
        <f>IF(N999="snížená",J999,0)</f>
        <v>0</v>
      </c>
      <c r="BG999" s="229">
        <f>IF(N999="zákl. přenesená",J999,0)</f>
        <v>0</v>
      </c>
      <c r="BH999" s="229">
        <f>IF(N999="sníž. přenesená",J999,0)</f>
        <v>0</v>
      </c>
      <c r="BI999" s="229">
        <f>IF(N999="nulová",J999,0)</f>
        <v>0</v>
      </c>
      <c r="BJ999" s="15" t="s">
        <v>87</v>
      </c>
      <c r="BK999" s="229">
        <f>ROUND(I999*H999,2)</f>
        <v>0</v>
      </c>
      <c r="BL999" s="15" t="s">
        <v>192</v>
      </c>
      <c r="BM999" s="15" t="s">
        <v>2965</v>
      </c>
    </row>
    <row r="1000" s="1" customFormat="1">
      <c r="B1000" s="37"/>
      <c r="C1000" s="38"/>
      <c r="D1000" s="230" t="s">
        <v>181</v>
      </c>
      <c r="E1000" s="38"/>
      <c r="F1000" s="231" t="s">
        <v>2213</v>
      </c>
      <c r="G1000" s="38"/>
      <c r="H1000" s="38"/>
      <c r="I1000" s="142"/>
      <c r="J1000" s="38"/>
      <c r="K1000" s="38"/>
      <c r="L1000" s="42"/>
      <c r="M1000" s="232"/>
      <c r="N1000" s="78"/>
      <c r="O1000" s="78"/>
      <c r="P1000" s="78"/>
      <c r="Q1000" s="78"/>
      <c r="R1000" s="78"/>
      <c r="S1000" s="78"/>
      <c r="T1000" s="79"/>
      <c r="AT1000" s="15" t="s">
        <v>181</v>
      </c>
      <c r="AU1000" s="15" t="s">
        <v>90</v>
      </c>
    </row>
    <row r="1001" s="12" customFormat="1">
      <c r="B1001" s="236"/>
      <c r="C1001" s="237"/>
      <c r="D1001" s="230" t="s">
        <v>287</v>
      </c>
      <c r="E1001" s="238" t="s">
        <v>1</v>
      </c>
      <c r="F1001" s="239" t="s">
        <v>2878</v>
      </c>
      <c r="G1001" s="237"/>
      <c r="H1001" s="240">
        <v>2</v>
      </c>
      <c r="I1001" s="241"/>
      <c r="J1001" s="237"/>
      <c r="K1001" s="237"/>
      <c r="L1001" s="242"/>
      <c r="M1001" s="243"/>
      <c r="N1001" s="244"/>
      <c r="O1001" s="244"/>
      <c r="P1001" s="244"/>
      <c r="Q1001" s="244"/>
      <c r="R1001" s="244"/>
      <c r="S1001" s="244"/>
      <c r="T1001" s="245"/>
      <c r="AT1001" s="246" t="s">
        <v>287</v>
      </c>
      <c r="AU1001" s="246" t="s">
        <v>90</v>
      </c>
      <c r="AV1001" s="12" t="s">
        <v>90</v>
      </c>
      <c r="AW1001" s="12" t="s">
        <v>40</v>
      </c>
      <c r="AX1001" s="12" t="s">
        <v>79</v>
      </c>
      <c r="AY1001" s="246" t="s">
        <v>174</v>
      </c>
    </row>
    <row r="1002" s="12" customFormat="1">
      <c r="B1002" s="236"/>
      <c r="C1002" s="237"/>
      <c r="D1002" s="230" t="s">
        <v>287</v>
      </c>
      <c r="E1002" s="238" t="s">
        <v>1</v>
      </c>
      <c r="F1002" s="239" t="s">
        <v>2966</v>
      </c>
      <c r="G1002" s="237"/>
      <c r="H1002" s="240">
        <v>0</v>
      </c>
      <c r="I1002" s="241"/>
      <c r="J1002" s="237"/>
      <c r="K1002" s="237"/>
      <c r="L1002" s="242"/>
      <c r="M1002" s="243"/>
      <c r="N1002" s="244"/>
      <c r="O1002" s="244"/>
      <c r="P1002" s="244"/>
      <c r="Q1002" s="244"/>
      <c r="R1002" s="244"/>
      <c r="S1002" s="244"/>
      <c r="T1002" s="245"/>
      <c r="AT1002" s="246" t="s">
        <v>287</v>
      </c>
      <c r="AU1002" s="246" t="s">
        <v>90</v>
      </c>
      <c r="AV1002" s="12" t="s">
        <v>90</v>
      </c>
      <c r="AW1002" s="12" t="s">
        <v>40</v>
      </c>
      <c r="AX1002" s="12" t="s">
        <v>79</v>
      </c>
      <c r="AY1002" s="246" t="s">
        <v>174</v>
      </c>
    </row>
    <row r="1003" s="12" customFormat="1">
      <c r="B1003" s="236"/>
      <c r="C1003" s="237"/>
      <c r="D1003" s="230" t="s">
        <v>287</v>
      </c>
      <c r="E1003" s="238" t="s">
        <v>1</v>
      </c>
      <c r="F1003" s="239" t="s">
        <v>2865</v>
      </c>
      <c r="G1003" s="237"/>
      <c r="H1003" s="240">
        <v>0</v>
      </c>
      <c r="I1003" s="241"/>
      <c r="J1003" s="237"/>
      <c r="K1003" s="237"/>
      <c r="L1003" s="242"/>
      <c r="M1003" s="243"/>
      <c r="N1003" s="244"/>
      <c r="O1003" s="244"/>
      <c r="P1003" s="244"/>
      <c r="Q1003" s="244"/>
      <c r="R1003" s="244"/>
      <c r="S1003" s="244"/>
      <c r="T1003" s="245"/>
      <c r="AT1003" s="246" t="s">
        <v>287</v>
      </c>
      <c r="AU1003" s="246" t="s">
        <v>90</v>
      </c>
      <c r="AV1003" s="12" t="s">
        <v>90</v>
      </c>
      <c r="AW1003" s="12" t="s">
        <v>40</v>
      </c>
      <c r="AX1003" s="12" t="s">
        <v>79</v>
      </c>
      <c r="AY1003" s="246" t="s">
        <v>174</v>
      </c>
    </row>
    <row r="1004" s="12" customFormat="1">
      <c r="B1004" s="236"/>
      <c r="C1004" s="237"/>
      <c r="D1004" s="230" t="s">
        <v>287</v>
      </c>
      <c r="E1004" s="238" t="s">
        <v>1</v>
      </c>
      <c r="F1004" s="239" t="s">
        <v>2967</v>
      </c>
      <c r="G1004" s="237"/>
      <c r="H1004" s="240">
        <v>0</v>
      </c>
      <c r="I1004" s="241"/>
      <c r="J1004" s="237"/>
      <c r="K1004" s="237"/>
      <c r="L1004" s="242"/>
      <c r="M1004" s="243"/>
      <c r="N1004" s="244"/>
      <c r="O1004" s="244"/>
      <c r="P1004" s="244"/>
      <c r="Q1004" s="244"/>
      <c r="R1004" s="244"/>
      <c r="S1004" s="244"/>
      <c r="T1004" s="245"/>
      <c r="AT1004" s="246" t="s">
        <v>287</v>
      </c>
      <c r="AU1004" s="246" t="s">
        <v>90</v>
      </c>
      <c r="AV1004" s="12" t="s">
        <v>90</v>
      </c>
      <c r="AW1004" s="12" t="s">
        <v>40</v>
      </c>
      <c r="AX1004" s="12" t="s">
        <v>79</v>
      </c>
      <c r="AY1004" s="246" t="s">
        <v>174</v>
      </c>
    </row>
    <row r="1005" s="12" customFormat="1">
      <c r="B1005" s="236"/>
      <c r="C1005" s="237"/>
      <c r="D1005" s="230" t="s">
        <v>287</v>
      </c>
      <c r="E1005" s="238" t="s">
        <v>1</v>
      </c>
      <c r="F1005" s="239" t="s">
        <v>2968</v>
      </c>
      <c r="G1005" s="237"/>
      <c r="H1005" s="240">
        <v>0</v>
      </c>
      <c r="I1005" s="241"/>
      <c r="J1005" s="237"/>
      <c r="K1005" s="237"/>
      <c r="L1005" s="242"/>
      <c r="M1005" s="243"/>
      <c r="N1005" s="244"/>
      <c r="O1005" s="244"/>
      <c r="P1005" s="244"/>
      <c r="Q1005" s="244"/>
      <c r="R1005" s="244"/>
      <c r="S1005" s="244"/>
      <c r="T1005" s="245"/>
      <c r="AT1005" s="246" t="s">
        <v>287</v>
      </c>
      <c r="AU1005" s="246" t="s">
        <v>90</v>
      </c>
      <c r="AV1005" s="12" t="s">
        <v>90</v>
      </c>
      <c r="AW1005" s="12" t="s">
        <v>40</v>
      </c>
      <c r="AX1005" s="12" t="s">
        <v>79</v>
      </c>
      <c r="AY1005" s="246" t="s">
        <v>174</v>
      </c>
    </row>
    <row r="1006" s="12" customFormat="1">
      <c r="B1006" s="236"/>
      <c r="C1006" s="237"/>
      <c r="D1006" s="230" t="s">
        <v>287</v>
      </c>
      <c r="E1006" s="238" t="s">
        <v>1</v>
      </c>
      <c r="F1006" s="239" t="s">
        <v>2518</v>
      </c>
      <c r="G1006" s="237"/>
      <c r="H1006" s="240">
        <v>5</v>
      </c>
      <c r="I1006" s="241"/>
      <c r="J1006" s="237"/>
      <c r="K1006" s="237"/>
      <c r="L1006" s="242"/>
      <c r="M1006" s="243"/>
      <c r="N1006" s="244"/>
      <c r="O1006" s="244"/>
      <c r="P1006" s="244"/>
      <c r="Q1006" s="244"/>
      <c r="R1006" s="244"/>
      <c r="S1006" s="244"/>
      <c r="T1006" s="245"/>
      <c r="AT1006" s="246" t="s">
        <v>287</v>
      </c>
      <c r="AU1006" s="246" t="s">
        <v>90</v>
      </c>
      <c r="AV1006" s="12" t="s">
        <v>90</v>
      </c>
      <c r="AW1006" s="12" t="s">
        <v>40</v>
      </c>
      <c r="AX1006" s="12" t="s">
        <v>79</v>
      </c>
      <c r="AY1006" s="246" t="s">
        <v>174</v>
      </c>
    </row>
    <row r="1007" s="12" customFormat="1">
      <c r="B1007" s="236"/>
      <c r="C1007" s="237"/>
      <c r="D1007" s="230" t="s">
        <v>287</v>
      </c>
      <c r="E1007" s="238" t="s">
        <v>1</v>
      </c>
      <c r="F1007" s="239" t="s">
        <v>2969</v>
      </c>
      <c r="G1007" s="237"/>
      <c r="H1007" s="240">
        <v>0</v>
      </c>
      <c r="I1007" s="241"/>
      <c r="J1007" s="237"/>
      <c r="K1007" s="237"/>
      <c r="L1007" s="242"/>
      <c r="M1007" s="243"/>
      <c r="N1007" s="244"/>
      <c r="O1007" s="244"/>
      <c r="P1007" s="244"/>
      <c r="Q1007" s="244"/>
      <c r="R1007" s="244"/>
      <c r="S1007" s="244"/>
      <c r="T1007" s="245"/>
      <c r="AT1007" s="246" t="s">
        <v>287</v>
      </c>
      <c r="AU1007" s="246" t="s">
        <v>90</v>
      </c>
      <c r="AV1007" s="12" t="s">
        <v>90</v>
      </c>
      <c r="AW1007" s="12" t="s">
        <v>40</v>
      </c>
      <c r="AX1007" s="12" t="s">
        <v>79</v>
      </c>
      <c r="AY1007" s="246" t="s">
        <v>174</v>
      </c>
    </row>
    <row r="1008" s="12" customFormat="1">
      <c r="B1008" s="236"/>
      <c r="C1008" s="237"/>
      <c r="D1008" s="230" t="s">
        <v>287</v>
      </c>
      <c r="E1008" s="238" t="s">
        <v>1</v>
      </c>
      <c r="F1008" s="239" t="s">
        <v>2932</v>
      </c>
      <c r="G1008" s="237"/>
      <c r="H1008" s="240">
        <v>1</v>
      </c>
      <c r="I1008" s="241"/>
      <c r="J1008" s="237"/>
      <c r="K1008" s="237"/>
      <c r="L1008" s="242"/>
      <c r="M1008" s="243"/>
      <c r="N1008" s="244"/>
      <c r="O1008" s="244"/>
      <c r="P1008" s="244"/>
      <c r="Q1008" s="244"/>
      <c r="R1008" s="244"/>
      <c r="S1008" s="244"/>
      <c r="T1008" s="245"/>
      <c r="AT1008" s="246" t="s">
        <v>287</v>
      </c>
      <c r="AU1008" s="246" t="s">
        <v>90</v>
      </c>
      <c r="AV1008" s="12" t="s">
        <v>90</v>
      </c>
      <c r="AW1008" s="12" t="s">
        <v>40</v>
      </c>
      <c r="AX1008" s="12" t="s">
        <v>79</v>
      </c>
      <c r="AY1008" s="246" t="s">
        <v>174</v>
      </c>
    </row>
    <row r="1009" s="12" customFormat="1">
      <c r="B1009" s="236"/>
      <c r="C1009" s="237"/>
      <c r="D1009" s="230" t="s">
        <v>287</v>
      </c>
      <c r="E1009" s="238" t="s">
        <v>1</v>
      </c>
      <c r="F1009" s="239" t="s">
        <v>2970</v>
      </c>
      <c r="G1009" s="237"/>
      <c r="H1009" s="240">
        <v>0</v>
      </c>
      <c r="I1009" s="241"/>
      <c r="J1009" s="237"/>
      <c r="K1009" s="237"/>
      <c r="L1009" s="242"/>
      <c r="M1009" s="243"/>
      <c r="N1009" s="244"/>
      <c r="O1009" s="244"/>
      <c r="P1009" s="244"/>
      <c r="Q1009" s="244"/>
      <c r="R1009" s="244"/>
      <c r="S1009" s="244"/>
      <c r="T1009" s="245"/>
      <c r="AT1009" s="246" t="s">
        <v>287</v>
      </c>
      <c r="AU1009" s="246" t="s">
        <v>90</v>
      </c>
      <c r="AV1009" s="12" t="s">
        <v>90</v>
      </c>
      <c r="AW1009" s="12" t="s">
        <v>40</v>
      </c>
      <c r="AX1009" s="12" t="s">
        <v>79</v>
      </c>
      <c r="AY1009" s="246" t="s">
        <v>174</v>
      </c>
    </row>
    <row r="1010" s="12" customFormat="1">
      <c r="B1010" s="236"/>
      <c r="C1010" s="237"/>
      <c r="D1010" s="230" t="s">
        <v>287</v>
      </c>
      <c r="E1010" s="238" t="s">
        <v>1</v>
      </c>
      <c r="F1010" s="239" t="s">
        <v>2971</v>
      </c>
      <c r="G1010" s="237"/>
      <c r="H1010" s="240">
        <v>0</v>
      </c>
      <c r="I1010" s="241"/>
      <c r="J1010" s="237"/>
      <c r="K1010" s="237"/>
      <c r="L1010" s="242"/>
      <c r="M1010" s="243"/>
      <c r="N1010" s="244"/>
      <c r="O1010" s="244"/>
      <c r="P1010" s="244"/>
      <c r="Q1010" s="244"/>
      <c r="R1010" s="244"/>
      <c r="S1010" s="244"/>
      <c r="T1010" s="245"/>
      <c r="AT1010" s="246" t="s">
        <v>287</v>
      </c>
      <c r="AU1010" s="246" t="s">
        <v>90</v>
      </c>
      <c r="AV1010" s="12" t="s">
        <v>90</v>
      </c>
      <c r="AW1010" s="12" t="s">
        <v>40</v>
      </c>
      <c r="AX1010" s="12" t="s">
        <v>79</v>
      </c>
      <c r="AY1010" s="246" t="s">
        <v>174</v>
      </c>
    </row>
    <row r="1011" s="12" customFormat="1">
      <c r="B1011" s="236"/>
      <c r="C1011" s="237"/>
      <c r="D1011" s="230" t="s">
        <v>287</v>
      </c>
      <c r="E1011" s="238" t="s">
        <v>1</v>
      </c>
      <c r="F1011" s="239" t="s">
        <v>2972</v>
      </c>
      <c r="G1011" s="237"/>
      <c r="H1011" s="240">
        <v>0</v>
      </c>
      <c r="I1011" s="241"/>
      <c r="J1011" s="237"/>
      <c r="K1011" s="237"/>
      <c r="L1011" s="242"/>
      <c r="M1011" s="243"/>
      <c r="N1011" s="244"/>
      <c r="O1011" s="244"/>
      <c r="P1011" s="244"/>
      <c r="Q1011" s="244"/>
      <c r="R1011" s="244"/>
      <c r="S1011" s="244"/>
      <c r="T1011" s="245"/>
      <c r="AT1011" s="246" t="s">
        <v>287</v>
      </c>
      <c r="AU1011" s="246" t="s">
        <v>90</v>
      </c>
      <c r="AV1011" s="12" t="s">
        <v>90</v>
      </c>
      <c r="AW1011" s="12" t="s">
        <v>40</v>
      </c>
      <c r="AX1011" s="12" t="s">
        <v>79</v>
      </c>
      <c r="AY1011" s="246" t="s">
        <v>174</v>
      </c>
    </row>
    <row r="1012" s="12" customFormat="1">
      <c r="B1012" s="236"/>
      <c r="C1012" s="237"/>
      <c r="D1012" s="230" t="s">
        <v>287</v>
      </c>
      <c r="E1012" s="238" t="s">
        <v>1</v>
      </c>
      <c r="F1012" s="239" t="s">
        <v>2973</v>
      </c>
      <c r="G1012" s="237"/>
      <c r="H1012" s="240">
        <v>0</v>
      </c>
      <c r="I1012" s="241"/>
      <c r="J1012" s="237"/>
      <c r="K1012" s="237"/>
      <c r="L1012" s="242"/>
      <c r="M1012" s="243"/>
      <c r="N1012" s="244"/>
      <c r="O1012" s="244"/>
      <c r="P1012" s="244"/>
      <c r="Q1012" s="244"/>
      <c r="R1012" s="244"/>
      <c r="S1012" s="244"/>
      <c r="T1012" s="245"/>
      <c r="AT1012" s="246" t="s">
        <v>287</v>
      </c>
      <c r="AU1012" s="246" t="s">
        <v>90</v>
      </c>
      <c r="AV1012" s="12" t="s">
        <v>90</v>
      </c>
      <c r="AW1012" s="12" t="s">
        <v>40</v>
      </c>
      <c r="AX1012" s="12" t="s">
        <v>79</v>
      </c>
      <c r="AY1012" s="246" t="s">
        <v>174</v>
      </c>
    </row>
    <row r="1013" s="12" customFormat="1">
      <c r="B1013" s="236"/>
      <c r="C1013" s="237"/>
      <c r="D1013" s="230" t="s">
        <v>287</v>
      </c>
      <c r="E1013" s="238" t="s">
        <v>1</v>
      </c>
      <c r="F1013" s="239" t="s">
        <v>2875</v>
      </c>
      <c r="G1013" s="237"/>
      <c r="H1013" s="240">
        <v>1</v>
      </c>
      <c r="I1013" s="241"/>
      <c r="J1013" s="237"/>
      <c r="K1013" s="237"/>
      <c r="L1013" s="242"/>
      <c r="M1013" s="243"/>
      <c r="N1013" s="244"/>
      <c r="O1013" s="244"/>
      <c r="P1013" s="244"/>
      <c r="Q1013" s="244"/>
      <c r="R1013" s="244"/>
      <c r="S1013" s="244"/>
      <c r="T1013" s="245"/>
      <c r="AT1013" s="246" t="s">
        <v>287</v>
      </c>
      <c r="AU1013" s="246" t="s">
        <v>90</v>
      </c>
      <c r="AV1013" s="12" t="s">
        <v>90</v>
      </c>
      <c r="AW1013" s="12" t="s">
        <v>40</v>
      </c>
      <c r="AX1013" s="12" t="s">
        <v>79</v>
      </c>
      <c r="AY1013" s="246" t="s">
        <v>174</v>
      </c>
    </row>
    <row r="1014" s="12" customFormat="1">
      <c r="B1014" s="236"/>
      <c r="C1014" s="237"/>
      <c r="D1014" s="230" t="s">
        <v>287</v>
      </c>
      <c r="E1014" s="238" t="s">
        <v>1</v>
      </c>
      <c r="F1014" s="239" t="s">
        <v>2876</v>
      </c>
      <c r="G1014" s="237"/>
      <c r="H1014" s="240">
        <v>1</v>
      </c>
      <c r="I1014" s="241"/>
      <c r="J1014" s="237"/>
      <c r="K1014" s="237"/>
      <c r="L1014" s="242"/>
      <c r="M1014" s="243"/>
      <c r="N1014" s="244"/>
      <c r="O1014" s="244"/>
      <c r="P1014" s="244"/>
      <c r="Q1014" s="244"/>
      <c r="R1014" s="244"/>
      <c r="S1014" s="244"/>
      <c r="T1014" s="245"/>
      <c r="AT1014" s="246" t="s">
        <v>287</v>
      </c>
      <c r="AU1014" s="246" t="s">
        <v>90</v>
      </c>
      <c r="AV1014" s="12" t="s">
        <v>90</v>
      </c>
      <c r="AW1014" s="12" t="s">
        <v>40</v>
      </c>
      <c r="AX1014" s="12" t="s">
        <v>79</v>
      </c>
      <c r="AY1014" s="246" t="s">
        <v>174</v>
      </c>
    </row>
    <row r="1015" s="12" customFormat="1">
      <c r="B1015" s="236"/>
      <c r="C1015" s="237"/>
      <c r="D1015" s="230" t="s">
        <v>287</v>
      </c>
      <c r="E1015" s="238" t="s">
        <v>1</v>
      </c>
      <c r="F1015" s="239" t="s">
        <v>2974</v>
      </c>
      <c r="G1015" s="237"/>
      <c r="H1015" s="240">
        <v>1</v>
      </c>
      <c r="I1015" s="241"/>
      <c r="J1015" s="237"/>
      <c r="K1015" s="237"/>
      <c r="L1015" s="242"/>
      <c r="M1015" s="243"/>
      <c r="N1015" s="244"/>
      <c r="O1015" s="244"/>
      <c r="P1015" s="244"/>
      <c r="Q1015" s="244"/>
      <c r="R1015" s="244"/>
      <c r="S1015" s="244"/>
      <c r="T1015" s="245"/>
      <c r="AT1015" s="246" t="s">
        <v>287</v>
      </c>
      <c r="AU1015" s="246" t="s">
        <v>90</v>
      </c>
      <c r="AV1015" s="12" t="s">
        <v>90</v>
      </c>
      <c r="AW1015" s="12" t="s">
        <v>40</v>
      </c>
      <c r="AX1015" s="12" t="s">
        <v>79</v>
      </c>
      <c r="AY1015" s="246" t="s">
        <v>174</v>
      </c>
    </row>
    <row r="1016" s="1" customFormat="1" ht="16.5" customHeight="1">
      <c r="B1016" s="37"/>
      <c r="C1016" s="247" t="s">
        <v>773</v>
      </c>
      <c r="D1016" s="247" t="s">
        <v>312</v>
      </c>
      <c r="E1016" s="248" t="s">
        <v>2227</v>
      </c>
      <c r="F1016" s="249" t="s">
        <v>2228</v>
      </c>
      <c r="G1016" s="250" t="s">
        <v>320</v>
      </c>
      <c r="H1016" s="251">
        <v>1</v>
      </c>
      <c r="I1016" s="252"/>
      <c r="J1016" s="253">
        <f>ROUND(I1016*H1016,2)</f>
        <v>0</v>
      </c>
      <c r="K1016" s="249" t="s">
        <v>1</v>
      </c>
      <c r="L1016" s="254"/>
      <c r="M1016" s="255" t="s">
        <v>1</v>
      </c>
      <c r="N1016" s="256" t="s">
        <v>50</v>
      </c>
      <c r="O1016" s="78"/>
      <c r="P1016" s="227">
        <f>O1016*H1016</f>
        <v>0</v>
      </c>
      <c r="Q1016" s="227">
        <v>0.0032000000000000002</v>
      </c>
      <c r="R1016" s="227">
        <f>Q1016*H1016</f>
        <v>0.0032000000000000002</v>
      </c>
      <c r="S1016" s="227">
        <v>0</v>
      </c>
      <c r="T1016" s="228">
        <f>S1016*H1016</f>
        <v>0</v>
      </c>
      <c r="AR1016" s="15" t="s">
        <v>209</v>
      </c>
      <c r="AT1016" s="15" t="s">
        <v>312</v>
      </c>
      <c r="AU1016" s="15" t="s">
        <v>90</v>
      </c>
      <c r="AY1016" s="15" t="s">
        <v>174</v>
      </c>
      <c r="BE1016" s="229">
        <f>IF(N1016="základní",J1016,0)</f>
        <v>0</v>
      </c>
      <c r="BF1016" s="229">
        <f>IF(N1016="snížená",J1016,0)</f>
        <v>0</v>
      </c>
      <c r="BG1016" s="229">
        <f>IF(N1016="zákl. přenesená",J1016,0)</f>
        <v>0</v>
      </c>
      <c r="BH1016" s="229">
        <f>IF(N1016="sníž. přenesená",J1016,0)</f>
        <v>0</v>
      </c>
      <c r="BI1016" s="229">
        <f>IF(N1016="nulová",J1016,0)</f>
        <v>0</v>
      </c>
      <c r="BJ1016" s="15" t="s">
        <v>87</v>
      </c>
      <c r="BK1016" s="229">
        <f>ROUND(I1016*H1016,2)</f>
        <v>0</v>
      </c>
      <c r="BL1016" s="15" t="s">
        <v>192</v>
      </c>
      <c r="BM1016" s="15" t="s">
        <v>2975</v>
      </c>
    </row>
    <row r="1017" s="1" customFormat="1">
      <c r="B1017" s="37"/>
      <c r="C1017" s="38"/>
      <c r="D1017" s="230" t="s">
        <v>181</v>
      </c>
      <c r="E1017" s="38"/>
      <c r="F1017" s="231" t="s">
        <v>2228</v>
      </c>
      <c r="G1017" s="38"/>
      <c r="H1017" s="38"/>
      <c r="I1017" s="142"/>
      <c r="J1017" s="38"/>
      <c r="K1017" s="38"/>
      <c r="L1017" s="42"/>
      <c r="M1017" s="232"/>
      <c r="N1017" s="78"/>
      <c r="O1017" s="78"/>
      <c r="P1017" s="78"/>
      <c r="Q1017" s="78"/>
      <c r="R1017" s="78"/>
      <c r="S1017" s="78"/>
      <c r="T1017" s="79"/>
      <c r="AT1017" s="15" t="s">
        <v>181</v>
      </c>
      <c r="AU1017" s="15" t="s">
        <v>90</v>
      </c>
    </row>
    <row r="1018" s="12" customFormat="1">
      <c r="B1018" s="236"/>
      <c r="C1018" s="237"/>
      <c r="D1018" s="230" t="s">
        <v>287</v>
      </c>
      <c r="E1018" s="238" t="s">
        <v>1</v>
      </c>
      <c r="F1018" s="239" t="s">
        <v>2942</v>
      </c>
      <c r="G1018" s="237"/>
      <c r="H1018" s="240">
        <v>1</v>
      </c>
      <c r="I1018" s="241"/>
      <c r="J1018" s="237"/>
      <c r="K1018" s="237"/>
      <c r="L1018" s="242"/>
      <c r="M1018" s="243"/>
      <c r="N1018" s="244"/>
      <c r="O1018" s="244"/>
      <c r="P1018" s="244"/>
      <c r="Q1018" s="244"/>
      <c r="R1018" s="244"/>
      <c r="S1018" s="244"/>
      <c r="T1018" s="245"/>
      <c r="AT1018" s="246" t="s">
        <v>287</v>
      </c>
      <c r="AU1018" s="246" t="s">
        <v>90</v>
      </c>
      <c r="AV1018" s="12" t="s">
        <v>90</v>
      </c>
      <c r="AW1018" s="12" t="s">
        <v>40</v>
      </c>
      <c r="AX1018" s="12" t="s">
        <v>87</v>
      </c>
      <c r="AY1018" s="246" t="s">
        <v>174</v>
      </c>
    </row>
    <row r="1019" s="1" customFormat="1" ht="16.5" customHeight="1">
      <c r="B1019" s="37"/>
      <c r="C1019" s="247" t="s">
        <v>777</v>
      </c>
      <c r="D1019" s="247" t="s">
        <v>312</v>
      </c>
      <c r="E1019" s="248" t="s">
        <v>2240</v>
      </c>
      <c r="F1019" s="249" t="s">
        <v>2241</v>
      </c>
      <c r="G1019" s="250" t="s">
        <v>320</v>
      </c>
      <c r="H1019" s="251">
        <v>10</v>
      </c>
      <c r="I1019" s="252"/>
      <c r="J1019" s="253">
        <f>ROUND(I1019*H1019,2)</f>
        <v>0</v>
      </c>
      <c r="K1019" s="249" t="s">
        <v>1</v>
      </c>
      <c r="L1019" s="254"/>
      <c r="M1019" s="255" t="s">
        <v>1</v>
      </c>
      <c r="N1019" s="256" t="s">
        <v>50</v>
      </c>
      <c r="O1019" s="78"/>
      <c r="P1019" s="227">
        <f>O1019*H1019</f>
        <v>0</v>
      </c>
      <c r="Q1019" s="227">
        <v>0.0032000000000000002</v>
      </c>
      <c r="R1019" s="227">
        <f>Q1019*H1019</f>
        <v>0.032000000000000001</v>
      </c>
      <c r="S1019" s="227">
        <v>0</v>
      </c>
      <c r="T1019" s="228">
        <f>S1019*H1019</f>
        <v>0</v>
      </c>
      <c r="AR1019" s="15" t="s">
        <v>209</v>
      </c>
      <c r="AT1019" s="15" t="s">
        <v>312</v>
      </c>
      <c r="AU1019" s="15" t="s">
        <v>90</v>
      </c>
      <c r="AY1019" s="15" t="s">
        <v>174</v>
      </c>
      <c r="BE1019" s="229">
        <f>IF(N1019="základní",J1019,0)</f>
        <v>0</v>
      </c>
      <c r="BF1019" s="229">
        <f>IF(N1019="snížená",J1019,0)</f>
        <v>0</v>
      </c>
      <c r="BG1019" s="229">
        <f>IF(N1019="zákl. přenesená",J1019,0)</f>
        <v>0</v>
      </c>
      <c r="BH1019" s="229">
        <f>IF(N1019="sníž. přenesená",J1019,0)</f>
        <v>0</v>
      </c>
      <c r="BI1019" s="229">
        <f>IF(N1019="nulová",J1019,0)</f>
        <v>0</v>
      </c>
      <c r="BJ1019" s="15" t="s">
        <v>87</v>
      </c>
      <c r="BK1019" s="229">
        <f>ROUND(I1019*H1019,2)</f>
        <v>0</v>
      </c>
      <c r="BL1019" s="15" t="s">
        <v>192</v>
      </c>
      <c r="BM1019" s="15" t="s">
        <v>2976</v>
      </c>
    </row>
    <row r="1020" s="1" customFormat="1">
      <c r="B1020" s="37"/>
      <c r="C1020" s="38"/>
      <c r="D1020" s="230" t="s">
        <v>181</v>
      </c>
      <c r="E1020" s="38"/>
      <c r="F1020" s="231" t="s">
        <v>2241</v>
      </c>
      <c r="G1020" s="38"/>
      <c r="H1020" s="38"/>
      <c r="I1020" s="142"/>
      <c r="J1020" s="38"/>
      <c r="K1020" s="38"/>
      <c r="L1020" s="42"/>
      <c r="M1020" s="232"/>
      <c r="N1020" s="78"/>
      <c r="O1020" s="78"/>
      <c r="P1020" s="78"/>
      <c r="Q1020" s="78"/>
      <c r="R1020" s="78"/>
      <c r="S1020" s="78"/>
      <c r="T1020" s="79"/>
      <c r="AT1020" s="15" t="s">
        <v>181</v>
      </c>
      <c r="AU1020" s="15" t="s">
        <v>90</v>
      </c>
    </row>
    <row r="1021" s="12" customFormat="1">
      <c r="B1021" s="236"/>
      <c r="C1021" s="237"/>
      <c r="D1021" s="230" t="s">
        <v>287</v>
      </c>
      <c r="E1021" s="238" t="s">
        <v>1</v>
      </c>
      <c r="F1021" s="239" t="s">
        <v>2912</v>
      </c>
      <c r="G1021" s="237"/>
      <c r="H1021" s="240">
        <v>5</v>
      </c>
      <c r="I1021" s="241"/>
      <c r="J1021" s="237"/>
      <c r="K1021" s="237"/>
      <c r="L1021" s="242"/>
      <c r="M1021" s="243"/>
      <c r="N1021" s="244"/>
      <c r="O1021" s="244"/>
      <c r="P1021" s="244"/>
      <c r="Q1021" s="244"/>
      <c r="R1021" s="244"/>
      <c r="S1021" s="244"/>
      <c r="T1021" s="245"/>
      <c r="AT1021" s="246" t="s">
        <v>287</v>
      </c>
      <c r="AU1021" s="246" t="s">
        <v>90</v>
      </c>
      <c r="AV1021" s="12" t="s">
        <v>90</v>
      </c>
      <c r="AW1021" s="12" t="s">
        <v>40</v>
      </c>
      <c r="AX1021" s="12" t="s">
        <v>79</v>
      </c>
      <c r="AY1021" s="246" t="s">
        <v>174</v>
      </c>
    </row>
    <row r="1022" s="12" customFormat="1">
      <c r="B1022" s="236"/>
      <c r="C1022" s="237"/>
      <c r="D1022" s="230" t="s">
        <v>287</v>
      </c>
      <c r="E1022" s="238" t="s">
        <v>1</v>
      </c>
      <c r="F1022" s="239" t="s">
        <v>2937</v>
      </c>
      <c r="G1022" s="237"/>
      <c r="H1022" s="240">
        <v>5</v>
      </c>
      <c r="I1022" s="241"/>
      <c r="J1022" s="237"/>
      <c r="K1022" s="237"/>
      <c r="L1022" s="242"/>
      <c r="M1022" s="243"/>
      <c r="N1022" s="244"/>
      <c r="O1022" s="244"/>
      <c r="P1022" s="244"/>
      <c r="Q1022" s="244"/>
      <c r="R1022" s="244"/>
      <c r="S1022" s="244"/>
      <c r="T1022" s="245"/>
      <c r="AT1022" s="246" t="s">
        <v>287</v>
      </c>
      <c r="AU1022" s="246" t="s">
        <v>90</v>
      </c>
      <c r="AV1022" s="12" t="s">
        <v>90</v>
      </c>
      <c r="AW1022" s="12" t="s">
        <v>40</v>
      </c>
      <c r="AX1022" s="12" t="s">
        <v>79</v>
      </c>
      <c r="AY1022" s="246" t="s">
        <v>174</v>
      </c>
    </row>
    <row r="1023" s="1" customFormat="1" ht="16.5" customHeight="1">
      <c r="B1023" s="37"/>
      <c r="C1023" s="247" t="s">
        <v>782</v>
      </c>
      <c r="D1023" s="247" t="s">
        <v>312</v>
      </c>
      <c r="E1023" s="248" t="s">
        <v>2230</v>
      </c>
      <c r="F1023" s="249" t="s">
        <v>2231</v>
      </c>
      <c r="G1023" s="250" t="s">
        <v>320</v>
      </c>
      <c r="H1023" s="251">
        <v>20</v>
      </c>
      <c r="I1023" s="252"/>
      <c r="J1023" s="253">
        <f>ROUND(I1023*H1023,2)</f>
        <v>0</v>
      </c>
      <c r="K1023" s="249" t="s">
        <v>1</v>
      </c>
      <c r="L1023" s="254"/>
      <c r="M1023" s="255" t="s">
        <v>1</v>
      </c>
      <c r="N1023" s="256" t="s">
        <v>50</v>
      </c>
      <c r="O1023" s="78"/>
      <c r="P1023" s="227">
        <f>O1023*H1023</f>
        <v>0</v>
      </c>
      <c r="Q1023" s="227">
        <v>0.00019000000000000001</v>
      </c>
      <c r="R1023" s="227">
        <f>Q1023*H1023</f>
        <v>0.0038000000000000004</v>
      </c>
      <c r="S1023" s="227">
        <v>0</v>
      </c>
      <c r="T1023" s="228">
        <f>S1023*H1023</f>
        <v>0</v>
      </c>
      <c r="AR1023" s="15" t="s">
        <v>209</v>
      </c>
      <c r="AT1023" s="15" t="s">
        <v>312</v>
      </c>
      <c r="AU1023" s="15" t="s">
        <v>90</v>
      </c>
      <c r="AY1023" s="15" t="s">
        <v>174</v>
      </c>
      <c r="BE1023" s="229">
        <f>IF(N1023="základní",J1023,0)</f>
        <v>0</v>
      </c>
      <c r="BF1023" s="229">
        <f>IF(N1023="snížená",J1023,0)</f>
        <v>0</v>
      </c>
      <c r="BG1023" s="229">
        <f>IF(N1023="zákl. přenesená",J1023,0)</f>
        <v>0</v>
      </c>
      <c r="BH1023" s="229">
        <f>IF(N1023="sníž. přenesená",J1023,0)</f>
        <v>0</v>
      </c>
      <c r="BI1023" s="229">
        <f>IF(N1023="nulová",J1023,0)</f>
        <v>0</v>
      </c>
      <c r="BJ1023" s="15" t="s">
        <v>87</v>
      </c>
      <c r="BK1023" s="229">
        <f>ROUND(I1023*H1023,2)</f>
        <v>0</v>
      </c>
      <c r="BL1023" s="15" t="s">
        <v>192</v>
      </c>
      <c r="BM1023" s="15" t="s">
        <v>2977</v>
      </c>
    </row>
    <row r="1024" s="1" customFormat="1">
      <c r="B1024" s="37"/>
      <c r="C1024" s="38"/>
      <c r="D1024" s="230" t="s">
        <v>181</v>
      </c>
      <c r="E1024" s="38"/>
      <c r="F1024" s="231" t="s">
        <v>2231</v>
      </c>
      <c r="G1024" s="38"/>
      <c r="H1024" s="38"/>
      <c r="I1024" s="142"/>
      <c r="J1024" s="38"/>
      <c r="K1024" s="38"/>
      <c r="L1024" s="42"/>
      <c r="M1024" s="232"/>
      <c r="N1024" s="78"/>
      <c r="O1024" s="78"/>
      <c r="P1024" s="78"/>
      <c r="Q1024" s="78"/>
      <c r="R1024" s="78"/>
      <c r="S1024" s="78"/>
      <c r="T1024" s="79"/>
      <c r="AT1024" s="15" t="s">
        <v>181</v>
      </c>
      <c r="AU1024" s="15" t="s">
        <v>90</v>
      </c>
    </row>
    <row r="1025" s="12" customFormat="1">
      <c r="B1025" s="236"/>
      <c r="C1025" s="237"/>
      <c r="D1025" s="230" t="s">
        <v>287</v>
      </c>
      <c r="E1025" s="238" t="s">
        <v>1</v>
      </c>
      <c r="F1025" s="239" t="s">
        <v>2910</v>
      </c>
      <c r="G1025" s="237"/>
      <c r="H1025" s="240">
        <v>1</v>
      </c>
      <c r="I1025" s="241"/>
      <c r="J1025" s="237"/>
      <c r="K1025" s="237"/>
      <c r="L1025" s="242"/>
      <c r="M1025" s="243"/>
      <c r="N1025" s="244"/>
      <c r="O1025" s="244"/>
      <c r="P1025" s="244"/>
      <c r="Q1025" s="244"/>
      <c r="R1025" s="244"/>
      <c r="S1025" s="244"/>
      <c r="T1025" s="245"/>
      <c r="AT1025" s="246" t="s">
        <v>287</v>
      </c>
      <c r="AU1025" s="246" t="s">
        <v>90</v>
      </c>
      <c r="AV1025" s="12" t="s">
        <v>90</v>
      </c>
      <c r="AW1025" s="12" t="s">
        <v>40</v>
      </c>
      <c r="AX1025" s="12" t="s">
        <v>79</v>
      </c>
      <c r="AY1025" s="246" t="s">
        <v>174</v>
      </c>
    </row>
    <row r="1026" s="12" customFormat="1">
      <c r="B1026" s="236"/>
      <c r="C1026" s="237"/>
      <c r="D1026" s="230" t="s">
        <v>287</v>
      </c>
      <c r="E1026" s="238" t="s">
        <v>1</v>
      </c>
      <c r="F1026" s="239" t="s">
        <v>2864</v>
      </c>
      <c r="G1026" s="237"/>
      <c r="H1026" s="240">
        <v>1</v>
      </c>
      <c r="I1026" s="241"/>
      <c r="J1026" s="237"/>
      <c r="K1026" s="237"/>
      <c r="L1026" s="242"/>
      <c r="M1026" s="243"/>
      <c r="N1026" s="244"/>
      <c r="O1026" s="244"/>
      <c r="P1026" s="244"/>
      <c r="Q1026" s="244"/>
      <c r="R1026" s="244"/>
      <c r="S1026" s="244"/>
      <c r="T1026" s="245"/>
      <c r="AT1026" s="246" t="s">
        <v>287</v>
      </c>
      <c r="AU1026" s="246" t="s">
        <v>90</v>
      </c>
      <c r="AV1026" s="12" t="s">
        <v>90</v>
      </c>
      <c r="AW1026" s="12" t="s">
        <v>40</v>
      </c>
      <c r="AX1026" s="12" t="s">
        <v>79</v>
      </c>
      <c r="AY1026" s="246" t="s">
        <v>174</v>
      </c>
    </row>
    <row r="1027" s="12" customFormat="1">
      <c r="B1027" s="236"/>
      <c r="C1027" s="237"/>
      <c r="D1027" s="230" t="s">
        <v>287</v>
      </c>
      <c r="E1027" s="238" t="s">
        <v>1</v>
      </c>
      <c r="F1027" s="239" t="s">
        <v>2931</v>
      </c>
      <c r="G1027" s="237"/>
      <c r="H1027" s="240">
        <v>1</v>
      </c>
      <c r="I1027" s="241"/>
      <c r="J1027" s="237"/>
      <c r="K1027" s="237"/>
      <c r="L1027" s="242"/>
      <c r="M1027" s="243"/>
      <c r="N1027" s="244"/>
      <c r="O1027" s="244"/>
      <c r="P1027" s="244"/>
      <c r="Q1027" s="244"/>
      <c r="R1027" s="244"/>
      <c r="S1027" s="244"/>
      <c r="T1027" s="245"/>
      <c r="AT1027" s="246" t="s">
        <v>287</v>
      </c>
      <c r="AU1027" s="246" t="s">
        <v>90</v>
      </c>
      <c r="AV1027" s="12" t="s">
        <v>90</v>
      </c>
      <c r="AW1027" s="12" t="s">
        <v>40</v>
      </c>
      <c r="AX1027" s="12" t="s">
        <v>79</v>
      </c>
      <c r="AY1027" s="246" t="s">
        <v>174</v>
      </c>
    </row>
    <row r="1028" s="12" customFormat="1">
      <c r="B1028" s="236"/>
      <c r="C1028" s="237"/>
      <c r="D1028" s="230" t="s">
        <v>287</v>
      </c>
      <c r="E1028" s="238" t="s">
        <v>1</v>
      </c>
      <c r="F1028" s="239" t="s">
        <v>2866</v>
      </c>
      <c r="G1028" s="237"/>
      <c r="H1028" s="240">
        <v>1</v>
      </c>
      <c r="I1028" s="241"/>
      <c r="J1028" s="237"/>
      <c r="K1028" s="237"/>
      <c r="L1028" s="242"/>
      <c r="M1028" s="243"/>
      <c r="N1028" s="244"/>
      <c r="O1028" s="244"/>
      <c r="P1028" s="244"/>
      <c r="Q1028" s="244"/>
      <c r="R1028" s="244"/>
      <c r="S1028" s="244"/>
      <c r="T1028" s="245"/>
      <c r="AT1028" s="246" t="s">
        <v>287</v>
      </c>
      <c r="AU1028" s="246" t="s">
        <v>90</v>
      </c>
      <c r="AV1028" s="12" t="s">
        <v>90</v>
      </c>
      <c r="AW1028" s="12" t="s">
        <v>40</v>
      </c>
      <c r="AX1028" s="12" t="s">
        <v>79</v>
      </c>
      <c r="AY1028" s="246" t="s">
        <v>174</v>
      </c>
    </row>
    <row r="1029" s="12" customFormat="1">
      <c r="B1029" s="236"/>
      <c r="C1029" s="237"/>
      <c r="D1029" s="230" t="s">
        <v>287</v>
      </c>
      <c r="E1029" s="238" t="s">
        <v>1</v>
      </c>
      <c r="F1029" s="239" t="s">
        <v>2867</v>
      </c>
      <c r="G1029" s="237"/>
      <c r="H1029" s="240">
        <v>1</v>
      </c>
      <c r="I1029" s="241"/>
      <c r="J1029" s="237"/>
      <c r="K1029" s="237"/>
      <c r="L1029" s="242"/>
      <c r="M1029" s="243"/>
      <c r="N1029" s="244"/>
      <c r="O1029" s="244"/>
      <c r="P1029" s="244"/>
      <c r="Q1029" s="244"/>
      <c r="R1029" s="244"/>
      <c r="S1029" s="244"/>
      <c r="T1029" s="245"/>
      <c r="AT1029" s="246" t="s">
        <v>287</v>
      </c>
      <c r="AU1029" s="246" t="s">
        <v>90</v>
      </c>
      <c r="AV1029" s="12" t="s">
        <v>90</v>
      </c>
      <c r="AW1029" s="12" t="s">
        <v>40</v>
      </c>
      <c r="AX1029" s="12" t="s">
        <v>79</v>
      </c>
      <c r="AY1029" s="246" t="s">
        <v>174</v>
      </c>
    </row>
    <row r="1030" s="12" customFormat="1">
      <c r="B1030" s="236"/>
      <c r="C1030" s="237"/>
      <c r="D1030" s="230" t="s">
        <v>287</v>
      </c>
      <c r="E1030" s="238" t="s">
        <v>1</v>
      </c>
      <c r="F1030" s="239" t="s">
        <v>2868</v>
      </c>
      <c r="G1030" s="237"/>
      <c r="H1030" s="240">
        <v>1</v>
      </c>
      <c r="I1030" s="241"/>
      <c r="J1030" s="237"/>
      <c r="K1030" s="237"/>
      <c r="L1030" s="242"/>
      <c r="M1030" s="243"/>
      <c r="N1030" s="244"/>
      <c r="O1030" s="244"/>
      <c r="P1030" s="244"/>
      <c r="Q1030" s="244"/>
      <c r="R1030" s="244"/>
      <c r="S1030" s="244"/>
      <c r="T1030" s="245"/>
      <c r="AT1030" s="246" t="s">
        <v>287</v>
      </c>
      <c r="AU1030" s="246" t="s">
        <v>90</v>
      </c>
      <c r="AV1030" s="12" t="s">
        <v>90</v>
      </c>
      <c r="AW1030" s="12" t="s">
        <v>40</v>
      </c>
      <c r="AX1030" s="12" t="s">
        <v>79</v>
      </c>
      <c r="AY1030" s="246" t="s">
        <v>174</v>
      </c>
    </row>
    <row r="1031" s="12" customFormat="1">
      <c r="B1031" s="236"/>
      <c r="C1031" s="237"/>
      <c r="D1031" s="230" t="s">
        <v>287</v>
      </c>
      <c r="E1031" s="238" t="s">
        <v>1</v>
      </c>
      <c r="F1031" s="239" t="s">
        <v>2869</v>
      </c>
      <c r="G1031" s="237"/>
      <c r="H1031" s="240">
        <v>1</v>
      </c>
      <c r="I1031" s="241"/>
      <c r="J1031" s="237"/>
      <c r="K1031" s="237"/>
      <c r="L1031" s="242"/>
      <c r="M1031" s="243"/>
      <c r="N1031" s="244"/>
      <c r="O1031" s="244"/>
      <c r="P1031" s="244"/>
      <c r="Q1031" s="244"/>
      <c r="R1031" s="244"/>
      <c r="S1031" s="244"/>
      <c r="T1031" s="245"/>
      <c r="AT1031" s="246" t="s">
        <v>287</v>
      </c>
      <c r="AU1031" s="246" t="s">
        <v>90</v>
      </c>
      <c r="AV1031" s="12" t="s">
        <v>90</v>
      </c>
      <c r="AW1031" s="12" t="s">
        <v>40</v>
      </c>
      <c r="AX1031" s="12" t="s">
        <v>79</v>
      </c>
      <c r="AY1031" s="246" t="s">
        <v>174</v>
      </c>
    </row>
    <row r="1032" s="12" customFormat="1">
      <c r="B1032" s="236"/>
      <c r="C1032" s="237"/>
      <c r="D1032" s="230" t="s">
        <v>287</v>
      </c>
      <c r="E1032" s="238" t="s">
        <v>1</v>
      </c>
      <c r="F1032" s="239" t="s">
        <v>2932</v>
      </c>
      <c r="G1032" s="237"/>
      <c r="H1032" s="240">
        <v>1</v>
      </c>
      <c r="I1032" s="241"/>
      <c r="J1032" s="237"/>
      <c r="K1032" s="237"/>
      <c r="L1032" s="242"/>
      <c r="M1032" s="243"/>
      <c r="N1032" s="244"/>
      <c r="O1032" s="244"/>
      <c r="P1032" s="244"/>
      <c r="Q1032" s="244"/>
      <c r="R1032" s="244"/>
      <c r="S1032" s="244"/>
      <c r="T1032" s="245"/>
      <c r="AT1032" s="246" t="s">
        <v>287</v>
      </c>
      <c r="AU1032" s="246" t="s">
        <v>90</v>
      </c>
      <c r="AV1032" s="12" t="s">
        <v>90</v>
      </c>
      <c r="AW1032" s="12" t="s">
        <v>40</v>
      </c>
      <c r="AX1032" s="12" t="s">
        <v>79</v>
      </c>
      <c r="AY1032" s="246" t="s">
        <v>174</v>
      </c>
    </row>
    <row r="1033" s="12" customFormat="1">
      <c r="B1033" s="236"/>
      <c r="C1033" s="237"/>
      <c r="D1033" s="230" t="s">
        <v>287</v>
      </c>
      <c r="E1033" s="238" t="s">
        <v>1</v>
      </c>
      <c r="F1033" s="239" t="s">
        <v>2871</v>
      </c>
      <c r="G1033" s="237"/>
      <c r="H1033" s="240">
        <v>1</v>
      </c>
      <c r="I1033" s="241"/>
      <c r="J1033" s="237"/>
      <c r="K1033" s="237"/>
      <c r="L1033" s="242"/>
      <c r="M1033" s="243"/>
      <c r="N1033" s="244"/>
      <c r="O1033" s="244"/>
      <c r="P1033" s="244"/>
      <c r="Q1033" s="244"/>
      <c r="R1033" s="244"/>
      <c r="S1033" s="244"/>
      <c r="T1033" s="245"/>
      <c r="AT1033" s="246" t="s">
        <v>287</v>
      </c>
      <c r="AU1033" s="246" t="s">
        <v>90</v>
      </c>
      <c r="AV1033" s="12" t="s">
        <v>90</v>
      </c>
      <c r="AW1033" s="12" t="s">
        <v>40</v>
      </c>
      <c r="AX1033" s="12" t="s">
        <v>79</v>
      </c>
      <c r="AY1033" s="246" t="s">
        <v>174</v>
      </c>
    </row>
    <row r="1034" s="12" customFormat="1">
      <c r="B1034" s="236"/>
      <c r="C1034" s="237"/>
      <c r="D1034" s="230" t="s">
        <v>287</v>
      </c>
      <c r="E1034" s="238" t="s">
        <v>1</v>
      </c>
      <c r="F1034" s="239" t="s">
        <v>2923</v>
      </c>
      <c r="G1034" s="237"/>
      <c r="H1034" s="240">
        <v>2</v>
      </c>
      <c r="I1034" s="241"/>
      <c r="J1034" s="237"/>
      <c r="K1034" s="237"/>
      <c r="L1034" s="242"/>
      <c r="M1034" s="243"/>
      <c r="N1034" s="244"/>
      <c r="O1034" s="244"/>
      <c r="P1034" s="244"/>
      <c r="Q1034" s="244"/>
      <c r="R1034" s="244"/>
      <c r="S1034" s="244"/>
      <c r="T1034" s="245"/>
      <c r="AT1034" s="246" t="s">
        <v>287</v>
      </c>
      <c r="AU1034" s="246" t="s">
        <v>90</v>
      </c>
      <c r="AV1034" s="12" t="s">
        <v>90</v>
      </c>
      <c r="AW1034" s="12" t="s">
        <v>40</v>
      </c>
      <c r="AX1034" s="12" t="s">
        <v>79</v>
      </c>
      <c r="AY1034" s="246" t="s">
        <v>174</v>
      </c>
    </row>
    <row r="1035" s="12" customFormat="1">
      <c r="B1035" s="236"/>
      <c r="C1035" s="237"/>
      <c r="D1035" s="230" t="s">
        <v>287</v>
      </c>
      <c r="E1035" s="238" t="s">
        <v>1</v>
      </c>
      <c r="F1035" s="239" t="s">
        <v>2873</v>
      </c>
      <c r="G1035" s="237"/>
      <c r="H1035" s="240">
        <v>1</v>
      </c>
      <c r="I1035" s="241"/>
      <c r="J1035" s="237"/>
      <c r="K1035" s="237"/>
      <c r="L1035" s="242"/>
      <c r="M1035" s="243"/>
      <c r="N1035" s="244"/>
      <c r="O1035" s="244"/>
      <c r="P1035" s="244"/>
      <c r="Q1035" s="244"/>
      <c r="R1035" s="244"/>
      <c r="S1035" s="244"/>
      <c r="T1035" s="245"/>
      <c r="AT1035" s="246" t="s">
        <v>287</v>
      </c>
      <c r="AU1035" s="246" t="s">
        <v>90</v>
      </c>
      <c r="AV1035" s="12" t="s">
        <v>90</v>
      </c>
      <c r="AW1035" s="12" t="s">
        <v>40</v>
      </c>
      <c r="AX1035" s="12" t="s">
        <v>79</v>
      </c>
      <c r="AY1035" s="246" t="s">
        <v>174</v>
      </c>
    </row>
    <row r="1036" s="12" customFormat="1">
      <c r="B1036" s="236"/>
      <c r="C1036" s="237"/>
      <c r="D1036" s="230" t="s">
        <v>287</v>
      </c>
      <c r="E1036" s="238" t="s">
        <v>1</v>
      </c>
      <c r="F1036" s="239" t="s">
        <v>2874</v>
      </c>
      <c r="G1036" s="237"/>
      <c r="H1036" s="240">
        <v>1</v>
      </c>
      <c r="I1036" s="241"/>
      <c r="J1036" s="237"/>
      <c r="K1036" s="237"/>
      <c r="L1036" s="242"/>
      <c r="M1036" s="243"/>
      <c r="N1036" s="244"/>
      <c r="O1036" s="244"/>
      <c r="P1036" s="244"/>
      <c r="Q1036" s="244"/>
      <c r="R1036" s="244"/>
      <c r="S1036" s="244"/>
      <c r="T1036" s="245"/>
      <c r="AT1036" s="246" t="s">
        <v>287</v>
      </c>
      <c r="AU1036" s="246" t="s">
        <v>90</v>
      </c>
      <c r="AV1036" s="12" t="s">
        <v>90</v>
      </c>
      <c r="AW1036" s="12" t="s">
        <v>40</v>
      </c>
      <c r="AX1036" s="12" t="s">
        <v>79</v>
      </c>
      <c r="AY1036" s="246" t="s">
        <v>174</v>
      </c>
    </row>
    <row r="1037" s="12" customFormat="1">
      <c r="B1037" s="236"/>
      <c r="C1037" s="237"/>
      <c r="D1037" s="230" t="s">
        <v>287</v>
      </c>
      <c r="E1037" s="238" t="s">
        <v>1</v>
      </c>
      <c r="F1037" s="239" t="s">
        <v>2963</v>
      </c>
      <c r="G1037" s="237"/>
      <c r="H1037" s="240">
        <v>6</v>
      </c>
      <c r="I1037" s="241"/>
      <c r="J1037" s="237"/>
      <c r="K1037" s="237"/>
      <c r="L1037" s="242"/>
      <c r="M1037" s="243"/>
      <c r="N1037" s="244"/>
      <c r="O1037" s="244"/>
      <c r="P1037" s="244"/>
      <c r="Q1037" s="244"/>
      <c r="R1037" s="244"/>
      <c r="S1037" s="244"/>
      <c r="T1037" s="245"/>
      <c r="AT1037" s="246" t="s">
        <v>287</v>
      </c>
      <c r="AU1037" s="246" t="s">
        <v>90</v>
      </c>
      <c r="AV1037" s="12" t="s">
        <v>90</v>
      </c>
      <c r="AW1037" s="12" t="s">
        <v>40</v>
      </c>
      <c r="AX1037" s="12" t="s">
        <v>79</v>
      </c>
      <c r="AY1037" s="246" t="s">
        <v>174</v>
      </c>
    </row>
    <row r="1038" s="12" customFormat="1">
      <c r="B1038" s="236"/>
      <c r="C1038" s="237"/>
      <c r="D1038" s="230" t="s">
        <v>287</v>
      </c>
      <c r="E1038" s="238" t="s">
        <v>1</v>
      </c>
      <c r="F1038" s="239" t="s">
        <v>2876</v>
      </c>
      <c r="G1038" s="237"/>
      <c r="H1038" s="240">
        <v>1</v>
      </c>
      <c r="I1038" s="241"/>
      <c r="J1038" s="237"/>
      <c r="K1038" s="237"/>
      <c r="L1038" s="242"/>
      <c r="M1038" s="243"/>
      <c r="N1038" s="244"/>
      <c r="O1038" s="244"/>
      <c r="P1038" s="244"/>
      <c r="Q1038" s="244"/>
      <c r="R1038" s="244"/>
      <c r="S1038" s="244"/>
      <c r="T1038" s="245"/>
      <c r="AT1038" s="246" t="s">
        <v>287</v>
      </c>
      <c r="AU1038" s="246" t="s">
        <v>90</v>
      </c>
      <c r="AV1038" s="12" t="s">
        <v>90</v>
      </c>
      <c r="AW1038" s="12" t="s">
        <v>40</v>
      </c>
      <c r="AX1038" s="12" t="s">
        <v>79</v>
      </c>
      <c r="AY1038" s="246" t="s">
        <v>174</v>
      </c>
    </row>
    <row r="1039" s="1" customFormat="1" ht="16.5" customHeight="1">
      <c r="B1039" s="37"/>
      <c r="C1039" s="247" t="s">
        <v>787</v>
      </c>
      <c r="D1039" s="247" t="s">
        <v>312</v>
      </c>
      <c r="E1039" s="248" t="s">
        <v>2243</v>
      </c>
      <c r="F1039" s="249" t="s">
        <v>2244</v>
      </c>
      <c r="G1039" s="250" t="s">
        <v>320</v>
      </c>
      <c r="H1039" s="251">
        <v>5</v>
      </c>
      <c r="I1039" s="252"/>
      <c r="J1039" s="253">
        <f>ROUND(I1039*H1039,2)</f>
        <v>0</v>
      </c>
      <c r="K1039" s="249" t="s">
        <v>1</v>
      </c>
      <c r="L1039" s="254"/>
      <c r="M1039" s="255" t="s">
        <v>1</v>
      </c>
      <c r="N1039" s="256" t="s">
        <v>50</v>
      </c>
      <c r="O1039" s="78"/>
      <c r="P1039" s="227">
        <f>O1039*H1039</f>
        <v>0</v>
      </c>
      <c r="Q1039" s="227">
        <v>0.00064999999999999997</v>
      </c>
      <c r="R1039" s="227">
        <f>Q1039*H1039</f>
        <v>0.0032499999999999999</v>
      </c>
      <c r="S1039" s="227">
        <v>0</v>
      </c>
      <c r="T1039" s="228">
        <f>S1039*H1039</f>
        <v>0</v>
      </c>
      <c r="AR1039" s="15" t="s">
        <v>209</v>
      </c>
      <c r="AT1039" s="15" t="s">
        <v>312</v>
      </c>
      <c r="AU1039" s="15" t="s">
        <v>90</v>
      </c>
      <c r="AY1039" s="15" t="s">
        <v>174</v>
      </c>
      <c r="BE1039" s="229">
        <f>IF(N1039="základní",J1039,0)</f>
        <v>0</v>
      </c>
      <c r="BF1039" s="229">
        <f>IF(N1039="snížená",J1039,0)</f>
        <v>0</v>
      </c>
      <c r="BG1039" s="229">
        <f>IF(N1039="zákl. přenesená",J1039,0)</f>
        <v>0</v>
      </c>
      <c r="BH1039" s="229">
        <f>IF(N1039="sníž. přenesená",J1039,0)</f>
        <v>0</v>
      </c>
      <c r="BI1039" s="229">
        <f>IF(N1039="nulová",J1039,0)</f>
        <v>0</v>
      </c>
      <c r="BJ1039" s="15" t="s">
        <v>87</v>
      </c>
      <c r="BK1039" s="229">
        <f>ROUND(I1039*H1039,2)</f>
        <v>0</v>
      </c>
      <c r="BL1039" s="15" t="s">
        <v>192</v>
      </c>
      <c r="BM1039" s="15" t="s">
        <v>2978</v>
      </c>
    </row>
    <row r="1040" s="1" customFormat="1">
      <c r="B1040" s="37"/>
      <c r="C1040" s="38"/>
      <c r="D1040" s="230" t="s">
        <v>181</v>
      </c>
      <c r="E1040" s="38"/>
      <c r="F1040" s="231" t="s">
        <v>2244</v>
      </c>
      <c r="G1040" s="38"/>
      <c r="H1040" s="38"/>
      <c r="I1040" s="142"/>
      <c r="J1040" s="38"/>
      <c r="K1040" s="38"/>
      <c r="L1040" s="42"/>
      <c r="M1040" s="232"/>
      <c r="N1040" s="78"/>
      <c r="O1040" s="78"/>
      <c r="P1040" s="78"/>
      <c r="Q1040" s="78"/>
      <c r="R1040" s="78"/>
      <c r="S1040" s="78"/>
      <c r="T1040" s="79"/>
      <c r="AT1040" s="15" t="s">
        <v>181</v>
      </c>
      <c r="AU1040" s="15" t="s">
        <v>90</v>
      </c>
    </row>
    <row r="1041" s="12" customFormat="1">
      <c r="B1041" s="236"/>
      <c r="C1041" s="237"/>
      <c r="D1041" s="230" t="s">
        <v>287</v>
      </c>
      <c r="E1041" s="238" t="s">
        <v>1</v>
      </c>
      <c r="F1041" s="239" t="s">
        <v>2979</v>
      </c>
      <c r="G1041" s="237"/>
      <c r="H1041" s="240">
        <v>5</v>
      </c>
      <c r="I1041" s="241"/>
      <c r="J1041" s="237"/>
      <c r="K1041" s="237"/>
      <c r="L1041" s="242"/>
      <c r="M1041" s="243"/>
      <c r="N1041" s="244"/>
      <c r="O1041" s="244"/>
      <c r="P1041" s="244"/>
      <c r="Q1041" s="244"/>
      <c r="R1041" s="244"/>
      <c r="S1041" s="244"/>
      <c r="T1041" s="245"/>
      <c r="AT1041" s="246" t="s">
        <v>287</v>
      </c>
      <c r="AU1041" s="246" t="s">
        <v>90</v>
      </c>
      <c r="AV1041" s="12" t="s">
        <v>90</v>
      </c>
      <c r="AW1041" s="12" t="s">
        <v>40</v>
      </c>
      <c r="AX1041" s="12" t="s">
        <v>87</v>
      </c>
      <c r="AY1041" s="246" t="s">
        <v>174</v>
      </c>
    </row>
    <row r="1042" s="1" customFormat="1" ht="16.5" customHeight="1">
      <c r="B1042" s="37"/>
      <c r="C1042" s="247" t="s">
        <v>792</v>
      </c>
      <c r="D1042" s="247" t="s">
        <v>312</v>
      </c>
      <c r="E1042" s="248" t="s">
        <v>2247</v>
      </c>
      <c r="F1042" s="249" t="s">
        <v>2248</v>
      </c>
      <c r="G1042" s="250" t="s">
        <v>320</v>
      </c>
      <c r="H1042" s="251">
        <v>1</v>
      </c>
      <c r="I1042" s="252"/>
      <c r="J1042" s="253">
        <f>ROUND(I1042*H1042,2)</f>
        <v>0</v>
      </c>
      <c r="K1042" s="249" t="s">
        <v>1</v>
      </c>
      <c r="L1042" s="254"/>
      <c r="M1042" s="255" t="s">
        <v>1</v>
      </c>
      <c r="N1042" s="256" t="s">
        <v>50</v>
      </c>
      <c r="O1042" s="78"/>
      <c r="P1042" s="227">
        <f>O1042*H1042</f>
        <v>0</v>
      </c>
      <c r="Q1042" s="227">
        <v>0.00054000000000000001</v>
      </c>
      <c r="R1042" s="227">
        <f>Q1042*H1042</f>
        <v>0.00054000000000000001</v>
      </c>
      <c r="S1042" s="227">
        <v>0</v>
      </c>
      <c r="T1042" s="228">
        <f>S1042*H1042</f>
        <v>0</v>
      </c>
      <c r="AR1042" s="15" t="s">
        <v>209</v>
      </c>
      <c r="AT1042" s="15" t="s">
        <v>312</v>
      </c>
      <c r="AU1042" s="15" t="s">
        <v>90</v>
      </c>
      <c r="AY1042" s="15" t="s">
        <v>174</v>
      </c>
      <c r="BE1042" s="229">
        <f>IF(N1042="základní",J1042,0)</f>
        <v>0</v>
      </c>
      <c r="BF1042" s="229">
        <f>IF(N1042="snížená",J1042,0)</f>
        <v>0</v>
      </c>
      <c r="BG1042" s="229">
        <f>IF(N1042="zákl. přenesená",J1042,0)</f>
        <v>0</v>
      </c>
      <c r="BH1042" s="229">
        <f>IF(N1042="sníž. přenesená",J1042,0)</f>
        <v>0</v>
      </c>
      <c r="BI1042" s="229">
        <f>IF(N1042="nulová",J1042,0)</f>
        <v>0</v>
      </c>
      <c r="BJ1042" s="15" t="s">
        <v>87</v>
      </c>
      <c r="BK1042" s="229">
        <f>ROUND(I1042*H1042,2)</f>
        <v>0</v>
      </c>
      <c r="BL1042" s="15" t="s">
        <v>192</v>
      </c>
      <c r="BM1042" s="15" t="s">
        <v>2980</v>
      </c>
    </row>
    <row r="1043" s="1" customFormat="1">
      <c r="B1043" s="37"/>
      <c r="C1043" s="38"/>
      <c r="D1043" s="230" t="s">
        <v>181</v>
      </c>
      <c r="E1043" s="38"/>
      <c r="F1043" s="231" t="s">
        <v>2248</v>
      </c>
      <c r="G1043" s="38"/>
      <c r="H1043" s="38"/>
      <c r="I1043" s="142"/>
      <c r="J1043" s="38"/>
      <c r="K1043" s="38"/>
      <c r="L1043" s="42"/>
      <c r="M1043" s="232"/>
      <c r="N1043" s="78"/>
      <c r="O1043" s="78"/>
      <c r="P1043" s="78"/>
      <c r="Q1043" s="78"/>
      <c r="R1043" s="78"/>
      <c r="S1043" s="78"/>
      <c r="T1043" s="79"/>
      <c r="AT1043" s="15" t="s">
        <v>181</v>
      </c>
      <c r="AU1043" s="15" t="s">
        <v>90</v>
      </c>
    </row>
    <row r="1044" s="12" customFormat="1">
      <c r="B1044" s="236"/>
      <c r="C1044" s="237"/>
      <c r="D1044" s="230" t="s">
        <v>287</v>
      </c>
      <c r="E1044" s="238" t="s">
        <v>1</v>
      </c>
      <c r="F1044" s="239" t="s">
        <v>2981</v>
      </c>
      <c r="G1044" s="237"/>
      <c r="H1044" s="240">
        <v>1</v>
      </c>
      <c r="I1044" s="241"/>
      <c r="J1044" s="237"/>
      <c r="K1044" s="237"/>
      <c r="L1044" s="242"/>
      <c r="M1044" s="243"/>
      <c r="N1044" s="244"/>
      <c r="O1044" s="244"/>
      <c r="P1044" s="244"/>
      <c r="Q1044" s="244"/>
      <c r="R1044" s="244"/>
      <c r="S1044" s="244"/>
      <c r="T1044" s="245"/>
      <c r="AT1044" s="246" t="s">
        <v>287</v>
      </c>
      <c r="AU1044" s="246" t="s">
        <v>90</v>
      </c>
      <c r="AV1044" s="12" t="s">
        <v>90</v>
      </c>
      <c r="AW1044" s="12" t="s">
        <v>40</v>
      </c>
      <c r="AX1044" s="12" t="s">
        <v>87</v>
      </c>
      <c r="AY1044" s="246" t="s">
        <v>174</v>
      </c>
    </row>
    <row r="1045" s="1" customFormat="1" ht="16.5" customHeight="1">
      <c r="B1045" s="37"/>
      <c r="C1045" s="247" t="s">
        <v>799</v>
      </c>
      <c r="D1045" s="247" t="s">
        <v>312</v>
      </c>
      <c r="E1045" s="248" t="s">
        <v>2251</v>
      </c>
      <c r="F1045" s="249" t="s">
        <v>2252</v>
      </c>
      <c r="G1045" s="250" t="s">
        <v>320</v>
      </c>
      <c r="H1045" s="251">
        <v>2</v>
      </c>
      <c r="I1045" s="252"/>
      <c r="J1045" s="253">
        <f>ROUND(I1045*H1045,2)</f>
        <v>0</v>
      </c>
      <c r="K1045" s="249" t="s">
        <v>1</v>
      </c>
      <c r="L1045" s="254"/>
      <c r="M1045" s="255" t="s">
        <v>1</v>
      </c>
      <c r="N1045" s="256" t="s">
        <v>50</v>
      </c>
      <c r="O1045" s="78"/>
      <c r="P1045" s="227">
        <f>O1045*H1045</f>
        <v>0</v>
      </c>
      <c r="Q1045" s="227">
        <v>0.00064000000000000005</v>
      </c>
      <c r="R1045" s="227">
        <f>Q1045*H1045</f>
        <v>0.0012800000000000001</v>
      </c>
      <c r="S1045" s="227">
        <v>0</v>
      </c>
      <c r="T1045" s="228">
        <f>S1045*H1045</f>
        <v>0</v>
      </c>
      <c r="AR1045" s="15" t="s">
        <v>209</v>
      </c>
      <c r="AT1045" s="15" t="s">
        <v>312</v>
      </c>
      <c r="AU1045" s="15" t="s">
        <v>90</v>
      </c>
      <c r="AY1045" s="15" t="s">
        <v>174</v>
      </c>
      <c r="BE1045" s="229">
        <f>IF(N1045="základní",J1045,0)</f>
        <v>0</v>
      </c>
      <c r="BF1045" s="229">
        <f>IF(N1045="snížená",J1045,0)</f>
        <v>0</v>
      </c>
      <c r="BG1045" s="229">
        <f>IF(N1045="zákl. přenesená",J1045,0)</f>
        <v>0</v>
      </c>
      <c r="BH1045" s="229">
        <f>IF(N1045="sníž. přenesená",J1045,0)</f>
        <v>0</v>
      </c>
      <c r="BI1045" s="229">
        <f>IF(N1045="nulová",J1045,0)</f>
        <v>0</v>
      </c>
      <c r="BJ1045" s="15" t="s">
        <v>87</v>
      </c>
      <c r="BK1045" s="229">
        <f>ROUND(I1045*H1045,2)</f>
        <v>0</v>
      </c>
      <c r="BL1045" s="15" t="s">
        <v>192</v>
      </c>
      <c r="BM1045" s="15" t="s">
        <v>2982</v>
      </c>
    </row>
    <row r="1046" s="1" customFormat="1">
      <c r="B1046" s="37"/>
      <c r="C1046" s="38"/>
      <c r="D1046" s="230" t="s">
        <v>181</v>
      </c>
      <c r="E1046" s="38"/>
      <c r="F1046" s="231" t="s">
        <v>2254</v>
      </c>
      <c r="G1046" s="38"/>
      <c r="H1046" s="38"/>
      <c r="I1046" s="142"/>
      <c r="J1046" s="38"/>
      <c r="K1046" s="38"/>
      <c r="L1046" s="42"/>
      <c r="M1046" s="232"/>
      <c r="N1046" s="78"/>
      <c r="O1046" s="78"/>
      <c r="P1046" s="78"/>
      <c r="Q1046" s="78"/>
      <c r="R1046" s="78"/>
      <c r="S1046" s="78"/>
      <c r="T1046" s="79"/>
      <c r="AT1046" s="15" t="s">
        <v>181</v>
      </c>
      <c r="AU1046" s="15" t="s">
        <v>90</v>
      </c>
    </row>
    <row r="1047" s="12" customFormat="1">
      <c r="B1047" s="236"/>
      <c r="C1047" s="237"/>
      <c r="D1047" s="230" t="s">
        <v>287</v>
      </c>
      <c r="E1047" s="238" t="s">
        <v>1</v>
      </c>
      <c r="F1047" s="239" t="s">
        <v>2983</v>
      </c>
      <c r="G1047" s="237"/>
      <c r="H1047" s="240">
        <v>2</v>
      </c>
      <c r="I1047" s="241"/>
      <c r="J1047" s="237"/>
      <c r="K1047" s="237"/>
      <c r="L1047" s="242"/>
      <c r="M1047" s="243"/>
      <c r="N1047" s="244"/>
      <c r="O1047" s="244"/>
      <c r="P1047" s="244"/>
      <c r="Q1047" s="244"/>
      <c r="R1047" s="244"/>
      <c r="S1047" s="244"/>
      <c r="T1047" s="245"/>
      <c r="AT1047" s="246" t="s">
        <v>287</v>
      </c>
      <c r="AU1047" s="246" t="s">
        <v>90</v>
      </c>
      <c r="AV1047" s="12" t="s">
        <v>90</v>
      </c>
      <c r="AW1047" s="12" t="s">
        <v>40</v>
      </c>
      <c r="AX1047" s="12" t="s">
        <v>87</v>
      </c>
      <c r="AY1047" s="246" t="s">
        <v>174</v>
      </c>
    </row>
    <row r="1048" s="1" customFormat="1" ht="16.5" customHeight="1">
      <c r="B1048" s="37"/>
      <c r="C1048" s="247" t="s">
        <v>2189</v>
      </c>
      <c r="D1048" s="247" t="s">
        <v>312</v>
      </c>
      <c r="E1048" s="248" t="s">
        <v>2318</v>
      </c>
      <c r="F1048" s="249" t="s">
        <v>2319</v>
      </c>
      <c r="G1048" s="250" t="s">
        <v>320</v>
      </c>
      <c r="H1048" s="251">
        <v>30</v>
      </c>
      <c r="I1048" s="252"/>
      <c r="J1048" s="253">
        <f>ROUND(I1048*H1048,2)</f>
        <v>0</v>
      </c>
      <c r="K1048" s="249" t="s">
        <v>1</v>
      </c>
      <c r="L1048" s="254"/>
      <c r="M1048" s="255" t="s">
        <v>1</v>
      </c>
      <c r="N1048" s="256" t="s">
        <v>50</v>
      </c>
      <c r="O1048" s="78"/>
      <c r="P1048" s="227">
        <f>O1048*H1048</f>
        <v>0</v>
      </c>
      <c r="Q1048" s="227">
        <v>0.00027999999999999998</v>
      </c>
      <c r="R1048" s="227">
        <f>Q1048*H1048</f>
        <v>0.0083999999999999995</v>
      </c>
      <c r="S1048" s="227">
        <v>0</v>
      </c>
      <c r="T1048" s="228">
        <f>S1048*H1048</f>
        <v>0</v>
      </c>
      <c r="AR1048" s="15" t="s">
        <v>209</v>
      </c>
      <c r="AT1048" s="15" t="s">
        <v>312</v>
      </c>
      <c r="AU1048" s="15" t="s">
        <v>90</v>
      </c>
      <c r="AY1048" s="15" t="s">
        <v>174</v>
      </c>
      <c r="BE1048" s="229">
        <f>IF(N1048="základní",J1048,0)</f>
        <v>0</v>
      </c>
      <c r="BF1048" s="229">
        <f>IF(N1048="snížená",J1048,0)</f>
        <v>0</v>
      </c>
      <c r="BG1048" s="229">
        <f>IF(N1048="zákl. přenesená",J1048,0)</f>
        <v>0</v>
      </c>
      <c r="BH1048" s="229">
        <f>IF(N1048="sníž. přenesená",J1048,0)</f>
        <v>0</v>
      </c>
      <c r="BI1048" s="229">
        <f>IF(N1048="nulová",J1048,0)</f>
        <v>0</v>
      </c>
      <c r="BJ1048" s="15" t="s">
        <v>87</v>
      </c>
      <c r="BK1048" s="229">
        <f>ROUND(I1048*H1048,2)</f>
        <v>0</v>
      </c>
      <c r="BL1048" s="15" t="s">
        <v>192</v>
      </c>
      <c r="BM1048" s="15" t="s">
        <v>2984</v>
      </c>
    </row>
    <row r="1049" s="1" customFormat="1">
      <c r="B1049" s="37"/>
      <c r="C1049" s="38"/>
      <c r="D1049" s="230" t="s">
        <v>181</v>
      </c>
      <c r="E1049" s="38"/>
      <c r="F1049" s="231" t="s">
        <v>2319</v>
      </c>
      <c r="G1049" s="38"/>
      <c r="H1049" s="38"/>
      <c r="I1049" s="142"/>
      <c r="J1049" s="38"/>
      <c r="K1049" s="38"/>
      <c r="L1049" s="42"/>
      <c r="M1049" s="232"/>
      <c r="N1049" s="78"/>
      <c r="O1049" s="78"/>
      <c r="P1049" s="78"/>
      <c r="Q1049" s="78"/>
      <c r="R1049" s="78"/>
      <c r="S1049" s="78"/>
      <c r="T1049" s="79"/>
      <c r="AT1049" s="15" t="s">
        <v>181</v>
      </c>
      <c r="AU1049" s="15" t="s">
        <v>90</v>
      </c>
    </row>
    <row r="1050" s="12" customFormat="1">
      <c r="B1050" s="236"/>
      <c r="C1050" s="237"/>
      <c r="D1050" s="230" t="s">
        <v>287</v>
      </c>
      <c r="E1050" s="238" t="s">
        <v>1</v>
      </c>
      <c r="F1050" s="239" t="s">
        <v>2985</v>
      </c>
      <c r="G1050" s="237"/>
      <c r="H1050" s="240">
        <v>10</v>
      </c>
      <c r="I1050" s="241"/>
      <c r="J1050" s="237"/>
      <c r="K1050" s="237"/>
      <c r="L1050" s="242"/>
      <c r="M1050" s="243"/>
      <c r="N1050" s="244"/>
      <c r="O1050" s="244"/>
      <c r="P1050" s="244"/>
      <c r="Q1050" s="244"/>
      <c r="R1050" s="244"/>
      <c r="S1050" s="244"/>
      <c r="T1050" s="245"/>
      <c r="AT1050" s="246" t="s">
        <v>287</v>
      </c>
      <c r="AU1050" s="246" t="s">
        <v>90</v>
      </c>
      <c r="AV1050" s="12" t="s">
        <v>90</v>
      </c>
      <c r="AW1050" s="12" t="s">
        <v>40</v>
      </c>
      <c r="AX1050" s="12" t="s">
        <v>79</v>
      </c>
      <c r="AY1050" s="246" t="s">
        <v>174</v>
      </c>
    </row>
    <row r="1051" s="12" customFormat="1">
      <c r="B1051" s="236"/>
      <c r="C1051" s="237"/>
      <c r="D1051" s="230" t="s">
        <v>287</v>
      </c>
      <c r="E1051" s="238" t="s">
        <v>1</v>
      </c>
      <c r="F1051" s="239" t="s">
        <v>2986</v>
      </c>
      <c r="G1051" s="237"/>
      <c r="H1051" s="240">
        <v>20</v>
      </c>
      <c r="I1051" s="241"/>
      <c r="J1051" s="237"/>
      <c r="K1051" s="237"/>
      <c r="L1051" s="242"/>
      <c r="M1051" s="243"/>
      <c r="N1051" s="244"/>
      <c r="O1051" s="244"/>
      <c r="P1051" s="244"/>
      <c r="Q1051" s="244"/>
      <c r="R1051" s="244"/>
      <c r="S1051" s="244"/>
      <c r="T1051" s="245"/>
      <c r="AT1051" s="246" t="s">
        <v>287</v>
      </c>
      <c r="AU1051" s="246" t="s">
        <v>90</v>
      </c>
      <c r="AV1051" s="12" t="s">
        <v>90</v>
      </c>
      <c r="AW1051" s="12" t="s">
        <v>40</v>
      </c>
      <c r="AX1051" s="12" t="s">
        <v>79</v>
      </c>
      <c r="AY1051" s="246" t="s">
        <v>174</v>
      </c>
    </row>
    <row r="1052" s="1" customFormat="1" ht="16.5" customHeight="1">
      <c r="B1052" s="37"/>
      <c r="C1052" s="247" t="s">
        <v>2343</v>
      </c>
      <c r="D1052" s="247" t="s">
        <v>312</v>
      </c>
      <c r="E1052" s="248" t="s">
        <v>2323</v>
      </c>
      <c r="F1052" s="249" t="s">
        <v>2324</v>
      </c>
      <c r="G1052" s="250" t="s">
        <v>320</v>
      </c>
      <c r="H1052" s="251">
        <v>18</v>
      </c>
      <c r="I1052" s="252"/>
      <c r="J1052" s="253">
        <f>ROUND(I1052*H1052,2)</f>
        <v>0</v>
      </c>
      <c r="K1052" s="249" t="s">
        <v>1</v>
      </c>
      <c r="L1052" s="254"/>
      <c r="M1052" s="255" t="s">
        <v>1</v>
      </c>
      <c r="N1052" s="256" t="s">
        <v>50</v>
      </c>
      <c r="O1052" s="78"/>
      <c r="P1052" s="227">
        <f>O1052*H1052</f>
        <v>0</v>
      </c>
      <c r="Q1052" s="227">
        <v>0.00025999999999999998</v>
      </c>
      <c r="R1052" s="227">
        <f>Q1052*H1052</f>
        <v>0.0046799999999999993</v>
      </c>
      <c r="S1052" s="227">
        <v>0</v>
      </c>
      <c r="T1052" s="228">
        <f>S1052*H1052</f>
        <v>0</v>
      </c>
      <c r="AR1052" s="15" t="s">
        <v>209</v>
      </c>
      <c r="AT1052" s="15" t="s">
        <v>312</v>
      </c>
      <c r="AU1052" s="15" t="s">
        <v>90</v>
      </c>
      <c r="AY1052" s="15" t="s">
        <v>174</v>
      </c>
      <c r="BE1052" s="229">
        <f>IF(N1052="základní",J1052,0)</f>
        <v>0</v>
      </c>
      <c r="BF1052" s="229">
        <f>IF(N1052="snížená",J1052,0)</f>
        <v>0</v>
      </c>
      <c r="BG1052" s="229">
        <f>IF(N1052="zákl. přenesená",J1052,0)</f>
        <v>0</v>
      </c>
      <c r="BH1052" s="229">
        <f>IF(N1052="sníž. přenesená",J1052,0)</f>
        <v>0</v>
      </c>
      <c r="BI1052" s="229">
        <f>IF(N1052="nulová",J1052,0)</f>
        <v>0</v>
      </c>
      <c r="BJ1052" s="15" t="s">
        <v>87</v>
      </c>
      <c r="BK1052" s="229">
        <f>ROUND(I1052*H1052,2)</f>
        <v>0</v>
      </c>
      <c r="BL1052" s="15" t="s">
        <v>192</v>
      </c>
      <c r="BM1052" s="15" t="s">
        <v>2987</v>
      </c>
    </row>
    <row r="1053" s="1" customFormat="1">
      <c r="B1053" s="37"/>
      <c r="C1053" s="38"/>
      <c r="D1053" s="230" t="s">
        <v>181</v>
      </c>
      <c r="E1053" s="38"/>
      <c r="F1053" s="231" t="s">
        <v>2324</v>
      </c>
      <c r="G1053" s="38"/>
      <c r="H1053" s="38"/>
      <c r="I1053" s="142"/>
      <c r="J1053" s="38"/>
      <c r="K1053" s="38"/>
      <c r="L1053" s="42"/>
      <c r="M1053" s="232"/>
      <c r="N1053" s="78"/>
      <c r="O1053" s="78"/>
      <c r="P1053" s="78"/>
      <c r="Q1053" s="78"/>
      <c r="R1053" s="78"/>
      <c r="S1053" s="78"/>
      <c r="T1053" s="79"/>
      <c r="AT1053" s="15" t="s">
        <v>181</v>
      </c>
      <c r="AU1053" s="15" t="s">
        <v>90</v>
      </c>
    </row>
    <row r="1054" s="12" customFormat="1">
      <c r="B1054" s="236"/>
      <c r="C1054" s="237"/>
      <c r="D1054" s="230" t="s">
        <v>287</v>
      </c>
      <c r="E1054" s="238" t="s">
        <v>1</v>
      </c>
      <c r="F1054" s="239" t="s">
        <v>2988</v>
      </c>
      <c r="G1054" s="237"/>
      <c r="H1054" s="240">
        <v>8</v>
      </c>
      <c r="I1054" s="241"/>
      <c r="J1054" s="237"/>
      <c r="K1054" s="237"/>
      <c r="L1054" s="242"/>
      <c r="M1054" s="243"/>
      <c r="N1054" s="244"/>
      <c r="O1054" s="244"/>
      <c r="P1054" s="244"/>
      <c r="Q1054" s="244"/>
      <c r="R1054" s="244"/>
      <c r="S1054" s="244"/>
      <c r="T1054" s="245"/>
      <c r="AT1054" s="246" t="s">
        <v>287</v>
      </c>
      <c r="AU1054" s="246" t="s">
        <v>90</v>
      </c>
      <c r="AV1054" s="12" t="s">
        <v>90</v>
      </c>
      <c r="AW1054" s="12" t="s">
        <v>40</v>
      </c>
      <c r="AX1054" s="12" t="s">
        <v>79</v>
      </c>
      <c r="AY1054" s="246" t="s">
        <v>174</v>
      </c>
    </row>
    <row r="1055" s="12" customFormat="1">
      <c r="B1055" s="236"/>
      <c r="C1055" s="237"/>
      <c r="D1055" s="230" t="s">
        <v>287</v>
      </c>
      <c r="E1055" s="238" t="s">
        <v>1</v>
      </c>
      <c r="F1055" s="239" t="s">
        <v>2989</v>
      </c>
      <c r="G1055" s="237"/>
      <c r="H1055" s="240">
        <v>10</v>
      </c>
      <c r="I1055" s="241"/>
      <c r="J1055" s="237"/>
      <c r="K1055" s="237"/>
      <c r="L1055" s="242"/>
      <c r="M1055" s="243"/>
      <c r="N1055" s="244"/>
      <c r="O1055" s="244"/>
      <c r="P1055" s="244"/>
      <c r="Q1055" s="244"/>
      <c r="R1055" s="244"/>
      <c r="S1055" s="244"/>
      <c r="T1055" s="245"/>
      <c r="AT1055" s="246" t="s">
        <v>287</v>
      </c>
      <c r="AU1055" s="246" t="s">
        <v>90</v>
      </c>
      <c r="AV1055" s="12" t="s">
        <v>90</v>
      </c>
      <c r="AW1055" s="12" t="s">
        <v>40</v>
      </c>
      <c r="AX1055" s="12" t="s">
        <v>79</v>
      </c>
      <c r="AY1055" s="246" t="s">
        <v>174</v>
      </c>
    </row>
    <row r="1056" s="1" customFormat="1" ht="16.5" customHeight="1">
      <c r="B1056" s="37"/>
      <c r="C1056" s="247" t="s">
        <v>2347</v>
      </c>
      <c r="D1056" s="247" t="s">
        <v>312</v>
      </c>
      <c r="E1056" s="248" t="s">
        <v>2328</v>
      </c>
      <c r="F1056" s="249" t="s">
        <v>2329</v>
      </c>
      <c r="G1056" s="250" t="s">
        <v>320</v>
      </c>
      <c r="H1056" s="251">
        <v>34</v>
      </c>
      <c r="I1056" s="252"/>
      <c r="J1056" s="253">
        <f>ROUND(I1056*H1056,2)</f>
        <v>0</v>
      </c>
      <c r="K1056" s="249" t="s">
        <v>1</v>
      </c>
      <c r="L1056" s="254"/>
      <c r="M1056" s="255" t="s">
        <v>1</v>
      </c>
      <c r="N1056" s="256" t="s">
        <v>50</v>
      </c>
      <c r="O1056" s="78"/>
      <c r="P1056" s="227">
        <f>O1056*H1056</f>
        <v>0</v>
      </c>
      <c r="Q1056" s="227">
        <v>0.00022000000000000001</v>
      </c>
      <c r="R1056" s="227">
        <f>Q1056*H1056</f>
        <v>0.0074800000000000005</v>
      </c>
      <c r="S1056" s="227">
        <v>0</v>
      </c>
      <c r="T1056" s="228">
        <f>S1056*H1056</f>
        <v>0</v>
      </c>
      <c r="AR1056" s="15" t="s">
        <v>209</v>
      </c>
      <c r="AT1056" s="15" t="s">
        <v>312</v>
      </c>
      <c r="AU1056" s="15" t="s">
        <v>90</v>
      </c>
      <c r="AY1056" s="15" t="s">
        <v>174</v>
      </c>
      <c r="BE1056" s="229">
        <f>IF(N1056="základní",J1056,0)</f>
        <v>0</v>
      </c>
      <c r="BF1056" s="229">
        <f>IF(N1056="snížená",J1056,0)</f>
        <v>0</v>
      </c>
      <c r="BG1056" s="229">
        <f>IF(N1056="zákl. přenesená",J1056,0)</f>
        <v>0</v>
      </c>
      <c r="BH1056" s="229">
        <f>IF(N1056="sníž. přenesená",J1056,0)</f>
        <v>0</v>
      </c>
      <c r="BI1056" s="229">
        <f>IF(N1056="nulová",J1056,0)</f>
        <v>0</v>
      </c>
      <c r="BJ1056" s="15" t="s">
        <v>87</v>
      </c>
      <c r="BK1056" s="229">
        <f>ROUND(I1056*H1056,2)</f>
        <v>0</v>
      </c>
      <c r="BL1056" s="15" t="s">
        <v>192</v>
      </c>
      <c r="BM1056" s="15" t="s">
        <v>2990</v>
      </c>
    </row>
    <row r="1057" s="1" customFormat="1">
      <c r="B1057" s="37"/>
      <c r="C1057" s="38"/>
      <c r="D1057" s="230" t="s">
        <v>181</v>
      </c>
      <c r="E1057" s="38"/>
      <c r="F1057" s="231" t="s">
        <v>2329</v>
      </c>
      <c r="G1057" s="38"/>
      <c r="H1057" s="38"/>
      <c r="I1057" s="142"/>
      <c r="J1057" s="38"/>
      <c r="K1057" s="38"/>
      <c r="L1057" s="42"/>
      <c r="M1057" s="232"/>
      <c r="N1057" s="78"/>
      <c r="O1057" s="78"/>
      <c r="P1057" s="78"/>
      <c r="Q1057" s="78"/>
      <c r="R1057" s="78"/>
      <c r="S1057" s="78"/>
      <c r="T1057" s="79"/>
      <c r="AT1057" s="15" t="s">
        <v>181</v>
      </c>
      <c r="AU1057" s="15" t="s">
        <v>90</v>
      </c>
    </row>
    <row r="1058" s="12" customFormat="1">
      <c r="B1058" s="236"/>
      <c r="C1058" s="237"/>
      <c r="D1058" s="230" t="s">
        <v>287</v>
      </c>
      <c r="E1058" s="238" t="s">
        <v>1</v>
      </c>
      <c r="F1058" s="239" t="s">
        <v>2991</v>
      </c>
      <c r="G1058" s="237"/>
      <c r="H1058" s="240">
        <v>16</v>
      </c>
      <c r="I1058" s="241"/>
      <c r="J1058" s="237"/>
      <c r="K1058" s="237"/>
      <c r="L1058" s="242"/>
      <c r="M1058" s="243"/>
      <c r="N1058" s="244"/>
      <c r="O1058" s="244"/>
      <c r="P1058" s="244"/>
      <c r="Q1058" s="244"/>
      <c r="R1058" s="244"/>
      <c r="S1058" s="244"/>
      <c r="T1058" s="245"/>
      <c r="AT1058" s="246" t="s">
        <v>287</v>
      </c>
      <c r="AU1058" s="246" t="s">
        <v>90</v>
      </c>
      <c r="AV1058" s="12" t="s">
        <v>90</v>
      </c>
      <c r="AW1058" s="12" t="s">
        <v>40</v>
      </c>
      <c r="AX1058" s="12" t="s">
        <v>79</v>
      </c>
      <c r="AY1058" s="246" t="s">
        <v>174</v>
      </c>
    </row>
    <row r="1059" s="12" customFormat="1">
      <c r="B1059" s="236"/>
      <c r="C1059" s="237"/>
      <c r="D1059" s="230" t="s">
        <v>287</v>
      </c>
      <c r="E1059" s="238" t="s">
        <v>1</v>
      </c>
      <c r="F1059" s="239" t="s">
        <v>2992</v>
      </c>
      <c r="G1059" s="237"/>
      <c r="H1059" s="240">
        <v>18</v>
      </c>
      <c r="I1059" s="241"/>
      <c r="J1059" s="237"/>
      <c r="K1059" s="237"/>
      <c r="L1059" s="242"/>
      <c r="M1059" s="243"/>
      <c r="N1059" s="244"/>
      <c r="O1059" s="244"/>
      <c r="P1059" s="244"/>
      <c r="Q1059" s="244"/>
      <c r="R1059" s="244"/>
      <c r="S1059" s="244"/>
      <c r="T1059" s="245"/>
      <c r="AT1059" s="246" t="s">
        <v>287</v>
      </c>
      <c r="AU1059" s="246" t="s">
        <v>90</v>
      </c>
      <c r="AV1059" s="12" t="s">
        <v>90</v>
      </c>
      <c r="AW1059" s="12" t="s">
        <v>40</v>
      </c>
      <c r="AX1059" s="12" t="s">
        <v>79</v>
      </c>
      <c r="AY1059" s="246" t="s">
        <v>174</v>
      </c>
    </row>
    <row r="1060" s="1" customFormat="1" ht="16.5" customHeight="1">
      <c r="B1060" s="37"/>
      <c r="C1060" s="247" t="s">
        <v>803</v>
      </c>
      <c r="D1060" s="247" t="s">
        <v>312</v>
      </c>
      <c r="E1060" s="248" t="s">
        <v>2271</v>
      </c>
      <c r="F1060" s="249" t="s">
        <v>2272</v>
      </c>
      <c r="G1060" s="250" t="s">
        <v>320</v>
      </c>
      <c r="H1060" s="251">
        <v>52</v>
      </c>
      <c r="I1060" s="252"/>
      <c r="J1060" s="253">
        <f>ROUND(I1060*H1060,2)</f>
        <v>0</v>
      </c>
      <c r="K1060" s="249" t="s">
        <v>1</v>
      </c>
      <c r="L1060" s="254"/>
      <c r="M1060" s="255" t="s">
        <v>1</v>
      </c>
      <c r="N1060" s="256" t="s">
        <v>50</v>
      </c>
      <c r="O1060" s="78"/>
      <c r="P1060" s="227">
        <f>O1060*H1060</f>
        <v>0</v>
      </c>
      <c r="Q1060" s="227">
        <v>0.00022000000000000001</v>
      </c>
      <c r="R1060" s="227">
        <f>Q1060*H1060</f>
        <v>0.011440000000000001</v>
      </c>
      <c r="S1060" s="227">
        <v>0</v>
      </c>
      <c r="T1060" s="228">
        <f>S1060*H1060</f>
        <v>0</v>
      </c>
      <c r="AR1060" s="15" t="s">
        <v>209</v>
      </c>
      <c r="AT1060" s="15" t="s">
        <v>312</v>
      </c>
      <c r="AU1060" s="15" t="s">
        <v>90</v>
      </c>
      <c r="AY1060" s="15" t="s">
        <v>174</v>
      </c>
      <c r="BE1060" s="229">
        <f>IF(N1060="základní",J1060,0)</f>
        <v>0</v>
      </c>
      <c r="BF1060" s="229">
        <f>IF(N1060="snížená",J1060,0)</f>
        <v>0</v>
      </c>
      <c r="BG1060" s="229">
        <f>IF(N1060="zákl. přenesená",J1060,0)</f>
        <v>0</v>
      </c>
      <c r="BH1060" s="229">
        <f>IF(N1060="sníž. přenesená",J1060,0)</f>
        <v>0</v>
      </c>
      <c r="BI1060" s="229">
        <f>IF(N1060="nulová",J1060,0)</f>
        <v>0</v>
      </c>
      <c r="BJ1060" s="15" t="s">
        <v>87</v>
      </c>
      <c r="BK1060" s="229">
        <f>ROUND(I1060*H1060,2)</f>
        <v>0</v>
      </c>
      <c r="BL1060" s="15" t="s">
        <v>192</v>
      </c>
      <c r="BM1060" s="15" t="s">
        <v>2993</v>
      </c>
    </row>
    <row r="1061" s="1" customFormat="1">
      <c r="B1061" s="37"/>
      <c r="C1061" s="38"/>
      <c r="D1061" s="230" t="s">
        <v>181</v>
      </c>
      <c r="E1061" s="38"/>
      <c r="F1061" s="231" t="s">
        <v>2274</v>
      </c>
      <c r="G1061" s="38"/>
      <c r="H1061" s="38"/>
      <c r="I1061" s="142"/>
      <c r="J1061" s="38"/>
      <c r="K1061" s="38"/>
      <c r="L1061" s="42"/>
      <c r="M1061" s="232"/>
      <c r="N1061" s="78"/>
      <c r="O1061" s="78"/>
      <c r="P1061" s="78"/>
      <c r="Q1061" s="78"/>
      <c r="R1061" s="78"/>
      <c r="S1061" s="78"/>
      <c r="T1061" s="79"/>
      <c r="AT1061" s="15" t="s">
        <v>181</v>
      </c>
      <c r="AU1061" s="15" t="s">
        <v>90</v>
      </c>
    </row>
    <row r="1062" s="12" customFormat="1">
      <c r="B1062" s="236"/>
      <c r="C1062" s="237"/>
      <c r="D1062" s="230" t="s">
        <v>287</v>
      </c>
      <c r="E1062" s="238" t="s">
        <v>1</v>
      </c>
      <c r="F1062" s="239" t="s">
        <v>2994</v>
      </c>
      <c r="G1062" s="237"/>
      <c r="H1062" s="240">
        <v>16</v>
      </c>
      <c r="I1062" s="241"/>
      <c r="J1062" s="237"/>
      <c r="K1062" s="237"/>
      <c r="L1062" s="242"/>
      <c r="M1062" s="243"/>
      <c r="N1062" s="244"/>
      <c r="O1062" s="244"/>
      <c r="P1062" s="244"/>
      <c r="Q1062" s="244"/>
      <c r="R1062" s="244"/>
      <c r="S1062" s="244"/>
      <c r="T1062" s="245"/>
      <c r="AT1062" s="246" t="s">
        <v>287</v>
      </c>
      <c r="AU1062" s="246" t="s">
        <v>90</v>
      </c>
      <c r="AV1062" s="12" t="s">
        <v>90</v>
      </c>
      <c r="AW1062" s="12" t="s">
        <v>40</v>
      </c>
      <c r="AX1062" s="12" t="s">
        <v>79</v>
      </c>
      <c r="AY1062" s="246" t="s">
        <v>174</v>
      </c>
    </row>
    <row r="1063" s="12" customFormat="1">
      <c r="B1063" s="236"/>
      <c r="C1063" s="237"/>
      <c r="D1063" s="230" t="s">
        <v>287</v>
      </c>
      <c r="E1063" s="238" t="s">
        <v>1</v>
      </c>
      <c r="F1063" s="239" t="s">
        <v>2995</v>
      </c>
      <c r="G1063" s="237"/>
      <c r="H1063" s="240">
        <v>4</v>
      </c>
      <c r="I1063" s="241"/>
      <c r="J1063" s="237"/>
      <c r="K1063" s="237"/>
      <c r="L1063" s="242"/>
      <c r="M1063" s="243"/>
      <c r="N1063" s="244"/>
      <c r="O1063" s="244"/>
      <c r="P1063" s="244"/>
      <c r="Q1063" s="244"/>
      <c r="R1063" s="244"/>
      <c r="S1063" s="244"/>
      <c r="T1063" s="245"/>
      <c r="AT1063" s="246" t="s">
        <v>287</v>
      </c>
      <c r="AU1063" s="246" t="s">
        <v>90</v>
      </c>
      <c r="AV1063" s="12" t="s">
        <v>90</v>
      </c>
      <c r="AW1063" s="12" t="s">
        <v>40</v>
      </c>
      <c r="AX1063" s="12" t="s">
        <v>79</v>
      </c>
      <c r="AY1063" s="246" t="s">
        <v>174</v>
      </c>
    </row>
    <row r="1064" s="12" customFormat="1">
      <c r="B1064" s="236"/>
      <c r="C1064" s="237"/>
      <c r="D1064" s="230" t="s">
        <v>287</v>
      </c>
      <c r="E1064" s="238" t="s">
        <v>1</v>
      </c>
      <c r="F1064" s="239" t="s">
        <v>2996</v>
      </c>
      <c r="G1064" s="237"/>
      <c r="H1064" s="240">
        <v>6</v>
      </c>
      <c r="I1064" s="241"/>
      <c r="J1064" s="237"/>
      <c r="K1064" s="237"/>
      <c r="L1064" s="242"/>
      <c r="M1064" s="243"/>
      <c r="N1064" s="244"/>
      <c r="O1064" s="244"/>
      <c r="P1064" s="244"/>
      <c r="Q1064" s="244"/>
      <c r="R1064" s="244"/>
      <c r="S1064" s="244"/>
      <c r="T1064" s="245"/>
      <c r="AT1064" s="246" t="s">
        <v>287</v>
      </c>
      <c r="AU1064" s="246" t="s">
        <v>90</v>
      </c>
      <c r="AV1064" s="12" t="s">
        <v>90</v>
      </c>
      <c r="AW1064" s="12" t="s">
        <v>40</v>
      </c>
      <c r="AX1064" s="12" t="s">
        <v>79</v>
      </c>
      <c r="AY1064" s="246" t="s">
        <v>174</v>
      </c>
    </row>
    <row r="1065" s="12" customFormat="1">
      <c r="B1065" s="236"/>
      <c r="C1065" s="237"/>
      <c r="D1065" s="230" t="s">
        <v>287</v>
      </c>
      <c r="E1065" s="238" t="s">
        <v>1</v>
      </c>
      <c r="F1065" s="239" t="s">
        <v>2997</v>
      </c>
      <c r="G1065" s="237"/>
      <c r="H1065" s="240">
        <v>1</v>
      </c>
      <c r="I1065" s="241"/>
      <c r="J1065" s="237"/>
      <c r="K1065" s="237"/>
      <c r="L1065" s="242"/>
      <c r="M1065" s="243"/>
      <c r="N1065" s="244"/>
      <c r="O1065" s="244"/>
      <c r="P1065" s="244"/>
      <c r="Q1065" s="244"/>
      <c r="R1065" s="244"/>
      <c r="S1065" s="244"/>
      <c r="T1065" s="245"/>
      <c r="AT1065" s="246" t="s">
        <v>287</v>
      </c>
      <c r="AU1065" s="246" t="s">
        <v>90</v>
      </c>
      <c r="AV1065" s="12" t="s">
        <v>90</v>
      </c>
      <c r="AW1065" s="12" t="s">
        <v>40</v>
      </c>
      <c r="AX1065" s="12" t="s">
        <v>79</v>
      </c>
      <c r="AY1065" s="246" t="s">
        <v>174</v>
      </c>
    </row>
    <row r="1066" s="12" customFormat="1">
      <c r="B1066" s="236"/>
      <c r="C1066" s="237"/>
      <c r="D1066" s="230" t="s">
        <v>287</v>
      </c>
      <c r="E1066" s="238" t="s">
        <v>1</v>
      </c>
      <c r="F1066" s="239" t="s">
        <v>2998</v>
      </c>
      <c r="G1066" s="237"/>
      <c r="H1066" s="240">
        <v>1</v>
      </c>
      <c r="I1066" s="241"/>
      <c r="J1066" s="237"/>
      <c r="K1066" s="237"/>
      <c r="L1066" s="242"/>
      <c r="M1066" s="243"/>
      <c r="N1066" s="244"/>
      <c r="O1066" s="244"/>
      <c r="P1066" s="244"/>
      <c r="Q1066" s="244"/>
      <c r="R1066" s="244"/>
      <c r="S1066" s="244"/>
      <c r="T1066" s="245"/>
      <c r="AT1066" s="246" t="s">
        <v>287</v>
      </c>
      <c r="AU1066" s="246" t="s">
        <v>90</v>
      </c>
      <c r="AV1066" s="12" t="s">
        <v>90</v>
      </c>
      <c r="AW1066" s="12" t="s">
        <v>40</v>
      </c>
      <c r="AX1066" s="12" t="s">
        <v>79</v>
      </c>
      <c r="AY1066" s="246" t="s">
        <v>174</v>
      </c>
    </row>
    <row r="1067" s="12" customFormat="1">
      <c r="B1067" s="236"/>
      <c r="C1067" s="237"/>
      <c r="D1067" s="230" t="s">
        <v>287</v>
      </c>
      <c r="E1067" s="238" t="s">
        <v>1</v>
      </c>
      <c r="F1067" s="239" t="s">
        <v>2999</v>
      </c>
      <c r="G1067" s="237"/>
      <c r="H1067" s="240">
        <v>3</v>
      </c>
      <c r="I1067" s="241"/>
      <c r="J1067" s="237"/>
      <c r="K1067" s="237"/>
      <c r="L1067" s="242"/>
      <c r="M1067" s="243"/>
      <c r="N1067" s="244"/>
      <c r="O1067" s="244"/>
      <c r="P1067" s="244"/>
      <c r="Q1067" s="244"/>
      <c r="R1067" s="244"/>
      <c r="S1067" s="244"/>
      <c r="T1067" s="245"/>
      <c r="AT1067" s="246" t="s">
        <v>287</v>
      </c>
      <c r="AU1067" s="246" t="s">
        <v>90</v>
      </c>
      <c r="AV1067" s="12" t="s">
        <v>90</v>
      </c>
      <c r="AW1067" s="12" t="s">
        <v>40</v>
      </c>
      <c r="AX1067" s="12" t="s">
        <v>79</v>
      </c>
      <c r="AY1067" s="246" t="s">
        <v>174</v>
      </c>
    </row>
    <row r="1068" s="12" customFormat="1">
      <c r="B1068" s="236"/>
      <c r="C1068" s="237"/>
      <c r="D1068" s="230" t="s">
        <v>287</v>
      </c>
      <c r="E1068" s="238" t="s">
        <v>1</v>
      </c>
      <c r="F1068" s="239" t="s">
        <v>3000</v>
      </c>
      <c r="G1068" s="237"/>
      <c r="H1068" s="240">
        <v>3</v>
      </c>
      <c r="I1068" s="241"/>
      <c r="J1068" s="237"/>
      <c r="K1068" s="237"/>
      <c r="L1068" s="242"/>
      <c r="M1068" s="243"/>
      <c r="N1068" s="244"/>
      <c r="O1068" s="244"/>
      <c r="P1068" s="244"/>
      <c r="Q1068" s="244"/>
      <c r="R1068" s="244"/>
      <c r="S1068" s="244"/>
      <c r="T1068" s="245"/>
      <c r="AT1068" s="246" t="s">
        <v>287</v>
      </c>
      <c r="AU1068" s="246" t="s">
        <v>90</v>
      </c>
      <c r="AV1068" s="12" t="s">
        <v>90</v>
      </c>
      <c r="AW1068" s="12" t="s">
        <v>40</v>
      </c>
      <c r="AX1068" s="12" t="s">
        <v>79</v>
      </c>
      <c r="AY1068" s="246" t="s">
        <v>174</v>
      </c>
    </row>
    <row r="1069" s="12" customFormat="1">
      <c r="B1069" s="236"/>
      <c r="C1069" s="237"/>
      <c r="D1069" s="230" t="s">
        <v>287</v>
      </c>
      <c r="E1069" s="238" t="s">
        <v>1</v>
      </c>
      <c r="F1069" s="239" t="s">
        <v>3001</v>
      </c>
      <c r="G1069" s="237"/>
      <c r="H1069" s="240">
        <v>2</v>
      </c>
      <c r="I1069" s="241"/>
      <c r="J1069" s="237"/>
      <c r="K1069" s="237"/>
      <c r="L1069" s="242"/>
      <c r="M1069" s="243"/>
      <c r="N1069" s="244"/>
      <c r="O1069" s="244"/>
      <c r="P1069" s="244"/>
      <c r="Q1069" s="244"/>
      <c r="R1069" s="244"/>
      <c r="S1069" s="244"/>
      <c r="T1069" s="245"/>
      <c r="AT1069" s="246" t="s">
        <v>287</v>
      </c>
      <c r="AU1069" s="246" t="s">
        <v>90</v>
      </c>
      <c r="AV1069" s="12" t="s">
        <v>90</v>
      </c>
      <c r="AW1069" s="12" t="s">
        <v>40</v>
      </c>
      <c r="AX1069" s="12" t="s">
        <v>79</v>
      </c>
      <c r="AY1069" s="246" t="s">
        <v>174</v>
      </c>
    </row>
    <row r="1070" s="12" customFormat="1">
      <c r="B1070" s="236"/>
      <c r="C1070" s="237"/>
      <c r="D1070" s="230" t="s">
        <v>287</v>
      </c>
      <c r="E1070" s="238" t="s">
        <v>1</v>
      </c>
      <c r="F1070" s="239" t="s">
        <v>3002</v>
      </c>
      <c r="G1070" s="237"/>
      <c r="H1070" s="240">
        <v>1</v>
      </c>
      <c r="I1070" s="241"/>
      <c r="J1070" s="237"/>
      <c r="K1070" s="237"/>
      <c r="L1070" s="242"/>
      <c r="M1070" s="243"/>
      <c r="N1070" s="244"/>
      <c r="O1070" s="244"/>
      <c r="P1070" s="244"/>
      <c r="Q1070" s="244"/>
      <c r="R1070" s="244"/>
      <c r="S1070" s="244"/>
      <c r="T1070" s="245"/>
      <c r="AT1070" s="246" t="s">
        <v>287</v>
      </c>
      <c r="AU1070" s="246" t="s">
        <v>90</v>
      </c>
      <c r="AV1070" s="12" t="s">
        <v>90</v>
      </c>
      <c r="AW1070" s="12" t="s">
        <v>40</v>
      </c>
      <c r="AX1070" s="12" t="s">
        <v>79</v>
      </c>
      <c r="AY1070" s="246" t="s">
        <v>174</v>
      </c>
    </row>
    <row r="1071" s="12" customFormat="1">
      <c r="B1071" s="236"/>
      <c r="C1071" s="237"/>
      <c r="D1071" s="230" t="s">
        <v>287</v>
      </c>
      <c r="E1071" s="238" t="s">
        <v>1</v>
      </c>
      <c r="F1071" s="239" t="s">
        <v>3003</v>
      </c>
      <c r="G1071" s="237"/>
      <c r="H1071" s="240">
        <v>1</v>
      </c>
      <c r="I1071" s="241"/>
      <c r="J1071" s="237"/>
      <c r="K1071" s="237"/>
      <c r="L1071" s="242"/>
      <c r="M1071" s="243"/>
      <c r="N1071" s="244"/>
      <c r="O1071" s="244"/>
      <c r="P1071" s="244"/>
      <c r="Q1071" s="244"/>
      <c r="R1071" s="244"/>
      <c r="S1071" s="244"/>
      <c r="T1071" s="245"/>
      <c r="AT1071" s="246" t="s">
        <v>287</v>
      </c>
      <c r="AU1071" s="246" t="s">
        <v>90</v>
      </c>
      <c r="AV1071" s="12" t="s">
        <v>90</v>
      </c>
      <c r="AW1071" s="12" t="s">
        <v>40</v>
      </c>
      <c r="AX1071" s="12" t="s">
        <v>79</v>
      </c>
      <c r="AY1071" s="246" t="s">
        <v>174</v>
      </c>
    </row>
    <row r="1072" s="12" customFormat="1">
      <c r="B1072" s="236"/>
      <c r="C1072" s="237"/>
      <c r="D1072" s="230" t="s">
        <v>287</v>
      </c>
      <c r="E1072" s="238" t="s">
        <v>1</v>
      </c>
      <c r="F1072" s="239" t="s">
        <v>3004</v>
      </c>
      <c r="G1072" s="237"/>
      <c r="H1072" s="240">
        <v>1</v>
      </c>
      <c r="I1072" s="241"/>
      <c r="J1072" s="237"/>
      <c r="K1072" s="237"/>
      <c r="L1072" s="242"/>
      <c r="M1072" s="243"/>
      <c r="N1072" s="244"/>
      <c r="O1072" s="244"/>
      <c r="P1072" s="244"/>
      <c r="Q1072" s="244"/>
      <c r="R1072" s="244"/>
      <c r="S1072" s="244"/>
      <c r="T1072" s="245"/>
      <c r="AT1072" s="246" t="s">
        <v>287</v>
      </c>
      <c r="AU1072" s="246" t="s">
        <v>90</v>
      </c>
      <c r="AV1072" s="12" t="s">
        <v>90</v>
      </c>
      <c r="AW1072" s="12" t="s">
        <v>40</v>
      </c>
      <c r="AX1072" s="12" t="s">
        <v>79</v>
      </c>
      <c r="AY1072" s="246" t="s">
        <v>174</v>
      </c>
    </row>
    <row r="1073" s="12" customFormat="1">
      <c r="B1073" s="236"/>
      <c r="C1073" s="237"/>
      <c r="D1073" s="230" t="s">
        <v>287</v>
      </c>
      <c r="E1073" s="238" t="s">
        <v>1</v>
      </c>
      <c r="F1073" s="239" t="s">
        <v>3005</v>
      </c>
      <c r="G1073" s="237"/>
      <c r="H1073" s="240">
        <v>1</v>
      </c>
      <c r="I1073" s="241"/>
      <c r="J1073" s="237"/>
      <c r="K1073" s="237"/>
      <c r="L1073" s="242"/>
      <c r="M1073" s="243"/>
      <c r="N1073" s="244"/>
      <c r="O1073" s="244"/>
      <c r="P1073" s="244"/>
      <c r="Q1073" s="244"/>
      <c r="R1073" s="244"/>
      <c r="S1073" s="244"/>
      <c r="T1073" s="245"/>
      <c r="AT1073" s="246" t="s">
        <v>287</v>
      </c>
      <c r="AU1073" s="246" t="s">
        <v>90</v>
      </c>
      <c r="AV1073" s="12" t="s">
        <v>90</v>
      </c>
      <c r="AW1073" s="12" t="s">
        <v>40</v>
      </c>
      <c r="AX1073" s="12" t="s">
        <v>79</v>
      </c>
      <c r="AY1073" s="246" t="s">
        <v>174</v>
      </c>
    </row>
    <row r="1074" s="12" customFormat="1">
      <c r="B1074" s="236"/>
      <c r="C1074" s="237"/>
      <c r="D1074" s="230" t="s">
        <v>287</v>
      </c>
      <c r="E1074" s="238" t="s">
        <v>1</v>
      </c>
      <c r="F1074" s="239" t="s">
        <v>3006</v>
      </c>
      <c r="G1074" s="237"/>
      <c r="H1074" s="240">
        <v>10</v>
      </c>
      <c r="I1074" s="241"/>
      <c r="J1074" s="237"/>
      <c r="K1074" s="237"/>
      <c r="L1074" s="242"/>
      <c r="M1074" s="243"/>
      <c r="N1074" s="244"/>
      <c r="O1074" s="244"/>
      <c r="P1074" s="244"/>
      <c r="Q1074" s="244"/>
      <c r="R1074" s="244"/>
      <c r="S1074" s="244"/>
      <c r="T1074" s="245"/>
      <c r="AT1074" s="246" t="s">
        <v>287</v>
      </c>
      <c r="AU1074" s="246" t="s">
        <v>90</v>
      </c>
      <c r="AV1074" s="12" t="s">
        <v>90</v>
      </c>
      <c r="AW1074" s="12" t="s">
        <v>40</v>
      </c>
      <c r="AX1074" s="12" t="s">
        <v>79</v>
      </c>
      <c r="AY1074" s="246" t="s">
        <v>174</v>
      </c>
    </row>
    <row r="1075" s="12" customFormat="1">
      <c r="B1075" s="236"/>
      <c r="C1075" s="237"/>
      <c r="D1075" s="230" t="s">
        <v>287</v>
      </c>
      <c r="E1075" s="238" t="s">
        <v>1</v>
      </c>
      <c r="F1075" s="239" t="s">
        <v>3007</v>
      </c>
      <c r="G1075" s="237"/>
      <c r="H1075" s="240">
        <v>1</v>
      </c>
      <c r="I1075" s="241"/>
      <c r="J1075" s="237"/>
      <c r="K1075" s="237"/>
      <c r="L1075" s="242"/>
      <c r="M1075" s="243"/>
      <c r="N1075" s="244"/>
      <c r="O1075" s="244"/>
      <c r="P1075" s="244"/>
      <c r="Q1075" s="244"/>
      <c r="R1075" s="244"/>
      <c r="S1075" s="244"/>
      <c r="T1075" s="245"/>
      <c r="AT1075" s="246" t="s">
        <v>287</v>
      </c>
      <c r="AU1075" s="246" t="s">
        <v>90</v>
      </c>
      <c r="AV1075" s="12" t="s">
        <v>90</v>
      </c>
      <c r="AW1075" s="12" t="s">
        <v>40</v>
      </c>
      <c r="AX1075" s="12" t="s">
        <v>79</v>
      </c>
      <c r="AY1075" s="246" t="s">
        <v>174</v>
      </c>
    </row>
    <row r="1076" s="12" customFormat="1">
      <c r="B1076" s="236"/>
      <c r="C1076" s="237"/>
      <c r="D1076" s="230" t="s">
        <v>287</v>
      </c>
      <c r="E1076" s="238" t="s">
        <v>1</v>
      </c>
      <c r="F1076" s="239" t="s">
        <v>3008</v>
      </c>
      <c r="G1076" s="237"/>
      <c r="H1076" s="240">
        <v>1</v>
      </c>
      <c r="I1076" s="241"/>
      <c r="J1076" s="237"/>
      <c r="K1076" s="237"/>
      <c r="L1076" s="242"/>
      <c r="M1076" s="243"/>
      <c r="N1076" s="244"/>
      <c r="O1076" s="244"/>
      <c r="P1076" s="244"/>
      <c r="Q1076" s="244"/>
      <c r="R1076" s="244"/>
      <c r="S1076" s="244"/>
      <c r="T1076" s="245"/>
      <c r="AT1076" s="246" t="s">
        <v>287</v>
      </c>
      <c r="AU1076" s="246" t="s">
        <v>90</v>
      </c>
      <c r="AV1076" s="12" t="s">
        <v>90</v>
      </c>
      <c r="AW1076" s="12" t="s">
        <v>40</v>
      </c>
      <c r="AX1076" s="12" t="s">
        <v>79</v>
      </c>
      <c r="AY1076" s="246" t="s">
        <v>174</v>
      </c>
    </row>
    <row r="1077" s="1" customFormat="1" ht="16.5" customHeight="1">
      <c r="B1077" s="37"/>
      <c r="C1077" s="247" t="s">
        <v>808</v>
      </c>
      <c r="D1077" s="247" t="s">
        <v>312</v>
      </c>
      <c r="E1077" s="248" t="s">
        <v>2287</v>
      </c>
      <c r="F1077" s="249" t="s">
        <v>2288</v>
      </c>
      <c r="G1077" s="250" t="s">
        <v>320</v>
      </c>
      <c r="H1077" s="251">
        <v>27</v>
      </c>
      <c r="I1077" s="252"/>
      <c r="J1077" s="253">
        <f>ROUND(I1077*H1077,2)</f>
        <v>0</v>
      </c>
      <c r="K1077" s="249" t="s">
        <v>1</v>
      </c>
      <c r="L1077" s="254"/>
      <c r="M1077" s="255" t="s">
        <v>1</v>
      </c>
      <c r="N1077" s="256" t="s">
        <v>50</v>
      </c>
      <c r="O1077" s="78"/>
      <c r="P1077" s="227">
        <f>O1077*H1077</f>
        <v>0</v>
      </c>
      <c r="Q1077" s="227">
        <v>0.00022000000000000001</v>
      </c>
      <c r="R1077" s="227">
        <f>Q1077*H1077</f>
        <v>0.00594</v>
      </c>
      <c r="S1077" s="227">
        <v>0</v>
      </c>
      <c r="T1077" s="228">
        <f>S1077*H1077</f>
        <v>0</v>
      </c>
      <c r="AR1077" s="15" t="s">
        <v>209</v>
      </c>
      <c r="AT1077" s="15" t="s">
        <v>312</v>
      </c>
      <c r="AU1077" s="15" t="s">
        <v>90</v>
      </c>
      <c r="AY1077" s="15" t="s">
        <v>174</v>
      </c>
      <c r="BE1077" s="229">
        <f>IF(N1077="základní",J1077,0)</f>
        <v>0</v>
      </c>
      <c r="BF1077" s="229">
        <f>IF(N1077="snížená",J1077,0)</f>
        <v>0</v>
      </c>
      <c r="BG1077" s="229">
        <f>IF(N1077="zákl. přenesená",J1077,0)</f>
        <v>0</v>
      </c>
      <c r="BH1077" s="229">
        <f>IF(N1077="sníž. přenesená",J1077,0)</f>
        <v>0</v>
      </c>
      <c r="BI1077" s="229">
        <f>IF(N1077="nulová",J1077,0)</f>
        <v>0</v>
      </c>
      <c r="BJ1077" s="15" t="s">
        <v>87</v>
      </c>
      <c r="BK1077" s="229">
        <f>ROUND(I1077*H1077,2)</f>
        <v>0</v>
      </c>
      <c r="BL1077" s="15" t="s">
        <v>192</v>
      </c>
      <c r="BM1077" s="15" t="s">
        <v>3009</v>
      </c>
    </row>
    <row r="1078" s="1" customFormat="1">
      <c r="B1078" s="37"/>
      <c r="C1078" s="38"/>
      <c r="D1078" s="230" t="s">
        <v>181</v>
      </c>
      <c r="E1078" s="38"/>
      <c r="F1078" s="231" t="s">
        <v>2290</v>
      </c>
      <c r="G1078" s="38"/>
      <c r="H1078" s="38"/>
      <c r="I1078" s="142"/>
      <c r="J1078" s="38"/>
      <c r="K1078" s="38"/>
      <c r="L1078" s="42"/>
      <c r="M1078" s="232"/>
      <c r="N1078" s="78"/>
      <c r="O1078" s="78"/>
      <c r="P1078" s="78"/>
      <c r="Q1078" s="78"/>
      <c r="R1078" s="78"/>
      <c r="S1078" s="78"/>
      <c r="T1078" s="79"/>
      <c r="AT1078" s="15" t="s">
        <v>181</v>
      </c>
      <c r="AU1078" s="15" t="s">
        <v>90</v>
      </c>
    </row>
    <row r="1079" s="12" customFormat="1">
      <c r="B1079" s="236"/>
      <c r="C1079" s="237"/>
      <c r="D1079" s="230" t="s">
        <v>287</v>
      </c>
      <c r="E1079" s="238" t="s">
        <v>1</v>
      </c>
      <c r="F1079" s="239" t="s">
        <v>3010</v>
      </c>
      <c r="G1079" s="237"/>
      <c r="H1079" s="240">
        <v>6</v>
      </c>
      <c r="I1079" s="241"/>
      <c r="J1079" s="237"/>
      <c r="K1079" s="237"/>
      <c r="L1079" s="242"/>
      <c r="M1079" s="243"/>
      <c r="N1079" s="244"/>
      <c r="O1079" s="244"/>
      <c r="P1079" s="244"/>
      <c r="Q1079" s="244"/>
      <c r="R1079" s="244"/>
      <c r="S1079" s="244"/>
      <c r="T1079" s="245"/>
      <c r="AT1079" s="246" t="s">
        <v>287</v>
      </c>
      <c r="AU1079" s="246" t="s">
        <v>90</v>
      </c>
      <c r="AV1079" s="12" t="s">
        <v>90</v>
      </c>
      <c r="AW1079" s="12" t="s">
        <v>40</v>
      </c>
      <c r="AX1079" s="12" t="s">
        <v>79</v>
      </c>
      <c r="AY1079" s="246" t="s">
        <v>174</v>
      </c>
    </row>
    <row r="1080" s="12" customFormat="1">
      <c r="B1080" s="236"/>
      <c r="C1080" s="237"/>
      <c r="D1080" s="230" t="s">
        <v>287</v>
      </c>
      <c r="E1080" s="238" t="s">
        <v>1</v>
      </c>
      <c r="F1080" s="239" t="s">
        <v>3011</v>
      </c>
      <c r="G1080" s="237"/>
      <c r="H1080" s="240">
        <v>3</v>
      </c>
      <c r="I1080" s="241"/>
      <c r="J1080" s="237"/>
      <c r="K1080" s="237"/>
      <c r="L1080" s="242"/>
      <c r="M1080" s="243"/>
      <c r="N1080" s="244"/>
      <c r="O1080" s="244"/>
      <c r="P1080" s="244"/>
      <c r="Q1080" s="244"/>
      <c r="R1080" s="244"/>
      <c r="S1080" s="244"/>
      <c r="T1080" s="245"/>
      <c r="AT1080" s="246" t="s">
        <v>287</v>
      </c>
      <c r="AU1080" s="246" t="s">
        <v>90</v>
      </c>
      <c r="AV1080" s="12" t="s">
        <v>90</v>
      </c>
      <c r="AW1080" s="12" t="s">
        <v>40</v>
      </c>
      <c r="AX1080" s="12" t="s">
        <v>79</v>
      </c>
      <c r="AY1080" s="246" t="s">
        <v>174</v>
      </c>
    </row>
    <row r="1081" s="12" customFormat="1">
      <c r="B1081" s="236"/>
      <c r="C1081" s="237"/>
      <c r="D1081" s="230" t="s">
        <v>287</v>
      </c>
      <c r="E1081" s="238" t="s">
        <v>1</v>
      </c>
      <c r="F1081" s="239" t="s">
        <v>3012</v>
      </c>
      <c r="G1081" s="237"/>
      <c r="H1081" s="240">
        <v>2</v>
      </c>
      <c r="I1081" s="241"/>
      <c r="J1081" s="237"/>
      <c r="K1081" s="237"/>
      <c r="L1081" s="242"/>
      <c r="M1081" s="243"/>
      <c r="N1081" s="244"/>
      <c r="O1081" s="244"/>
      <c r="P1081" s="244"/>
      <c r="Q1081" s="244"/>
      <c r="R1081" s="244"/>
      <c r="S1081" s="244"/>
      <c r="T1081" s="245"/>
      <c r="AT1081" s="246" t="s">
        <v>287</v>
      </c>
      <c r="AU1081" s="246" t="s">
        <v>90</v>
      </c>
      <c r="AV1081" s="12" t="s">
        <v>90</v>
      </c>
      <c r="AW1081" s="12" t="s">
        <v>40</v>
      </c>
      <c r="AX1081" s="12" t="s">
        <v>79</v>
      </c>
      <c r="AY1081" s="246" t="s">
        <v>174</v>
      </c>
    </row>
    <row r="1082" s="12" customFormat="1">
      <c r="B1082" s="236"/>
      <c r="C1082" s="237"/>
      <c r="D1082" s="230" t="s">
        <v>287</v>
      </c>
      <c r="E1082" s="238" t="s">
        <v>1</v>
      </c>
      <c r="F1082" s="239" t="s">
        <v>2997</v>
      </c>
      <c r="G1082" s="237"/>
      <c r="H1082" s="240">
        <v>1</v>
      </c>
      <c r="I1082" s="241"/>
      <c r="J1082" s="237"/>
      <c r="K1082" s="237"/>
      <c r="L1082" s="242"/>
      <c r="M1082" s="243"/>
      <c r="N1082" s="244"/>
      <c r="O1082" s="244"/>
      <c r="P1082" s="244"/>
      <c r="Q1082" s="244"/>
      <c r="R1082" s="244"/>
      <c r="S1082" s="244"/>
      <c r="T1082" s="245"/>
      <c r="AT1082" s="246" t="s">
        <v>287</v>
      </c>
      <c r="AU1082" s="246" t="s">
        <v>90</v>
      </c>
      <c r="AV1082" s="12" t="s">
        <v>90</v>
      </c>
      <c r="AW1082" s="12" t="s">
        <v>40</v>
      </c>
      <c r="AX1082" s="12" t="s">
        <v>79</v>
      </c>
      <c r="AY1082" s="246" t="s">
        <v>174</v>
      </c>
    </row>
    <row r="1083" s="12" customFormat="1">
      <c r="B1083" s="236"/>
      <c r="C1083" s="237"/>
      <c r="D1083" s="230" t="s">
        <v>287</v>
      </c>
      <c r="E1083" s="238" t="s">
        <v>1</v>
      </c>
      <c r="F1083" s="239" t="s">
        <v>3013</v>
      </c>
      <c r="G1083" s="237"/>
      <c r="H1083" s="240">
        <v>2</v>
      </c>
      <c r="I1083" s="241"/>
      <c r="J1083" s="237"/>
      <c r="K1083" s="237"/>
      <c r="L1083" s="242"/>
      <c r="M1083" s="243"/>
      <c r="N1083" s="244"/>
      <c r="O1083" s="244"/>
      <c r="P1083" s="244"/>
      <c r="Q1083" s="244"/>
      <c r="R1083" s="244"/>
      <c r="S1083" s="244"/>
      <c r="T1083" s="245"/>
      <c r="AT1083" s="246" t="s">
        <v>287</v>
      </c>
      <c r="AU1083" s="246" t="s">
        <v>90</v>
      </c>
      <c r="AV1083" s="12" t="s">
        <v>90</v>
      </c>
      <c r="AW1083" s="12" t="s">
        <v>40</v>
      </c>
      <c r="AX1083" s="12" t="s">
        <v>79</v>
      </c>
      <c r="AY1083" s="246" t="s">
        <v>174</v>
      </c>
    </row>
    <row r="1084" s="12" customFormat="1">
      <c r="B1084" s="236"/>
      <c r="C1084" s="237"/>
      <c r="D1084" s="230" t="s">
        <v>287</v>
      </c>
      <c r="E1084" s="238" t="s">
        <v>1</v>
      </c>
      <c r="F1084" s="239" t="s">
        <v>3014</v>
      </c>
      <c r="G1084" s="237"/>
      <c r="H1084" s="240">
        <v>2</v>
      </c>
      <c r="I1084" s="241"/>
      <c r="J1084" s="237"/>
      <c r="K1084" s="237"/>
      <c r="L1084" s="242"/>
      <c r="M1084" s="243"/>
      <c r="N1084" s="244"/>
      <c r="O1084" s="244"/>
      <c r="P1084" s="244"/>
      <c r="Q1084" s="244"/>
      <c r="R1084" s="244"/>
      <c r="S1084" s="244"/>
      <c r="T1084" s="245"/>
      <c r="AT1084" s="246" t="s">
        <v>287</v>
      </c>
      <c r="AU1084" s="246" t="s">
        <v>90</v>
      </c>
      <c r="AV1084" s="12" t="s">
        <v>90</v>
      </c>
      <c r="AW1084" s="12" t="s">
        <v>40</v>
      </c>
      <c r="AX1084" s="12" t="s">
        <v>79</v>
      </c>
      <c r="AY1084" s="246" t="s">
        <v>174</v>
      </c>
    </row>
    <row r="1085" s="12" customFormat="1">
      <c r="B1085" s="236"/>
      <c r="C1085" s="237"/>
      <c r="D1085" s="230" t="s">
        <v>287</v>
      </c>
      <c r="E1085" s="238" t="s">
        <v>1</v>
      </c>
      <c r="F1085" s="239" t="s">
        <v>3015</v>
      </c>
      <c r="G1085" s="237"/>
      <c r="H1085" s="240">
        <v>2</v>
      </c>
      <c r="I1085" s="241"/>
      <c r="J1085" s="237"/>
      <c r="K1085" s="237"/>
      <c r="L1085" s="242"/>
      <c r="M1085" s="243"/>
      <c r="N1085" s="244"/>
      <c r="O1085" s="244"/>
      <c r="P1085" s="244"/>
      <c r="Q1085" s="244"/>
      <c r="R1085" s="244"/>
      <c r="S1085" s="244"/>
      <c r="T1085" s="245"/>
      <c r="AT1085" s="246" t="s">
        <v>287</v>
      </c>
      <c r="AU1085" s="246" t="s">
        <v>90</v>
      </c>
      <c r="AV1085" s="12" t="s">
        <v>90</v>
      </c>
      <c r="AW1085" s="12" t="s">
        <v>40</v>
      </c>
      <c r="AX1085" s="12" t="s">
        <v>79</v>
      </c>
      <c r="AY1085" s="246" t="s">
        <v>174</v>
      </c>
    </row>
    <row r="1086" s="12" customFormat="1">
      <c r="B1086" s="236"/>
      <c r="C1086" s="237"/>
      <c r="D1086" s="230" t="s">
        <v>287</v>
      </c>
      <c r="E1086" s="238" t="s">
        <v>1</v>
      </c>
      <c r="F1086" s="239" t="s">
        <v>3016</v>
      </c>
      <c r="G1086" s="237"/>
      <c r="H1086" s="240">
        <v>1</v>
      </c>
      <c r="I1086" s="241"/>
      <c r="J1086" s="237"/>
      <c r="K1086" s="237"/>
      <c r="L1086" s="242"/>
      <c r="M1086" s="243"/>
      <c r="N1086" s="244"/>
      <c r="O1086" s="244"/>
      <c r="P1086" s="244"/>
      <c r="Q1086" s="244"/>
      <c r="R1086" s="244"/>
      <c r="S1086" s="244"/>
      <c r="T1086" s="245"/>
      <c r="AT1086" s="246" t="s">
        <v>287</v>
      </c>
      <c r="AU1086" s="246" t="s">
        <v>90</v>
      </c>
      <c r="AV1086" s="12" t="s">
        <v>90</v>
      </c>
      <c r="AW1086" s="12" t="s">
        <v>40</v>
      </c>
      <c r="AX1086" s="12" t="s">
        <v>79</v>
      </c>
      <c r="AY1086" s="246" t="s">
        <v>174</v>
      </c>
    </row>
    <row r="1087" s="12" customFormat="1">
      <c r="B1087" s="236"/>
      <c r="C1087" s="237"/>
      <c r="D1087" s="230" t="s">
        <v>287</v>
      </c>
      <c r="E1087" s="238" t="s">
        <v>1</v>
      </c>
      <c r="F1087" s="239" t="s">
        <v>3002</v>
      </c>
      <c r="G1087" s="237"/>
      <c r="H1087" s="240">
        <v>1</v>
      </c>
      <c r="I1087" s="241"/>
      <c r="J1087" s="237"/>
      <c r="K1087" s="237"/>
      <c r="L1087" s="242"/>
      <c r="M1087" s="243"/>
      <c r="N1087" s="244"/>
      <c r="O1087" s="244"/>
      <c r="P1087" s="244"/>
      <c r="Q1087" s="244"/>
      <c r="R1087" s="244"/>
      <c r="S1087" s="244"/>
      <c r="T1087" s="245"/>
      <c r="AT1087" s="246" t="s">
        <v>287</v>
      </c>
      <c r="AU1087" s="246" t="s">
        <v>90</v>
      </c>
      <c r="AV1087" s="12" t="s">
        <v>90</v>
      </c>
      <c r="AW1087" s="12" t="s">
        <v>40</v>
      </c>
      <c r="AX1087" s="12" t="s">
        <v>79</v>
      </c>
      <c r="AY1087" s="246" t="s">
        <v>174</v>
      </c>
    </row>
    <row r="1088" s="12" customFormat="1">
      <c r="B1088" s="236"/>
      <c r="C1088" s="237"/>
      <c r="D1088" s="230" t="s">
        <v>287</v>
      </c>
      <c r="E1088" s="238" t="s">
        <v>1</v>
      </c>
      <c r="F1088" s="239" t="s">
        <v>3017</v>
      </c>
      <c r="G1088" s="237"/>
      <c r="H1088" s="240">
        <v>1</v>
      </c>
      <c r="I1088" s="241"/>
      <c r="J1088" s="237"/>
      <c r="K1088" s="237"/>
      <c r="L1088" s="242"/>
      <c r="M1088" s="243"/>
      <c r="N1088" s="244"/>
      <c r="O1088" s="244"/>
      <c r="P1088" s="244"/>
      <c r="Q1088" s="244"/>
      <c r="R1088" s="244"/>
      <c r="S1088" s="244"/>
      <c r="T1088" s="245"/>
      <c r="AT1088" s="246" t="s">
        <v>287</v>
      </c>
      <c r="AU1088" s="246" t="s">
        <v>90</v>
      </c>
      <c r="AV1088" s="12" t="s">
        <v>90</v>
      </c>
      <c r="AW1088" s="12" t="s">
        <v>40</v>
      </c>
      <c r="AX1088" s="12" t="s">
        <v>79</v>
      </c>
      <c r="AY1088" s="246" t="s">
        <v>174</v>
      </c>
    </row>
    <row r="1089" s="12" customFormat="1">
      <c r="B1089" s="236"/>
      <c r="C1089" s="237"/>
      <c r="D1089" s="230" t="s">
        <v>287</v>
      </c>
      <c r="E1089" s="238" t="s">
        <v>1</v>
      </c>
      <c r="F1089" s="239" t="s">
        <v>3018</v>
      </c>
      <c r="G1089" s="237"/>
      <c r="H1089" s="240">
        <v>1</v>
      </c>
      <c r="I1089" s="241"/>
      <c r="J1089" s="237"/>
      <c r="K1089" s="237"/>
      <c r="L1089" s="242"/>
      <c r="M1089" s="243"/>
      <c r="N1089" s="244"/>
      <c r="O1089" s="244"/>
      <c r="P1089" s="244"/>
      <c r="Q1089" s="244"/>
      <c r="R1089" s="244"/>
      <c r="S1089" s="244"/>
      <c r="T1089" s="245"/>
      <c r="AT1089" s="246" t="s">
        <v>287</v>
      </c>
      <c r="AU1089" s="246" t="s">
        <v>90</v>
      </c>
      <c r="AV1089" s="12" t="s">
        <v>90</v>
      </c>
      <c r="AW1089" s="12" t="s">
        <v>40</v>
      </c>
      <c r="AX1089" s="12" t="s">
        <v>79</v>
      </c>
      <c r="AY1089" s="246" t="s">
        <v>174</v>
      </c>
    </row>
    <row r="1090" s="12" customFormat="1">
      <c r="B1090" s="236"/>
      <c r="C1090" s="237"/>
      <c r="D1090" s="230" t="s">
        <v>287</v>
      </c>
      <c r="E1090" s="238" t="s">
        <v>1</v>
      </c>
      <c r="F1090" s="239" t="s">
        <v>3019</v>
      </c>
      <c r="G1090" s="237"/>
      <c r="H1090" s="240">
        <v>1</v>
      </c>
      <c r="I1090" s="241"/>
      <c r="J1090" s="237"/>
      <c r="K1090" s="237"/>
      <c r="L1090" s="242"/>
      <c r="M1090" s="243"/>
      <c r="N1090" s="244"/>
      <c r="O1090" s="244"/>
      <c r="P1090" s="244"/>
      <c r="Q1090" s="244"/>
      <c r="R1090" s="244"/>
      <c r="S1090" s="244"/>
      <c r="T1090" s="245"/>
      <c r="AT1090" s="246" t="s">
        <v>287</v>
      </c>
      <c r="AU1090" s="246" t="s">
        <v>90</v>
      </c>
      <c r="AV1090" s="12" t="s">
        <v>90</v>
      </c>
      <c r="AW1090" s="12" t="s">
        <v>40</v>
      </c>
      <c r="AX1090" s="12" t="s">
        <v>79</v>
      </c>
      <c r="AY1090" s="246" t="s">
        <v>174</v>
      </c>
    </row>
    <row r="1091" s="12" customFormat="1">
      <c r="B1091" s="236"/>
      <c r="C1091" s="237"/>
      <c r="D1091" s="230" t="s">
        <v>287</v>
      </c>
      <c r="E1091" s="238" t="s">
        <v>1</v>
      </c>
      <c r="F1091" s="239" t="s">
        <v>3020</v>
      </c>
      <c r="G1091" s="237"/>
      <c r="H1091" s="240">
        <v>4</v>
      </c>
      <c r="I1091" s="241"/>
      <c r="J1091" s="237"/>
      <c r="K1091" s="237"/>
      <c r="L1091" s="242"/>
      <c r="M1091" s="243"/>
      <c r="N1091" s="244"/>
      <c r="O1091" s="244"/>
      <c r="P1091" s="244"/>
      <c r="Q1091" s="244"/>
      <c r="R1091" s="244"/>
      <c r="S1091" s="244"/>
      <c r="T1091" s="245"/>
      <c r="AT1091" s="246" t="s">
        <v>287</v>
      </c>
      <c r="AU1091" s="246" t="s">
        <v>90</v>
      </c>
      <c r="AV1091" s="12" t="s">
        <v>90</v>
      </c>
      <c r="AW1091" s="12" t="s">
        <v>40</v>
      </c>
      <c r="AX1091" s="12" t="s">
        <v>79</v>
      </c>
      <c r="AY1091" s="246" t="s">
        <v>174</v>
      </c>
    </row>
    <row r="1092" s="12" customFormat="1">
      <c r="B1092" s="236"/>
      <c r="C1092" s="237"/>
      <c r="D1092" s="230" t="s">
        <v>287</v>
      </c>
      <c r="E1092" s="238" t="s">
        <v>1</v>
      </c>
      <c r="F1092" s="239" t="s">
        <v>3021</v>
      </c>
      <c r="G1092" s="237"/>
      <c r="H1092" s="240">
        <v>0</v>
      </c>
      <c r="I1092" s="241"/>
      <c r="J1092" s="237"/>
      <c r="K1092" s="237"/>
      <c r="L1092" s="242"/>
      <c r="M1092" s="243"/>
      <c r="N1092" s="244"/>
      <c r="O1092" s="244"/>
      <c r="P1092" s="244"/>
      <c r="Q1092" s="244"/>
      <c r="R1092" s="244"/>
      <c r="S1092" s="244"/>
      <c r="T1092" s="245"/>
      <c r="AT1092" s="246" t="s">
        <v>287</v>
      </c>
      <c r="AU1092" s="246" t="s">
        <v>90</v>
      </c>
      <c r="AV1092" s="12" t="s">
        <v>90</v>
      </c>
      <c r="AW1092" s="12" t="s">
        <v>40</v>
      </c>
      <c r="AX1092" s="12" t="s">
        <v>79</v>
      </c>
      <c r="AY1092" s="246" t="s">
        <v>174</v>
      </c>
    </row>
    <row r="1093" s="1" customFormat="1" ht="16.5" customHeight="1">
      <c r="B1093" s="37"/>
      <c r="C1093" s="247" t="s">
        <v>813</v>
      </c>
      <c r="D1093" s="247" t="s">
        <v>312</v>
      </c>
      <c r="E1093" s="248" t="s">
        <v>2303</v>
      </c>
      <c r="F1093" s="249" t="s">
        <v>2304</v>
      </c>
      <c r="G1093" s="250" t="s">
        <v>320</v>
      </c>
      <c r="H1093" s="251">
        <v>86</v>
      </c>
      <c r="I1093" s="252"/>
      <c r="J1093" s="253">
        <f>ROUND(I1093*H1093,2)</f>
        <v>0</v>
      </c>
      <c r="K1093" s="249" t="s">
        <v>1</v>
      </c>
      <c r="L1093" s="254"/>
      <c r="M1093" s="255" t="s">
        <v>1</v>
      </c>
      <c r="N1093" s="256" t="s">
        <v>50</v>
      </c>
      <c r="O1093" s="78"/>
      <c r="P1093" s="227">
        <f>O1093*H1093</f>
        <v>0</v>
      </c>
      <c r="Q1093" s="227">
        <v>0.00022000000000000001</v>
      </c>
      <c r="R1093" s="227">
        <f>Q1093*H1093</f>
        <v>0.018919999999999999</v>
      </c>
      <c r="S1093" s="227">
        <v>0</v>
      </c>
      <c r="T1093" s="228">
        <f>S1093*H1093</f>
        <v>0</v>
      </c>
      <c r="AR1093" s="15" t="s">
        <v>209</v>
      </c>
      <c r="AT1093" s="15" t="s">
        <v>312</v>
      </c>
      <c r="AU1093" s="15" t="s">
        <v>90</v>
      </c>
      <c r="AY1093" s="15" t="s">
        <v>174</v>
      </c>
      <c r="BE1093" s="229">
        <f>IF(N1093="základní",J1093,0)</f>
        <v>0</v>
      </c>
      <c r="BF1093" s="229">
        <f>IF(N1093="snížená",J1093,0)</f>
        <v>0</v>
      </c>
      <c r="BG1093" s="229">
        <f>IF(N1093="zákl. přenesená",J1093,0)</f>
        <v>0</v>
      </c>
      <c r="BH1093" s="229">
        <f>IF(N1093="sníž. přenesená",J1093,0)</f>
        <v>0</v>
      </c>
      <c r="BI1093" s="229">
        <f>IF(N1093="nulová",J1093,0)</f>
        <v>0</v>
      </c>
      <c r="BJ1093" s="15" t="s">
        <v>87</v>
      </c>
      <c r="BK1093" s="229">
        <f>ROUND(I1093*H1093,2)</f>
        <v>0</v>
      </c>
      <c r="BL1093" s="15" t="s">
        <v>192</v>
      </c>
      <c r="BM1093" s="15" t="s">
        <v>3022</v>
      </c>
    </row>
    <row r="1094" s="1" customFormat="1">
      <c r="B1094" s="37"/>
      <c r="C1094" s="38"/>
      <c r="D1094" s="230" t="s">
        <v>181</v>
      </c>
      <c r="E1094" s="38"/>
      <c r="F1094" s="231" t="s">
        <v>2304</v>
      </c>
      <c r="G1094" s="38"/>
      <c r="H1094" s="38"/>
      <c r="I1094" s="142"/>
      <c r="J1094" s="38"/>
      <c r="K1094" s="38"/>
      <c r="L1094" s="42"/>
      <c r="M1094" s="232"/>
      <c r="N1094" s="78"/>
      <c r="O1094" s="78"/>
      <c r="P1094" s="78"/>
      <c r="Q1094" s="78"/>
      <c r="R1094" s="78"/>
      <c r="S1094" s="78"/>
      <c r="T1094" s="79"/>
      <c r="AT1094" s="15" t="s">
        <v>181</v>
      </c>
      <c r="AU1094" s="15" t="s">
        <v>90</v>
      </c>
    </row>
    <row r="1095" s="12" customFormat="1">
      <c r="B1095" s="236"/>
      <c r="C1095" s="237"/>
      <c r="D1095" s="230" t="s">
        <v>287</v>
      </c>
      <c r="E1095" s="238" t="s">
        <v>1</v>
      </c>
      <c r="F1095" s="239" t="s">
        <v>3023</v>
      </c>
      <c r="G1095" s="237"/>
      <c r="H1095" s="240">
        <v>11</v>
      </c>
      <c r="I1095" s="241"/>
      <c r="J1095" s="237"/>
      <c r="K1095" s="237"/>
      <c r="L1095" s="242"/>
      <c r="M1095" s="243"/>
      <c r="N1095" s="244"/>
      <c r="O1095" s="244"/>
      <c r="P1095" s="244"/>
      <c r="Q1095" s="244"/>
      <c r="R1095" s="244"/>
      <c r="S1095" s="244"/>
      <c r="T1095" s="245"/>
      <c r="AT1095" s="246" t="s">
        <v>287</v>
      </c>
      <c r="AU1095" s="246" t="s">
        <v>90</v>
      </c>
      <c r="AV1095" s="12" t="s">
        <v>90</v>
      </c>
      <c r="AW1095" s="12" t="s">
        <v>40</v>
      </c>
      <c r="AX1095" s="12" t="s">
        <v>79</v>
      </c>
      <c r="AY1095" s="246" t="s">
        <v>174</v>
      </c>
    </row>
    <row r="1096" s="12" customFormat="1">
      <c r="B1096" s="236"/>
      <c r="C1096" s="237"/>
      <c r="D1096" s="230" t="s">
        <v>287</v>
      </c>
      <c r="E1096" s="238" t="s">
        <v>1</v>
      </c>
      <c r="F1096" s="239" t="s">
        <v>3024</v>
      </c>
      <c r="G1096" s="237"/>
      <c r="H1096" s="240">
        <v>6</v>
      </c>
      <c r="I1096" s="241"/>
      <c r="J1096" s="237"/>
      <c r="K1096" s="237"/>
      <c r="L1096" s="242"/>
      <c r="M1096" s="243"/>
      <c r="N1096" s="244"/>
      <c r="O1096" s="244"/>
      <c r="P1096" s="244"/>
      <c r="Q1096" s="244"/>
      <c r="R1096" s="244"/>
      <c r="S1096" s="244"/>
      <c r="T1096" s="245"/>
      <c r="AT1096" s="246" t="s">
        <v>287</v>
      </c>
      <c r="AU1096" s="246" t="s">
        <v>90</v>
      </c>
      <c r="AV1096" s="12" t="s">
        <v>90</v>
      </c>
      <c r="AW1096" s="12" t="s">
        <v>40</v>
      </c>
      <c r="AX1096" s="12" t="s">
        <v>79</v>
      </c>
      <c r="AY1096" s="246" t="s">
        <v>174</v>
      </c>
    </row>
    <row r="1097" s="12" customFormat="1">
      <c r="B1097" s="236"/>
      <c r="C1097" s="237"/>
      <c r="D1097" s="230" t="s">
        <v>287</v>
      </c>
      <c r="E1097" s="238" t="s">
        <v>1</v>
      </c>
      <c r="F1097" s="239" t="s">
        <v>3025</v>
      </c>
      <c r="G1097" s="237"/>
      <c r="H1097" s="240">
        <v>6</v>
      </c>
      <c r="I1097" s="241"/>
      <c r="J1097" s="237"/>
      <c r="K1097" s="237"/>
      <c r="L1097" s="242"/>
      <c r="M1097" s="243"/>
      <c r="N1097" s="244"/>
      <c r="O1097" s="244"/>
      <c r="P1097" s="244"/>
      <c r="Q1097" s="244"/>
      <c r="R1097" s="244"/>
      <c r="S1097" s="244"/>
      <c r="T1097" s="245"/>
      <c r="AT1097" s="246" t="s">
        <v>287</v>
      </c>
      <c r="AU1097" s="246" t="s">
        <v>90</v>
      </c>
      <c r="AV1097" s="12" t="s">
        <v>90</v>
      </c>
      <c r="AW1097" s="12" t="s">
        <v>40</v>
      </c>
      <c r="AX1097" s="12" t="s">
        <v>79</v>
      </c>
      <c r="AY1097" s="246" t="s">
        <v>174</v>
      </c>
    </row>
    <row r="1098" s="12" customFormat="1">
      <c r="B1098" s="236"/>
      <c r="C1098" s="237"/>
      <c r="D1098" s="230" t="s">
        <v>287</v>
      </c>
      <c r="E1098" s="238" t="s">
        <v>1</v>
      </c>
      <c r="F1098" s="239" t="s">
        <v>3026</v>
      </c>
      <c r="G1098" s="237"/>
      <c r="H1098" s="240">
        <v>4</v>
      </c>
      <c r="I1098" s="241"/>
      <c r="J1098" s="237"/>
      <c r="K1098" s="237"/>
      <c r="L1098" s="242"/>
      <c r="M1098" s="243"/>
      <c r="N1098" s="244"/>
      <c r="O1098" s="244"/>
      <c r="P1098" s="244"/>
      <c r="Q1098" s="244"/>
      <c r="R1098" s="244"/>
      <c r="S1098" s="244"/>
      <c r="T1098" s="245"/>
      <c r="AT1098" s="246" t="s">
        <v>287</v>
      </c>
      <c r="AU1098" s="246" t="s">
        <v>90</v>
      </c>
      <c r="AV1098" s="12" t="s">
        <v>90</v>
      </c>
      <c r="AW1098" s="12" t="s">
        <v>40</v>
      </c>
      <c r="AX1098" s="12" t="s">
        <v>79</v>
      </c>
      <c r="AY1098" s="246" t="s">
        <v>174</v>
      </c>
    </row>
    <row r="1099" s="12" customFormat="1">
      <c r="B1099" s="236"/>
      <c r="C1099" s="237"/>
      <c r="D1099" s="230" t="s">
        <v>287</v>
      </c>
      <c r="E1099" s="238" t="s">
        <v>1</v>
      </c>
      <c r="F1099" s="239" t="s">
        <v>3027</v>
      </c>
      <c r="G1099" s="237"/>
      <c r="H1099" s="240">
        <v>6</v>
      </c>
      <c r="I1099" s="241"/>
      <c r="J1099" s="237"/>
      <c r="K1099" s="237"/>
      <c r="L1099" s="242"/>
      <c r="M1099" s="243"/>
      <c r="N1099" s="244"/>
      <c r="O1099" s="244"/>
      <c r="P1099" s="244"/>
      <c r="Q1099" s="244"/>
      <c r="R1099" s="244"/>
      <c r="S1099" s="244"/>
      <c r="T1099" s="245"/>
      <c r="AT1099" s="246" t="s">
        <v>287</v>
      </c>
      <c r="AU1099" s="246" t="s">
        <v>90</v>
      </c>
      <c r="AV1099" s="12" t="s">
        <v>90</v>
      </c>
      <c r="AW1099" s="12" t="s">
        <v>40</v>
      </c>
      <c r="AX1099" s="12" t="s">
        <v>79</v>
      </c>
      <c r="AY1099" s="246" t="s">
        <v>174</v>
      </c>
    </row>
    <row r="1100" s="12" customFormat="1">
      <c r="B1100" s="236"/>
      <c r="C1100" s="237"/>
      <c r="D1100" s="230" t="s">
        <v>287</v>
      </c>
      <c r="E1100" s="238" t="s">
        <v>1</v>
      </c>
      <c r="F1100" s="239" t="s">
        <v>3028</v>
      </c>
      <c r="G1100" s="237"/>
      <c r="H1100" s="240">
        <v>4</v>
      </c>
      <c r="I1100" s="241"/>
      <c r="J1100" s="237"/>
      <c r="K1100" s="237"/>
      <c r="L1100" s="242"/>
      <c r="M1100" s="243"/>
      <c r="N1100" s="244"/>
      <c r="O1100" s="244"/>
      <c r="P1100" s="244"/>
      <c r="Q1100" s="244"/>
      <c r="R1100" s="244"/>
      <c r="S1100" s="244"/>
      <c r="T1100" s="245"/>
      <c r="AT1100" s="246" t="s">
        <v>287</v>
      </c>
      <c r="AU1100" s="246" t="s">
        <v>90</v>
      </c>
      <c r="AV1100" s="12" t="s">
        <v>90</v>
      </c>
      <c r="AW1100" s="12" t="s">
        <v>40</v>
      </c>
      <c r="AX1100" s="12" t="s">
        <v>79</v>
      </c>
      <c r="AY1100" s="246" t="s">
        <v>174</v>
      </c>
    </row>
    <row r="1101" s="12" customFormat="1">
      <c r="B1101" s="236"/>
      <c r="C1101" s="237"/>
      <c r="D1101" s="230" t="s">
        <v>287</v>
      </c>
      <c r="E1101" s="238" t="s">
        <v>1</v>
      </c>
      <c r="F1101" s="239" t="s">
        <v>3029</v>
      </c>
      <c r="G1101" s="237"/>
      <c r="H1101" s="240">
        <v>4</v>
      </c>
      <c r="I1101" s="241"/>
      <c r="J1101" s="237"/>
      <c r="K1101" s="237"/>
      <c r="L1101" s="242"/>
      <c r="M1101" s="243"/>
      <c r="N1101" s="244"/>
      <c r="O1101" s="244"/>
      <c r="P1101" s="244"/>
      <c r="Q1101" s="244"/>
      <c r="R1101" s="244"/>
      <c r="S1101" s="244"/>
      <c r="T1101" s="245"/>
      <c r="AT1101" s="246" t="s">
        <v>287</v>
      </c>
      <c r="AU1101" s="246" t="s">
        <v>90</v>
      </c>
      <c r="AV1101" s="12" t="s">
        <v>90</v>
      </c>
      <c r="AW1101" s="12" t="s">
        <v>40</v>
      </c>
      <c r="AX1101" s="12" t="s">
        <v>79</v>
      </c>
      <c r="AY1101" s="246" t="s">
        <v>174</v>
      </c>
    </row>
    <row r="1102" s="12" customFormat="1">
      <c r="B1102" s="236"/>
      <c r="C1102" s="237"/>
      <c r="D1102" s="230" t="s">
        <v>287</v>
      </c>
      <c r="E1102" s="238" t="s">
        <v>1</v>
      </c>
      <c r="F1102" s="239" t="s">
        <v>3030</v>
      </c>
      <c r="G1102" s="237"/>
      <c r="H1102" s="240">
        <v>3</v>
      </c>
      <c r="I1102" s="241"/>
      <c r="J1102" s="237"/>
      <c r="K1102" s="237"/>
      <c r="L1102" s="242"/>
      <c r="M1102" s="243"/>
      <c r="N1102" s="244"/>
      <c r="O1102" s="244"/>
      <c r="P1102" s="244"/>
      <c r="Q1102" s="244"/>
      <c r="R1102" s="244"/>
      <c r="S1102" s="244"/>
      <c r="T1102" s="245"/>
      <c r="AT1102" s="246" t="s">
        <v>287</v>
      </c>
      <c r="AU1102" s="246" t="s">
        <v>90</v>
      </c>
      <c r="AV1102" s="12" t="s">
        <v>90</v>
      </c>
      <c r="AW1102" s="12" t="s">
        <v>40</v>
      </c>
      <c r="AX1102" s="12" t="s">
        <v>79</v>
      </c>
      <c r="AY1102" s="246" t="s">
        <v>174</v>
      </c>
    </row>
    <row r="1103" s="12" customFormat="1">
      <c r="B1103" s="236"/>
      <c r="C1103" s="237"/>
      <c r="D1103" s="230" t="s">
        <v>287</v>
      </c>
      <c r="E1103" s="238" t="s">
        <v>1</v>
      </c>
      <c r="F1103" s="239" t="s">
        <v>3031</v>
      </c>
      <c r="G1103" s="237"/>
      <c r="H1103" s="240">
        <v>6</v>
      </c>
      <c r="I1103" s="241"/>
      <c r="J1103" s="237"/>
      <c r="K1103" s="237"/>
      <c r="L1103" s="242"/>
      <c r="M1103" s="243"/>
      <c r="N1103" s="244"/>
      <c r="O1103" s="244"/>
      <c r="P1103" s="244"/>
      <c r="Q1103" s="244"/>
      <c r="R1103" s="244"/>
      <c r="S1103" s="244"/>
      <c r="T1103" s="245"/>
      <c r="AT1103" s="246" t="s">
        <v>287</v>
      </c>
      <c r="AU1103" s="246" t="s">
        <v>90</v>
      </c>
      <c r="AV1103" s="12" t="s">
        <v>90</v>
      </c>
      <c r="AW1103" s="12" t="s">
        <v>40</v>
      </c>
      <c r="AX1103" s="12" t="s">
        <v>79</v>
      </c>
      <c r="AY1103" s="246" t="s">
        <v>174</v>
      </c>
    </row>
    <row r="1104" s="12" customFormat="1">
      <c r="B1104" s="236"/>
      <c r="C1104" s="237"/>
      <c r="D1104" s="230" t="s">
        <v>287</v>
      </c>
      <c r="E1104" s="238" t="s">
        <v>1</v>
      </c>
      <c r="F1104" s="239" t="s">
        <v>3032</v>
      </c>
      <c r="G1104" s="237"/>
      <c r="H1104" s="240">
        <v>4</v>
      </c>
      <c r="I1104" s="241"/>
      <c r="J1104" s="237"/>
      <c r="K1104" s="237"/>
      <c r="L1104" s="242"/>
      <c r="M1104" s="243"/>
      <c r="N1104" s="244"/>
      <c r="O1104" s="244"/>
      <c r="P1104" s="244"/>
      <c r="Q1104" s="244"/>
      <c r="R1104" s="244"/>
      <c r="S1104" s="244"/>
      <c r="T1104" s="245"/>
      <c r="AT1104" s="246" t="s">
        <v>287</v>
      </c>
      <c r="AU1104" s="246" t="s">
        <v>90</v>
      </c>
      <c r="AV1104" s="12" t="s">
        <v>90</v>
      </c>
      <c r="AW1104" s="12" t="s">
        <v>40</v>
      </c>
      <c r="AX1104" s="12" t="s">
        <v>79</v>
      </c>
      <c r="AY1104" s="246" t="s">
        <v>174</v>
      </c>
    </row>
    <row r="1105" s="12" customFormat="1">
      <c r="B1105" s="236"/>
      <c r="C1105" s="237"/>
      <c r="D1105" s="230" t="s">
        <v>287</v>
      </c>
      <c r="E1105" s="238" t="s">
        <v>1</v>
      </c>
      <c r="F1105" s="239" t="s">
        <v>3033</v>
      </c>
      <c r="G1105" s="237"/>
      <c r="H1105" s="240">
        <v>4</v>
      </c>
      <c r="I1105" s="241"/>
      <c r="J1105" s="237"/>
      <c r="K1105" s="237"/>
      <c r="L1105" s="242"/>
      <c r="M1105" s="243"/>
      <c r="N1105" s="244"/>
      <c r="O1105" s="244"/>
      <c r="P1105" s="244"/>
      <c r="Q1105" s="244"/>
      <c r="R1105" s="244"/>
      <c r="S1105" s="244"/>
      <c r="T1105" s="245"/>
      <c r="AT1105" s="246" t="s">
        <v>287</v>
      </c>
      <c r="AU1105" s="246" t="s">
        <v>90</v>
      </c>
      <c r="AV1105" s="12" t="s">
        <v>90</v>
      </c>
      <c r="AW1105" s="12" t="s">
        <v>40</v>
      </c>
      <c r="AX1105" s="12" t="s">
        <v>79</v>
      </c>
      <c r="AY1105" s="246" t="s">
        <v>174</v>
      </c>
    </row>
    <row r="1106" s="12" customFormat="1">
      <c r="B1106" s="236"/>
      <c r="C1106" s="237"/>
      <c r="D1106" s="230" t="s">
        <v>287</v>
      </c>
      <c r="E1106" s="238" t="s">
        <v>1</v>
      </c>
      <c r="F1106" s="239" t="s">
        <v>3034</v>
      </c>
      <c r="G1106" s="237"/>
      <c r="H1106" s="240">
        <v>4</v>
      </c>
      <c r="I1106" s="241"/>
      <c r="J1106" s="237"/>
      <c r="K1106" s="237"/>
      <c r="L1106" s="242"/>
      <c r="M1106" s="243"/>
      <c r="N1106" s="244"/>
      <c r="O1106" s="244"/>
      <c r="P1106" s="244"/>
      <c r="Q1106" s="244"/>
      <c r="R1106" s="244"/>
      <c r="S1106" s="244"/>
      <c r="T1106" s="245"/>
      <c r="AT1106" s="246" t="s">
        <v>287</v>
      </c>
      <c r="AU1106" s="246" t="s">
        <v>90</v>
      </c>
      <c r="AV1106" s="12" t="s">
        <v>90</v>
      </c>
      <c r="AW1106" s="12" t="s">
        <v>40</v>
      </c>
      <c r="AX1106" s="12" t="s">
        <v>79</v>
      </c>
      <c r="AY1106" s="246" t="s">
        <v>174</v>
      </c>
    </row>
    <row r="1107" s="12" customFormat="1">
      <c r="B1107" s="236"/>
      <c r="C1107" s="237"/>
      <c r="D1107" s="230" t="s">
        <v>287</v>
      </c>
      <c r="E1107" s="238" t="s">
        <v>1</v>
      </c>
      <c r="F1107" s="239" t="s">
        <v>3035</v>
      </c>
      <c r="G1107" s="237"/>
      <c r="H1107" s="240">
        <v>14</v>
      </c>
      <c r="I1107" s="241"/>
      <c r="J1107" s="237"/>
      <c r="K1107" s="237"/>
      <c r="L1107" s="242"/>
      <c r="M1107" s="243"/>
      <c r="N1107" s="244"/>
      <c r="O1107" s="244"/>
      <c r="P1107" s="244"/>
      <c r="Q1107" s="244"/>
      <c r="R1107" s="244"/>
      <c r="S1107" s="244"/>
      <c r="T1107" s="245"/>
      <c r="AT1107" s="246" t="s">
        <v>287</v>
      </c>
      <c r="AU1107" s="246" t="s">
        <v>90</v>
      </c>
      <c r="AV1107" s="12" t="s">
        <v>90</v>
      </c>
      <c r="AW1107" s="12" t="s">
        <v>40</v>
      </c>
      <c r="AX1107" s="12" t="s">
        <v>79</v>
      </c>
      <c r="AY1107" s="246" t="s">
        <v>174</v>
      </c>
    </row>
    <row r="1108" s="12" customFormat="1">
      <c r="B1108" s="236"/>
      <c r="C1108" s="237"/>
      <c r="D1108" s="230" t="s">
        <v>287</v>
      </c>
      <c r="E1108" s="238" t="s">
        <v>1</v>
      </c>
      <c r="F1108" s="239" t="s">
        <v>3036</v>
      </c>
      <c r="G1108" s="237"/>
      <c r="H1108" s="240">
        <v>4</v>
      </c>
      <c r="I1108" s="241"/>
      <c r="J1108" s="237"/>
      <c r="K1108" s="237"/>
      <c r="L1108" s="242"/>
      <c r="M1108" s="243"/>
      <c r="N1108" s="244"/>
      <c r="O1108" s="244"/>
      <c r="P1108" s="244"/>
      <c r="Q1108" s="244"/>
      <c r="R1108" s="244"/>
      <c r="S1108" s="244"/>
      <c r="T1108" s="245"/>
      <c r="AT1108" s="246" t="s">
        <v>287</v>
      </c>
      <c r="AU1108" s="246" t="s">
        <v>90</v>
      </c>
      <c r="AV1108" s="12" t="s">
        <v>90</v>
      </c>
      <c r="AW1108" s="12" t="s">
        <v>40</v>
      </c>
      <c r="AX1108" s="12" t="s">
        <v>79</v>
      </c>
      <c r="AY1108" s="246" t="s">
        <v>174</v>
      </c>
    </row>
    <row r="1109" s="12" customFormat="1">
      <c r="B1109" s="236"/>
      <c r="C1109" s="237"/>
      <c r="D1109" s="230" t="s">
        <v>287</v>
      </c>
      <c r="E1109" s="238" t="s">
        <v>1</v>
      </c>
      <c r="F1109" s="239" t="s">
        <v>3037</v>
      </c>
      <c r="G1109" s="237"/>
      <c r="H1109" s="240">
        <v>6</v>
      </c>
      <c r="I1109" s="241"/>
      <c r="J1109" s="237"/>
      <c r="K1109" s="237"/>
      <c r="L1109" s="242"/>
      <c r="M1109" s="243"/>
      <c r="N1109" s="244"/>
      <c r="O1109" s="244"/>
      <c r="P1109" s="244"/>
      <c r="Q1109" s="244"/>
      <c r="R1109" s="244"/>
      <c r="S1109" s="244"/>
      <c r="T1109" s="245"/>
      <c r="AT1109" s="246" t="s">
        <v>287</v>
      </c>
      <c r="AU1109" s="246" t="s">
        <v>90</v>
      </c>
      <c r="AV1109" s="12" t="s">
        <v>90</v>
      </c>
      <c r="AW1109" s="12" t="s">
        <v>40</v>
      </c>
      <c r="AX1109" s="12" t="s">
        <v>79</v>
      </c>
      <c r="AY1109" s="246" t="s">
        <v>174</v>
      </c>
    </row>
    <row r="1110" s="1" customFormat="1" ht="16.5" customHeight="1">
      <c r="B1110" s="37"/>
      <c r="C1110" s="247" t="s">
        <v>818</v>
      </c>
      <c r="D1110" s="247" t="s">
        <v>312</v>
      </c>
      <c r="E1110" s="248" t="s">
        <v>3038</v>
      </c>
      <c r="F1110" s="249" t="s">
        <v>3039</v>
      </c>
      <c r="G1110" s="250" t="s">
        <v>320</v>
      </c>
      <c r="H1110" s="251">
        <v>6</v>
      </c>
      <c r="I1110" s="252"/>
      <c r="J1110" s="253">
        <f>ROUND(I1110*H1110,2)</f>
        <v>0</v>
      </c>
      <c r="K1110" s="249" t="s">
        <v>1</v>
      </c>
      <c r="L1110" s="254"/>
      <c r="M1110" s="255" t="s">
        <v>1</v>
      </c>
      <c r="N1110" s="256" t="s">
        <v>50</v>
      </c>
      <c r="O1110" s="78"/>
      <c r="P1110" s="227">
        <f>O1110*H1110</f>
        <v>0</v>
      </c>
      <c r="Q1110" s="227">
        <v>0.00046000000000000001</v>
      </c>
      <c r="R1110" s="227">
        <f>Q1110*H1110</f>
        <v>0.0027600000000000003</v>
      </c>
      <c r="S1110" s="227">
        <v>0</v>
      </c>
      <c r="T1110" s="228">
        <f>S1110*H1110</f>
        <v>0</v>
      </c>
      <c r="AR1110" s="15" t="s">
        <v>209</v>
      </c>
      <c r="AT1110" s="15" t="s">
        <v>312</v>
      </c>
      <c r="AU1110" s="15" t="s">
        <v>90</v>
      </c>
      <c r="AY1110" s="15" t="s">
        <v>174</v>
      </c>
      <c r="BE1110" s="229">
        <f>IF(N1110="základní",J1110,0)</f>
        <v>0</v>
      </c>
      <c r="BF1110" s="229">
        <f>IF(N1110="snížená",J1110,0)</f>
        <v>0</v>
      </c>
      <c r="BG1110" s="229">
        <f>IF(N1110="zákl. přenesená",J1110,0)</f>
        <v>0</v>
      </c>
      <c r="BH1110" s="229">
        <f>IF(N1110="sníž. přenesená",J1110,0)</f>
        <v>0</v>
      </c>
      <c r="BI1110" s="229">
        <f>IF(N1110="nulová",J1110,0)</f>
        <v>0</v>
      </c>
      <c r="BJ1110" s="15" t="s">
        <v>87</v>
      </c>
      <c r="BK1110" s="229">
        <f>ROUND(I1110*H1110,2)</f>
        <v>0</v>
      </c>
      <c r="BL1110" s="15" t="s">
        <v>192</v>
      </c>
      <c r="BM1110" s="15" t="s">
        <v>3040</v>
      </c>
    </row>
    <row r="1111" s="1" customFormat="1">
      <c r="B1111" s="37"/>
      <c r="C1111" s="38"/>
      <c r="D1111" s="230" t="s">
        <v>181</v>
      </c>
      <c r="E1111" s="38"/>
      <c r="F1111" s="231" t="s">
        <v>3039</v>
      </c>
      <c r="G1111" s="38"/>
      <c r="H1111" s="38"/>
      <c r="I1111" s="142"/>
      <c r="J1111" s="38"/>
      <c r="K1111" s="38"/>
      <c r="L1111" s="42"/>
      <c r="M1111" s="232"/>
      <c r="N1111" s="78"/>
      <c r="O1111" s="78"/>
      <c r="P1111" s="78"/>
      <c r="Q1111" s="78"/>
      <c r="R1111" s="78"/>
      <c r="S1111" s="78"/>
      <c r="T1111" s="79"/>
      <c r="AT1111" s="15" t="s">
        <v>181</v>
      </c>
      <c r="AU1111" s="15" t="s">
        <v>90</v>
      </c>
    </row>
    <row r="1112" s="12" customFormat="1">
      <c r="B1112" s="236"/>
      <c r="C1112" s="237"/>
      <c r="D1112" s="230" t="s">
        <v>287</v>
      </c>
      <c r="E1112" s="238" t="s">
        <v>1</v>
      </c>
      <c r="F1112" s="239" t="s">
        <v>3041</v>
      </c>
      <c r="G1112" s="237"/>
      <c r="H1112" s="240">
        <v>6</v>
      </c>
      <c r="I1112" s="241"/>
      <c r="J1112" s="237"/>
      <c r="K1112" s="237"/>
      <c r="L1112" s="242"/>
      <c r="M1112" s="243"/>
      <c r="N1112" s="244"/>
      <c r="O1112" s="244"/>
      <c r="P1112" s="244"/>
      <c r="Q1112" s="244"/>
      <c r="R1112" s="244"/>
      <c r="S1112" s="244"/>
      <c r="T1112" s="245"/>
      <c r="AT1112" s="246" t="s">
        <v>287</v>
      </c>
      <c r="AU1112" s="246" t="s">
        <v>90</v>
      </c>
      <c r="AV1112" s="12" t="s">
        <v>90</v>
      </c>
      <c r="AW1112" s="12" t="s">
        <v>40</v>
      </c>
      <c r="AX1112" s="12" t="s">
        <v>87</v>
      </c>
      <c r="AY1112" s="246" t="s">
        <v>174</v>
      </c>
    </row>
    <row r="1113" s="1" customFormat="1" ht="16.5" customHeight="1">
      <c r="B1113" s="37"/>
      <c r="C1113" s="247" t="s">
        <v>1989</v>
      </c>
      <c r="D1113" s="247" t="s">
        <v>312</v>
      </c>
      <c r="E1113" s="248" t="s">
        <v>2332</v>
      </c>
      <c r="F1113" s="249" t="s">
        <v>2333</v>
      </c>
      <c r="G1113" s="250" t="s">
        <v>320</v>
      </c>
      <c r="H1113" s="251">
        <v>1</v>
      </c>
      <c r="I1113" s="252"/>
      <c r="J1113" s="253">
        <f>ROUND(I1113*H1113,2)</f>
        <v>0</v>
      </c>
      <c r="K1113" s="249" t="s">
        <v>274</v>
      </c>
      <c r="L1113" s="254"/>
      <c r="M1113" s="255" t="s">
        <v>1</v>
      </c>
      <c r="N1113" s="256" t="s">
        <v>50</v>
      </c>
      <c r="O1113" s="78"/>
      <c r="P1113" s="227">
        <f>O1113*H1113</f>
        <v>0</v>
      </c>
      <c r="Q1113" s="227">
        <v>0.00046000000000000001</v>
      </c>
      <c r="R1113" s="227">
        <f>Q1113*H1113</f>
        <v>0.00046000000000000001</v>
      </c>
      <c r="S1113" s="227">
        <v>0</v>
      </c>
      <c r="T1113" s="228">
        <f>S1113*H1113</f>
        <v>0</v>
      </c>
      <c r="AR1113" s="15" t="s">
        <v>209</v>
      </c>
      <c r="AT1113" s="15" t="s">
        <v>312</v>
      </c>
      <c r="AU1113" s="15" t="s">
        <v>90</v>
      </c>
      <c r="AY1113" s="15" t="s">
        <v>174</v>
      </c>
      <c r="BE1113" s="229">
        <f>IF(N1113="základní",J1113,0)</f>
        <v>0</v>
      </c>
      <c r="BF1113" s="229">
        <f>IF(N1113="snížená",J1113,0)</f>
        <v>0</v>
      </c>
      <c r="BG1113" s="229">
        <f>IF(N1113="zákl. přenesená",J1113,0)</f>
        <v>0</v>
      </c>
      <c r="BH1113" s="229">
        <f>IF(N1113="sníž. přenesená",J1113,0)</f>
        <v>0</v>
      </c>
      <c r="BI1113" s="229">
        <f>IF(N1113="nulová",J1113,0)</f>
        <v>0</v>
      </c>
      <c r="BJ1113" s="15" t="s">
        <v>87</v>
      </c>
      <c r="BK1113" s="229">
        <f>ROUND(I1113*H1113,2)</f>
        <v>0</v>
      </c>
      <c r="BL1113" s="15" t="s">
        <v>192</v>
      </c>
      <c r="BM1113" s="15" t="s">
        <v>3042</v>
      </c>
    </row>
    <row r="1114" s="1" customFormat="1">
      <c r="B1114" s="37"/>
      <c r="C1114" s="38"/>
      <c r="D1114" s="230" t="s">
        <v>181</v>
      </c>
      <c r="E1114" s="38"/>
      <c r="F1114" s="231" t="s">
        <v>2335</v>
      </c>
      <c r="G1114" s="38"/>
      <c r="H1114" s="38"/>
      <c r="I1114" s="142"/>
      <c r="J1114" s="38"/>
      <c r="K1114" s="38"/>
      <c r="L1114" s="42"/>
      <c r="M1114" s="232"/>
      <c r="N1114" s="78"/>
      <c r="O1114" s="78"/>
      <c r="P1114" s="78"/>
      <c r="Q1114" s="78"/>
      <c r="R1114" s="78"/>
      <c r="S1114" s="78"/>
      <c r="T1114" s="79"/>
      <c r="AT1114" s="15" t="s">
        <v>181</v>
      </c>
      <c r="AU1114" s="15" t="s">
        <v>90</v>
      </c>
    </row>
    <row r="1115" s="12" customFormat="1">
      <c r="B1115" s="236"/>
      <c r="C1115" s="237"/>
      <c r="D1115" s="230" t="s">
        <v>287</v>
      </c>
      <c r="E1115" s="238" t="s">
        <v>1</v>
      </c>
      <c r="F1115" s="239" t="s">
        <v>3043</v>
      </c>
      <c r="G1115" s="237"/>
      <c r="H1115" s="240">
        <v>1</v>
      </c>
      <c r="I1115" s="241"/>
      <c r="J1115" s="237"/>
      <c r="K1115" s="237"/>
      <c r="L1115" s="242"/>
      <c r="M1115" s="243"/>
      <c r="N1115" s="244"/>
      <c r="O1115" s="244"/>
      <c r="P1115" s="244"/>
      <c r="Q1115" s="244"/>
      <c r="R1115" s="244"/>
      <c r="S1115" s="244"/>
      <c r="T1115" s="245"/>
      <c r="AT1115" s="246" t="s">
        <v>287</v>
      </c>
      <c r="AU1115" s="246" t="s">
        <v>90</v>
      </c>
      <c r="AV1115" s="12" t="s">
        <v>90</v>
      </c>
      <c r="AW1115" s="12" t="s">
        <v>40</v>
      </c>
      <c r="AX1115" s="12" t="s">
        <v>87</v>
      </c>
      <c r="AY1115" s="246" t="s">
        <v>174</v>
      </c>
    </row>
    <row r="1116" s="1" customFormat="1" ht="16.5" customHeight="1">
      <c r="B1116" s="37"/>
      <c r="C1116" s="247" t="s">
        <v>1974</v>
      </c>
      <c r="D1116" s="247" t="s">
        <v>312</v>
      </c>
      <c r="E1116" s="248" t="s">
        <v>2338</v>
      </c>
      <c r="F1116" s="249" t="s">
        <v>2339</v>
      </c>
      <c r="G1116" s="250" t="s">
        <v>320</v>
      </c>
      <c r="H1116" s="251">
        <v>2</v>
      </c>
      <c r="I1116" s="252"/>
      <c r="J1116" s="253">
        <f>ROUND(I1116*H1116,2)</f>
        <v>0</v>
      </c>
      <c r="K1116" s="249" t="s">
        <v>1</v>
      </c>
      <c r="L1116" s="254"/>
      <c r="M1116" s="255" t="s">
        <v>1</v>
      </c>
      <c r="N1116" s="256" t="s">
        <v>50</v>
      </c>
      <c r="O1116" s="78"/>
      <c r="P1116" s="227">
        <f>O1116*H1116</f>
        <v>0</v>
      </c>
      <c r="Q1116" s="227">
        <v>0.00025999999999999998</v>
      </c>
      <c r="R1116" s="227">
        <f>Q1116*H1116</f>
        <v>0.00051999999999999995</v>
      </c>
      <c r="S1116" s="227">
        <v>0</v>
      </c>
      <c r="T1116" s="228">
        <f>S1116*H1116</f>
        <v>0</v>
      </c>
      <c r="AR1116" s="15" t="s">
        <v>209</v>
      </c>
      <c r="AT1116" s="15" t="s">
        <v>312</v>
      </c>
      <c r="AU1116" s="15" t="s">
        <v>90</v>
      </c>
      <c r="AY1116" s="15" t="s">
        <v>174</v>
      </c>
      <c r="BE1116" s="229">
        <f>IF(N1116="základní",J1116,0)</f>
        <v>0</v>
      </c>
      <c r="BF1116" s="229">
        <f>IF(N1116="snížená",J1116,0)</f>
        <v>0</v>
      </c>
      <c r="BG1116" s="229">
        <f>IF(N1116="zákl. přenesená",J1116,0)</f>
        <v>0</v>
      </c>
      <c r="BH1116" s="229">
        <f>IF(N1116="sníž. přenesená",J1116,0)</f>
        <v>0</v>
      </c>
      <c r="BI1116" s="229">
        <f>IF(N1116="nulová",J1116,0)</f>
        <v>0</v>
      </c>
      <c r="BJ1116" s="15" t="s">
        <v>87</v>
      </c>
      <c r="BK1116" s="229">
        <f>ROUND(I1116*H1116,2)</f>
        <v>0</v>
      </c>
      <c r="BL1116" s="15" t="s">
        <v>192</v>
      </c>
      <c r="BM1116" s="15" t="s">
        <v>3044</v>
      </c>
    </row>
    <row r="1117" s="1" customFormat="1">
      <c r="B1117" s="37"/>
      <c r="C1117" s="38"/>
      <c r="D1117" s="230" t="s">
        <v>181</v>
      </c>
      <c r="E1117" s="38"/>
      <c r="F1117" s="231" t="s">
        <v>2341</v>
      </c>
      <c r="G1117" s="38"/>
      <c r="H1117" s="38"/>
      <c r="I1117" s="142"/>
      <c r="J1117" s="38"/>
      <c r="K1117" s="38"/>
      <c r="L1117" s="42"/>
      <c r="M1117" s="232"/>
      <c r="N1117" s="78"/>
      <c r="O1117" s="78"/>
      <c r="P1117" s="78"/>
      <c r="Q1117" s="78"/>
      <c r="R1117" s="78"/>
      <c r="S1117" s="78"/>
      <c r="T1117" s="79"/>
      <c r="AT1117" s="15" t="s">
        <v>181</v>
      </c>
      <c r="AU1117" s="15" t="s">
        <v>90</v>
      </c>
    </row>
    <row r="1118" s="12" customFormat="1">
      <c r="B1118" s="236"/>
      <c r="C1118" s="237"/>
      <c r="D1118" s="230" t="s">
        <v>287</v>
      </c>
      <c r="E1118" s="238" t="s">
        <v>1</v>
      </c>
      <c r="F1118" s="239" t="s">
        <v>3045</v>
      </c>
      <c r="G1118" s="237"/>
      <c r="H1118" s="240">
        <v>1</v>
      </c>
      <c r="I1118" s="241"/>
      <c r="J1118" s="237"/>
      <c r="K1118" s="237"/>
      <c r="L1118" s="242"/>
      <c r="M1118" s="243"/>
      <c r="N1118" s="244"/>
      <c r="O1118" s="244"/>
      <c r="P1118" s="244"/>
      <c r="Q1118" s="244"/>
      <c r="R1118" s="244"/>
      <c r="S1118" s="244"/>
      <c r="T1118" s="245"/>
      <c r="AT1118" s="246" t="s">
        <v>287</v>
      </c>
      <c r="AU1118" s="246" t="s">
        <v>90</v>
      </c>
      <c r="AV1118" s="12" t="s">
        <v>90</v>
      </c>
      <c r="AW1118" s="12" t="s">
        <v>40</v>
      </c>
      <c r="AX1118" s="12" t="s">
        <v>79</v>
      </c>
      <c r="AY1118" s="246" t="s">
        <v>174</v>
      </c>
    </row>
    <row r="1119" s="12" customFormat="1">
      <c r="B1119" s="236"/>
      <c r="C1119" s="237"/>
      <c r="D1119" s="230" t="s">
        <v>287</v>
      </c>
      <c r="E1119" s="238" t="s">
        <v>1</v>
      </c>
      <c r="F1119" s="239" t="s">
        <v>3046</v>
      </c>
      <c r="G1119" s="237"/>
      <c r="H1119" s="240">
        <v>1</v>
      </c>
      <c r="I1119" s="241"/>
      <c r="J1119" s="237"/>
      <c r="K1119" s="237"/>
      <c r="L1119" s="242"/>
      <c r="M1119" s="243"/>
      <c r="N1119" s="244"/>
      <c r="O1119" s="244"/>
      <c r="P1119" s="244"/>
      <c r="Q1119" s="244"/>
      <c r="R1119" s="244"/>
      <c r="S1119" s="244"/>
      <c r="T1119" s="245"/>
      <c r="AT1119" s="246" t="s">
        <v>287</v>
      </c>
      <c r="AU1119" s="246" t="s">
        <v>90</v>
      </c>
      <c r="AV1119" s="12" t="s">
        <v>90</v>
      </c>
      <c r="AW1119" s="12" t="s">
        <v>40</v>
      </c>
      <c r="AX1119" s="12" t="s">
        <v>79</v>
      </c>
      <c r="AY1119" s="246" t="s">
        <v>174</v>
      </c>
    </row>
    <row r="1120" s="1" customFormat="1" ht="16.5" customHeight="1">
      <c r="B1120" s="37"/>
      <c r="C1120" s="247" t="s">
        <v>823</v>
      </c>
      <c r="D1120" s="247" t="s">
        <v>312</v>
      </c>
      <c r="E1120" s="248" t="s">
        <v>2352</v>
      </c>
      <c r="F1120" s="249" t="s">
        <v>2353</v>
      </c>
      <c r="G1120" s="250" t="s">
        <v>320</v>
      </c>
      <c r="H1120" s="251">
        <v>223</v>
      </c>
      <c r="I1120" s="252"/>
      <c r="J1120" s="253">
        <f>ROUND(I1120*H1120,2)</f>
        <v>0</v>
      </c>
      <c r="K1120" s="249" t="s">
        <v>1</v>
      </c>
      <c r="L1120" s="254"/>
      <c r="M1120" s="255" t="s">
        <v>1</v>
      </c>
      <c r="N1120" s="256" t="s">
        <v>50</v>
      </c>
      <c r="O1120" s="78"/>
      <c r="P1120" s="227">
        <f>O1120*H1120</f>
        <v>0</v>
      </c>
      <c r="Q1120" s="227">
        <v>0.00022000000000000001</v>
      </c>
      <c r="R1120" s="227">
        <f>Q1120*H1120</f>
        <v>0.049059999999999999</v>
      </c>
      <c r="S1120" s="227">
        <v>0</v>
      </c>
      <c r="T1120" s="228">
        <f>S1120*H1120</f>
        <v>0</v>
      </c>
      <c r="AR1120" s="15" t="s">
        <v>209</v>
      </c>
      <c r="AT1120" s="15" t="s">
        <v>312</v>
      </c>
      <c r="AU1120" s="15" t="s">
        <v>90</v>
      </c>
      <c r="AY1120" s="15" t="s">
        <v>174</v>
      </c>
      <c r="BE1120" s="229">
        <f>IF(N1120="základní",J1120,0)</f>
        <v>0</v>
      </c>
      <c r="BF1120" s="229">
        <f>IF(N1120="snížená",J1120,0)</f>
        <v>0</v>
      </c>
      <c r="BG1120" s="229">
        <f>IF(N1120="zákl. přenesená",J1120,0)</f>
        <v>0</v>
      </c>
      <c r="BH1120" s="229">
        <f>IF(N1120="sníž. přenesená",J1120,0)</f>
        <v>0</v>
      </c>
      <c r="BI1120" s="229">
        <f>IF(N1120="nulová",J1120,0)</f>
        <v>0</v>
      </c>
      <c r="BJ1120" s="15" t="s">
        <v>87</v>
      </c>
      <c r="BK1120" s="229">
        <f>ROUND(I1120*H1120,2)</f>
        <v>0</v>
      </c>
      <c r="BL1120" s="15" t="s">
        <v>192</v>
      </c>
      <c r="BM1120" s="15" t="s">
        <v>3047</v>
      </c>
    </row>
    <row r="1121" s="1" customFormat="1">
      <c r="B1121" s="37"/>
      <c r="C1121" s="38"/>
      <c r="D1121" s="230" t="s">
        <v>181</v>
      </c>
      <c r="E1121" s="38"/>
      <c r="F1121" s="231" t="s">
        <v>2353</v>
      </c>
      <c r="G1121" s="38"/>
      <c r="H1121" s="38"/>
      <c r="I1121" s="142"/>
      <c r="J1121" s="38"/>
      <c r="K1121" s="38"/>
      <c r="L1121" s="42"/>
      <c r="M1121" s="232"/>
      <c r="N1121" s="78"/>
      <c r="O1121" s="78"/>
      <c r="P1121" s="78"/>
      <c r="Q1121" s="78"/>
      <c r="R1121" s="78"/>
      <c r="S1121" s="78"/>
      <c r="T1121" s="79"/>
      <c r="AT1121" s="15" t="s">
        <v>181</v>
      </c>
      <c r="AU1121" s="15" t="s">
        <v>90</v>
      </c>
    </row>
    <row r="1122" s="12" customFormat="1">
      <c r="B1122" s="236"/>
      <c r="C1122" s="237"/>
      <c r="D1122" s="230" t="s">
        <v>287</v>
      </c>
      <c r="E1122" s="238" t="s">
        <v>1</v>
      </c>
      <c r="F1122" s="239" t="s">
        <v>3048</v>
      </c>
      <c r="G1122" s="237"/>
      <c r="H1122" s="240">
        <v>223</v>
      </c>
      <c r="I1122" s="241"/>
      <c r="J1122" s="237"/>
      <c r="K1122" s="237"/>
      <c r="L1122" s="242"/>
      <c r="M1122" s="243"/>
      <c r="N1122" s="244"/>
      <c r="O1122" s="244"/>
      <c r="P1122" s="244"/>
      <c r="Q1122" s="244"/>
      <c r="R1122" s="244"/>
      <c r="S1122" s="244"/>
      <c r="T1122" s="245"/>
      <c r="AT1122" s="246" t="s">
        <v>287</v>
      </c>
      <c r="AU1122" s="246" t="s">
        <v>90</v>
      </c>
      <c r="AV1122" s="12" t="s">
        <v>90</v>
      </c>
      <c r="AW1122" s="12" t="s">
        <v>40</v>
      </c>
      <c r="AX1122" s="12" t="s">
        <v>87</v>
      </c>
      <c r="AY1122" s="246" t="s">
        <v>174</v>
      </c>
    </row>
    <row r="1123" s="1" customFormat="1" ht="16.5" customHeight="1">
      <c r="B1123" s="37"/>
      <c r="C1123" s="247" t="s">
        <v>828</v>
      </c>
      <c r="D1123" s="247" t="s">
        <v>312</v>
      </c>
      <c r="E1123" s="248" t="s">
        <v>2356</v>
      </c>
      <c r="F1123" s="249" t="s">
        <v>2357</v>
      </c>
      <c r="G1123" s="250" t="s">
        <v>320</v>
      </c>
      <c r="H1123" s="251">
        <v>213</v>
      </c>
      <c r="I1123" s="252"/>
      <c r="J1123" s="253">
        <f>ROUND(I1123*H1123,2)</f>
        <v>0</v>
      </c>
      <c r="K1123" s="249" t="s">
        <v>1</v>
      </c>
      <c r="L1123" s="254"/>
      <c r="M1123" s="255" t="s">
        <v>1</v>
      </c>
      <c r="N1123" s="256" t="s">
        <v>50</v>
      </c>
      <c r="O1123" s="78"/>
      <c r="P1123" s="227">
        <f>O1123*H1123</f>
        <v>0</v>
      </c>
      <c r="Q1123" s="227">
        <v>0.00022000000000000001</v>
      </c>
      <c r="R1123" s="227">
        <f>Q1123*H1123</f>
        <v>0.046859999999999999</v>
      </c>
      <c r="S1123" s="227">
        <v>0</v>
      </c>
      <c r="T1123" s="228">
        <f>S1123*H1123</f>
        <v>0</v>
      </c>
      <c r="AR1123" s="15" t="s">
        <v>209</v>
      </c>
      <c r="AT1123" s="15" t="s">
        <v>312</v>
      </c>
      <c r="AU1123" s="15" t="s">
        <v>90</v>
      </c>
      <c r="AY1123" s="15" t="s">
        <v>174</v>
      </c>
      <c r="BE1123" s="229">
        <f>IF(N1123="základní",J1123,0)</f>
        <v>0</v>
      </c>
      <c r="BF1123" s="229">
        <f>IF(N1123="snížená",J1123,0)</f>
        <v>0</v>
      </c>
      <c r="BG1123" s="229">
        <f>IF(N1123="zákl. přenesená",J1123,0)</f>
        <v>0</v>
      </c>
      <c r="BH1123" s="229">
        <f>IF(N1123="sníž. přenesená",J1123,0)</f>
        <v>0</v>
      </c>
      <c r="BI1123" s="229">
        <f>IF(N1123="nulová",J1123,0)</f>
        <v>0</v>
      </c>
      <c r="BJ1123" s="15" t="s">
        <v>87</v>
      </c>
      <c r="BK1123" s="229">
        <f>ROUND(I1123*H1123,2)</f>
        <v>0</v>
      </c>
      <c r="BL1123" s="15" t="s">
        <v>192</v>
      </c>
      <c r="BM1123" s="15" t="s">
        <v>3049</v>
      </c>
    </row>
    <row r="1124" s="1" customFormat="1">
      <c r="B1124" s="37"/>
      <c r="C1124" s="38"/>
      <c r="D1124" s="230" t="s">
        <v>181</v>
      </c>
      <c r="E1124" s="38"/>
      <c r="F1124" s="231" t="s">
        <v>2357</v>
      </c>
      <c r="G1124" s="38"/>
      <c r="H1124" s="38"/>
      <c r="I1124" s="142"/>
      <c r="J1124" s="38"/>
      <c r="K1124" s="38"/>
      <c r="L1124" s="42"/>
      <c r="M1124" s="232"/>
      <c r="N1124" s="78"/>
      <c r="O1124" s="78"/>
      <c r="P1124" s="78"/>
      <c r="Q1124" s="78"/>
      <c r="R1124" s="78"/>
      <c r="S1124" s="78"/>
      <c r="T1124" s="79"/>
      <c r="AT1124" s="15" t="s">
        <v>181</v>
      </c>
      <c r="AU1124" s="15" t="s">
        <v>90</v>
      </c>
    </row>
    <row r="1125" s="12" customFormat="1">
      <c r="B1125" s="236"/>
      <c r="C1125" s="237"/>
      <c r="D1125" s="230" t="s">
        <v>287</v>
      </c>
      <c r="E1125" s="238" t="s">
        <v>1</v>
      </c>
      <c r="F1125" s="239" t="s">
        <v>3050</v>
      </c>
      <c r="G1125" s="237"/>
      <c r="H1125" s="240">
        <v>213</v>
      </c>
      <c r="I1125" s="241"/>
      <c r="J1125" s="237"/>
      <c r="K1125" s="237"/>
      <c r="L1125" s="242"/>
      <c r="M1125" s="243"/>
      <c r="N1125" s="244"/>
      <c r="O1125" s="244"/>
      <c r="P1125" s="244"/>
      <c r="Q1125" s="244"/>
      <c r="R1125" s="244"/>
      <c r="S1125" s="244"/>
      <c r="T1125" s="245"/>
      <c r="AT1125" s="246" t="s">
        <v>287</v>
      </c>
      <c r="AU1125" s="246" t="s">
        <v>90</v>
      </c>
      <c r="AV1125" s="12" t="s">
        <v>90</v>
      </c>
      <c r="AW1125" s="12" t="s">
        <v>40</v>
      </c>
      <c r="AX1125" s="12" t="s">
        <v>87</v>
      </c>
      <c r="AY1125" s="246" t="s">
        <v>174</v>
      </c>
    </row>
    <row r="1126" s="1" customFormat="1" ht="16.5" customHeight="1">
      <c r="B1126" s="37"/>
      <c r="C1126" s="218" t="s">
        <v>846</v>
      </c>
      <c r="D1126" s="218" t="s">
        <v>175</v>
      </c>
      <c r="E1126" s="219" t="s">
        <v>2167</v>
      </c>
      <c r="F1126" s="220" t="s">
        <v>2168</v>
      </c>
      <c r="G1126" s="221" t="s">
        <v>178</v>
      </c>
      <c r="H1126" s="222">
        <v>71</v>
      </c>
      <c r="I1126" s="223"/>
      <c r="J1126" s="224">
        <f>ROUND(I1126*H1126,2)</f>
        <v>0</v>
      </c>
      <c r="K1126" s="220" t="s">
        <v>1</v>
      </c>
      <c r="L1126" s="42"/>
      <c r="M1126" s="225" t="s">
        <v>1</v>
      </c>
      <c r="N1126" s="226" t="s">
        <v>50</v>
      </c>
      <c r="O1126" s="78"/>
      <c r="P1126" s="227">
        <f>O1126*H1126</f>
        <v>0</v>
      </c>
      <c r="Q1126" s="227">
        <v>0</v>
      </c>
      <c r="R1126" s="227">
        <f>Q1126*H1126</f>
        <v>0</v>
      </c>
      <c r="S1126" s="227">
        <v>0</v>
      </c>
      <c r="T1126" s="228">
        <f>S1126*H1126</f>
        <v>0</v>
      </c>
      <c r="AR1126" s="15" t="s">
        <v>192</v>
      </c>
      <c r="AT1126" s="15" t="s">
        <v>175</v>
      </c>
      <c r="AU1126" s="15" t="s">
        <v>90</v>
      </c>
      <c r="AY1126" s="15" t="s">
        <v>174</v>
      </c>
      <c r="BE1126" s="229">
        <f>IF(N1126="základní",J1126,0)</f>
        <v>0</v>
      </c>
      <c r="BF1126" s="229">
        <f>IF(N1126="snížená",J1126,0)</f>
        <v>0</v>
      </c>
      <c r="BG1126" s="229">
        <f>IF(N1126="zákl. přenesená",J1126,0)</f>
        <v>0</v>
      </c>
      <c r="BH1126" s="229">
        <f>IF(N1126="sníž. přenesená",J1126,0)</f>
        <v>0</v>
      </c>
      <c r="BI1126" s="229">
        <f>IF(N1126="nulová",J1126,0)</f>
        <v>0</v>
      </c>
      <c r="BJ1126" s="15" t="s">
        <v>87</v>
      </c>
      <c r="BK1126" s="229">
        <f>ROUND(I1126*H1126,2)</f>
        <v>0</v>
      </c>
      <c r="BL1126" s="15" t="s">
        <v>192</v>
      </c>
      <c r="BM1126" s="15" t="s">
        <v>3051</v>
      </c>
    </row>
    <row r="1127" s="12" customFormat="1">
      <c r="B1127" s="236"/>
      <c r="C1127" s="237"/>
      <c r="D1127" s="230" t="s">
        <v>287</v>
      </c>
      <c r="E1127" s="238" t="s">
        <v>1</v>
      </c>
      <c r="F1127" s="239" t="s">
        <v>644</v>
      </c>
      <c r="G1127" s="237"/>
      <c r="H1127" s="240">
        <v>71</v>
      </c>
      <c r="I1127" s="241"/>
      <c r="J1127" s="237"/>
      <c r="K1127" s="237"/>
      <c r="L1127" s="242"/>
      <c r="M1127" s="243"/>
      <c r="N1127" s="244"/>
      <c r="O1127" s="244"/>
      <c r="P1127" s="244"/>
      <c r="Q1127" s="244"/>
      <c r="R1127" s="244"/>
      <c r="S1127" s="244"/>
      <c r="T1127" s="245"/>
      <c r="AT1127" s="246" t="s">
        <v>287</v>
      </c>
      <c r="AU1127" s="246" t="s">
        <v>90</v>
      </c>
      <c r="AV1127" s="12" t="s">
        <v>90</v>
      </c>
      <c r="AW1127" s="12" t="s">
        <v>40</v>
      </c>
      <c r="AX1127" s="12" t="s">
        <v>87</v>
      </c>
      <c r="AY1127" s="246" t="s">
        <v>174</v>
      </c>
    </row>
    <row r="1128" s="1" customFormat="1" ht="16.5" customHeight="1">
      <c r="B1128" s="37"/>
      <c r="C1128" s="218" t="s">
        <v>878</v>
      </c>
      <c r="D1128" s="218" t="s">
        <v>175</v>
      </c>
      <c r="E1128" s="219" t="s">
        <v>2171</v>
      </c>
      <c r="F1128" s="220" t="s">
        <v>2172</v>
      </c>
      <c r="G1128" s="221" t="s">
        <v>178</v>
      </c>
      <c r="H1128" s="222">
        <v>71</v>
      </c>
      <c r="I1128" s="223"/>
      <c r="J1128" s="224">
        <f>ROUND(I1128*H1128,2)</f>
        <v>0</v>
      </c>
      <c r="K1128" s="220" t="s">
        <v>1</v>
      </c>
      <c r="L1128" s="42"/>
      <c r="M1128" s="225" t="s">
        <v>1</v>
      </c>
      <c r="N1128" s="226" t="s">
        <v>50</v>
      </c>
      <c r="O1128" s="78"/>
      <c r="P1128" s="227">
        <f>O1128*H1128</f>
        <v>0</v>
      </c>
      <c r="Q1128" s="227">
        <v>0</v>
      </c>
      <c r="R1128" s="227">
        <f>Q1128*H1128</f>
        <v>0</v>
      </c>
      <c r="S1128" s="227">
        <v>0</v>
      </c>
      <c r="T1128" s="228">
        <f>S1128*H1128</f>
        <v>0</v>
      </c>
      <c r="AR1128" s="15" t="s">
        <v>192</v>
      </c>
      <c r="AT1128" s="15" t="s">
        <v>175</v>
      </c>
      <c r="AU1128" s="15" t="s">
        <v>90</v>
      </c>
      <c r="AY1128" s="15" t="s">
        <v>174</v>
      </c>
      <c r="BE1128" s="229">
        <f>IF(N1128="základní",J1128,0)</f>
        <v>0</v>
      </c>
      <c r="BF1128" s="229">
        <f>IF(N1128="snížená",J1128,0)</f>
        <v>0</v>
      </c>
      <c r="BG1128" s="229">
        <f>IF(N1128="zákl. přenesená",J1128,0)</f>
        <v>0</v>
      </c>
      <c r="BH1128" s="229">
        <f>IF(N1128="sníž. přenesená",J1128,0)</f>
        <v>0</v>
      </c>
      <c r="BI1128" s="229">
        <f>IF(N1128="nulová",J1128,0)</f>
        <v>0</v>
      </c>
      <c r="BJ1128" s="15" t="s">
        <v>87</v>
      </c>
      <c r="BK1128" s="229">
        <f>ROUND(I1128*H1128,2)</f>
        <v>0</v>
      </c>
      <c r="BL1128" s="15" t="s">
        <v>192</v>
      </c>
      <c r="BM1128" s="15" t="s">
        <v>3052</v>
      </c>
    </row>
    <row r="1129" s="12" customFormat="1">
      <c r="B1129" s="236"/>
      <c r="C1129" s="237"/>
      <c r="D1129" s="230" t="s">
        <v>287</v>
      </c>
      <c r="E1129" s="238" t="s">
        <v>1</v>
      </c>
      <c r="F1129" s="239" t="s">
        <v>644</v>
      </c>
      <c r="G1129" s="237"/>
      <c r="H1129" s="240">
        <v>71</v>
      </c>
      <c r="I1129" s="241"/>
      <c r="J1129" s="237"/>
      <c r="K1129" s="237"/>
      <c r="L1129" s="242"/>
      <c r="M1129" s="243"/>
      <c r="N1129" s="244"/>
      <c r="O1129" s="244"/>
      <c r="P1129" s="244"/>
      <c r="Q1129" s="244"/>
      <c r="R1129" s="244"/>
      <c r="S1129" s="244"/>
      <c r="T1129" s="245"/>
      <c r="AT1129" s="246" t="s">
        <v>287</v>
      </c>
      <c r="AU1129" s="246" t="s">
        <v>90</v>
      </c>
      <c r="AV1129" s="12" t="s">
        <v>90</v>
      </c>
      <c r="AW1129" s="12" t="s">
        <v>40</v>
      </c>
      <c r="AX1129" s="12" t="s">
        <v>87</v>
      </c>
      <c r="AY1129" s="246" t="s">
        <v>174</v>
      </c>
    </row>
    <row r="1130" s="1" customFormat="1" ht="16.5" customHeight="1">
      <c r="B1130" s="37"/>
      <c r="C1130" s="218" t="s">
        <v>2428</v>
      </c>
      <c r="D1130" s="218" t="s">
        <v>175</v>
      </c>
      <c r="E1130" s="219" t="s">
        <v>2402</v>
      </c>
      <c r="F1130" s="220" t="s">
        <v>2403</v>
      </c>
      <c r="G1130" s="221" t="s">
        <v>463</v>
      </c>
      <c r="H1130" s="222">
        <v>3</v>
      </c>
      <c r="I1130" s="223"/>
      <c r="J1130" s="224">
        <f>ROUND(I1130*H1130,2)</f>
        <v>0</v>
      </c>
      <c r="K1130" s="220" t="s">
        <v>274</v>
      </c>
      <c r="L1130" s="42"/>
      <c r="M1130" s="225" t="s">
        <v>1</v>
      </c>
      <c r="N1130" s="226" t="s">
        <v>50</v>
      </c>
      <c r="O1130" s="78"/>
      <c r="P1130" s="227">
        <f>O1130*H1130</f>
        <v>0</v>
      </c>
      <c r="Q1130" s="227">
        <v>0.0049199999999999999</v>
      </c>
      <c r="R1130" s="227">
        <f>Q1130*H1130</f>
        <v>0.014759999999999999</v>
      </c>
      <c r="S1130" s="227">
        <v>0</v>
      </c>
      <c r="T1130" s="228">
        <f>S1130*H1130</f>
        <v>0</v>
      </c>
      <c r="AR1130" s="15" t="s">
        <v>612</v>
      </c>
      <c r="AT1130" s="15" t="s">
        <v>175</v>
      </c>
      <c r="AU1130" s="15" t="s">
        <v>90</v>
      </c>
      <c r="AY1130" s="15" t="s">
        <v>174</v>
      </c>
      <c r="BE1130" s="229">
        <f>IF(N1130="základní",J1130,0)</f>
        <v>0</v>
      </c>
      <c r="BF1130" s="229">
        <f>IF(N1130="snížená",J1130,0)</f>
        <v>0</v>
      </c>
      <c r="BG1130" s="229">
        <f>IF(N1130="zákl. přenesená",J1130,0)</f>
        <v>0</v>
      </c>
      <c r="BH1130" s="229">
        <f>IF(N1130="sníž. přenesená",J1130,0)</f>
        <v>0</v>
      </c>
      <c r="BI1130" s="229">
        <f>IF(N1130="nulová",J1130,0)</f>
        <v>0</v>
      </c>
      <c r="BJ1130" s="15" t="s">
        <v>87</v>
      </c>
      <c r="BK1130" s="229">
        <f>ROUND(I1130*H1130,2)</f>
        <v>0</v>
      </c>
      <c r="BL1130" s="15" t="s">
        <v>612</v>
      </c>
      <c r="BM1130" s="15" t="s">
        <v>3053</v>
      </c>
    </row>
    <row r="1131" s="1" customFormat="1">
      <c r="B1131" s="37"/>
      <c r="C1131" s="38"/>
      <c r="D1131" s="230" t="s">
        <v>181</v>
      </c>
      <c r="E1131" s="38"/>
      <c r="F1131" s="231" t="s">
        <v>2405</v>
      </c>
      <c r="G1131" s="38"/>
      <c r="H1131" s="38"/>
      <c r="I1131" s="142"/>
      <c r="J1131" s="38"/>
      <c r="K1131" s="38"/>
      <c r="L1131" s="42"/>
      <c r="M1131" s="232"/>
      <c r="N1131" s="78"/>
      <c r="O1131" s="78"/>
      <c r="P1131" s="78"/>
      <c r="Q1131" s="78"/>
      <c r="R1131" s="78"/>
      <c r="S1131" s="78"/>
      <c r="T1131" s="79"/>
      <c r="AT1131" s="15" t="s">
        <v>181</v>
      </c>
      <c r="AU1131" s="15" t="s">
        <v>90</v>
      </c>
    </row>
    <row r="1132" s="12" customFormat="1">
      <c r="B1132" s="236"/>
      <c r="C1132" s="237"/>
      <c r="D1132" s="230" t="s">
        <v>287</v>
      </c>
      <c r="E1132" s="238" t="s">
        <v>1</v>
      </c>
      <c r="F1132" s="239" t="s">
        <v>187</v>
      </c>
      <c r="G1132" s="237"/>
      <c r="H1132" s="240">
        <v>3</v>
      </c>
      <c r="I1132" s="241"/>
      <c r="J1132" s="237"/>
      <c r="K1132" s="237"/>
      <c r="L1132" s="242"/>
      <c r="M1132" s="243"/>
      <c r="N1132" s="244"/>
      <c r="O1132" s="244"/>
      <c r="P1132" s="244"/>
      <c r="Q1132" s="244"/>
      <c r="R1132" s="244"/>
      <c r="S1132" s="244"/>
      <c r="T1132" s="245"/>
      <c r="AT1132" s="246" t="s">
        <v>287</v>
      </c>
      <c r="AU1132" s="246" t="s">
        <v>90</v>
      </c>
      <c r="AV1132" s="12" t="s">
        <v>90</v>
      </c>
      <c r="AW1132" s="12" t="s">
        <v>40</v>
      </c>
      <c r="AX1132" s="12" t="s">
        <v>87</v>
      </c>
      <c r="AY1132" s="246" t="s">
        <v>174</v>
      </c>
    </row>
    <row r="1133" s="1" customFormat="1" ht="16.5" customHeight="1">
      <c r="B1133" s="37"/>
      <c r="C1133" s="247" t="s">
        <v>833</v>
      </c>
      <c r="D1133" s="247" t="s">
        <v>312</v>
      </c>
      <c r="E1133" s="248" t="s">
        <v>2388</v>
      </c>
      <c r="F1133" s="249" t="s">
        <v>2389</v>
      </c>
      <c r="G1133" s="250" t="s">
        <v>463</v>
      </c>
      <c r="H1133" s="251">
        <v>3</v>
      </c>
      <c r="I1133" s="252"/>
      <c r="J1133" s="253">
        <f>ROUND(I1133*H1133,2)</f>
        <v>0</v>
      </c>
      <c r="K1133" s="249" t="s">
        <v>330</v>
      </c>
      <c r="L1133" s="254"/>
      <c r="M1133" s="255" t="s">
        <v>1</v>
      </c>
      <c r="N1133" s="256" t="s">
        <v>50</v>
      </c>
      <c r="O1133" s="78"/>
      <c r="P1133" s="227">
        <f>O1133*H1133</f>
        <v>0</v>
      </c>
      <c r="Q1133" s="227">
        <v>0.031600000000000003</v>
      </c>
      <c r="R1133" s="227">
        <f>Q1133*H1133</f>
        <v>0.094800000000000009</v>
      </c>
      <c r="S1133" s="227">
        <v>0</v>
      </c>
      <c r="T1133" s="228">
        <f>S1133*H1133</f>
        <v>0</v>
      </c>
      <c r="AR1133" s="15" t="s">
        <v>209</v>
      </c>
      <c r="AT1133" s="15" t="s">
        <v>312</v>
      </c>
      <c r="AU1133" s="15" t="s">
        <v>90</v>
      </c>
      <c r="AY1133" s="15" t="s">
        <v>174</v>
      </c>
      <c r="BE1133" s="229">
        <f>IF(N1133="základní",J1133,0)</f>
        <v>0</v>
      </c>
      <c r="BF1133" s="229">
        <f>IF(N1133="snížená",J1133,0)</f>
        <v>0</v>
      </c>
      <c r="BG1133" s="229">
        <f>IF(N1133="zákl. přenesená",J1133,0)</f>
        <v>0</v>
      </c>
      <c r="BH1133" s="229">
        <f>IF(N1133="sníž. přenesená",J1133,0)</f>
        <v>0</v>
      </c>
      <c r="BI1133" s="229">
        <f>IF(N1133="nulová",J1133,0)</f>
        <v>0</v>
      </c>
      <c r="BJ1133" s="15" t="s">
        <v>87</v>
      </c>
      <c r="BK1133" s="229">
        <f>ROUND(I1133*H1133,2)</f>
        <v>0</v>
      </c>
      <c r="BL1133" s="15" t="s">
        <v>192</v>
      </c>
      <c r="BM1133" s="15" t="s">
        <v>3054</v>
      </c>
    </row>
    <row r="1134" s="1" customFormat="1">
      <c r="B1134" s="37"/>
      <c r="C1134" s="38"/>
      <c r="D1134" s="230" t="s">
        <v>181</v>
      </c>
      <c r="E1134" s="38"/>
      <c r="F1134" s="231" t="s">
        <v>2391</v>
      </c>
      <c r="G1134" s="38"/>
      <c r="H1134" s="38"/>
      <c r="I1134" s="142"/>
      <c r="J1134" s="38"/>
      <c r="K1134" s="38"/>
      <c r="L1134" s="42"/>
      <c r="M1134" s="232"/>
      <c r="N1134" s="78"/>
      <c r="O1134" s="78"/>
      <c r="P1134" s="78"/>
      <c r="Q1134" s="78"/>
      <c r="R1134" s="78"/>
      <c r="S1134" s="78"/>
      <c r="T1134" s="79"/>
      <c r="AT1134" s="15" t="s">
        <v>181</v>
      </c>
      <c r="AU1134" s="15" t="s">
        <v>90</v>
      </c>
    </row>
    <row r="1135" s="12" customFormat="1">
      <c r="B1135" s="236"/>
      <c r="C1135" s="237"/>
      <c r="D1135" s="230" t="s">
        <v>287</v>
      </c>
      <c r="E1135" s="238" t="s">
        <v>1</v>
      </c>
      <c r="F1135" s="239" t="s">
        <v>187</v>
      </c>
      <c r="G1135" s="237"/>
      <c r="H1135" s="240">
        <v>3</v>
      </c>
      <c r="I1135" s="241"/>
      <c r="J1135" s="237"/>
      <c r="K1135" s="237"/>
      <c r="L1135" s="242"/>
      <c r="M1135" s="243"/>
      <c r="N1135" s="244"/>
      <c r="O1135" s="244"/>
      <c r="P1135" s="244"/>
      <c r="Q1135" s="244"/>
      <c r="R1135" s="244"/>
      <c r="S1135" s="244"/>
      <c r="T1135" s="245"/>
      <c r="AT1135" s="246" t="s">
        <v>287</v>
      </c>
      <c r="AU1135" s="246" t="s">
        <v>90</v>
      </c>
      <c r="AV1135" s="12" t="s">
        <v>90</v>
      </c>
      <c r="AW1135" s="12" t="s">
        <v>40</v>
      </c>
      <c r="AX1135" s="12" t="s">
        <v>87</v>
      </c>
      <c r="AY1135" s="246" t="s">
        <v>174</v>
      </c>
    </row>
    <row r="1136" s="1" customFormat="1" ht="16.5" customHeight="1">
      <c r="B1136" s="37"/>
      <c r="C1136" s="247" t="s">
        <v>840</v>
      </c>
      <c r="D1136" s="247" t="s">
        <v>312</v>
      </c>
      <c r="E1136" s="248" t="s">
        <v>2393</v>
      </c>
      <c r="F1136" s="249" t="s">
        <v>2394</v>
      </c>
      <c r="G1136" s="250" t="s">
        <v>320</v>
      </c>
      <c r="H1136" s="251">
        <v>4</v>
      </c>
      <c r="I1136" s="252"/>
      <c r="J1136" s="253">
        <f>ROUND(I1136*H1136,2)</f>
        <v>0</v>
      </c>
      <c r="K1136" s="249" t="s">
        <v>1</v>
      </c>
      <c r="L1136" s="254"/>
      <c r="M1136" s="255" t="s">
        <v>1</v>
      </c>
      <c r="N1136" s="256" t="s">
        <v>50</v>
      </c>
      <c r="O1136" s="78"/>
      <c r="P1136" s="227">
        <f>O1136*H1136</f>
        <v>0</v>
      </c>
      <c r="Q1136" s="227">
        <v>0.00010000000000000001</v>
      </c>
      <c r="R1136" s="227">
        <f>Q1136*H1136</f>
        <v>0.00040000000000000002</v>
      </c>
      <c r="S1136" s="227">
        <v>0</v>
      </c>
      <c r="T1136" s="228">
        <f>S1136*H1136</f>
        <v>0</v>
      </c>
      <c r="AR1136" s="15" t="s">
        <v>209</v>
      </c>
      <c r="AT1136" s="15" t="s">
        <v>312</v>
      </c>
      <c r="AU1136" s="15" t="s">
        <v>90</v>
      </c>
      <c r="AY1136" s="15" t="s">
        <v>174</v>
      </c>
      <c r="BE1136" s="229">
        <f>IF(N1136="základní",J1136,0)</f>
        <v>0</v>
      </c>
      <c r="BF1136" s="229">
        <f>IF(N1136="snížená",J1136,0)</f>
        <v>0</v>
      </c>
      <c r="BG1136" s="229">
        <f>IF(N1136="zákl. přenesená",J1136,0)</f>
        <v>0</v>
      </c>
      <c r="BH1136" s="229">
        <f>IF(N1136="sníž. přenesená",J1136,0)</f>
        <v>0</v>
      </c>
      <c r="BI1136" s="229">
        <f>IF(N1136="nulová",J1136,0)</f>
        <v>0</v>
      </c>
      <c r="BJ1136" s="15" t="s">
        <v>87</v>
      </c>
      <c r="BK1136" s="229">
        <f>ROUND(I1136*H1136,2)</f>
        <v>0</v>
      </c>
      <c r="BL1136" s="15" t="s">
        <v>192</v>
      </c>
      <c r="BM1136" s="15" t="s">
        <v>3055</v>
      </c>
    </row>
    <row r="1137" s="1" customFormat="1">
      <c r="B1137" s="37"/>
      <c r="C1137" s="38"/>
      <c r="D1137" s="230" t="s">
        <v>181</v>
      </c>
      <c r="E1137" s="38"/>
      <c r="F1137" s="231" t="s">
        <v>2396</v>
      </c>
      <c r="G1137" s="38"/>
      <c r="H1137" s="38"/>
      <c r="I1137" s="142"/>
      <c r="J1137" s="38"/>
      <c r="K1137" s="38"/>
      <c r="L1137" s="42"/>
      <c r="M1137" s="232"/>
      <c r="N1137" s="78"/>
      <c r="O1137" s="78"/>
      <c r="P1137" s="78"/>
      <c r="Q1137" s="78"/>
      <c r="R1137" s="78"/>
      <c r="S1137" s="78"/>
      <c r="T1137" s="79"/>
      <c r="AT1137" s="15" t="s">
        <v>181</v>
      </c>
      <c r="AU1137" s="15" t="s">
        <v>90</v>
      </c>
    </row>
    <row r="1138" s="12" customFormat="1">
      <c r="B1138" s="236"/>
      <c r="C1138" s="237"/>
      <c r="D1138" s="230" t="s">
        <v>287</v>
      </c>
      <c r="E1138" s="238" t="s">
        <v>1</v>
      </c>
      <c r="F1138" s="239" t="s">
        <v>192</v>
      </c>
      <c r="G1138" s="237"/>
      <c r="H1138" s="240">
        <v>4</v>
      </c>
      <c r="I1138" s="241"/>
      <c r="J1138" s="237"/>
      <c r="K1138" s="237"/>
      <c r="L1138" s="242"/>
      <c r="M1138" s="243"/>
      <c r="N1138" s="244"/>
      <c r="O1138" s="244"/>
      <c r="P1138" s="244"/>
      <c r="Q1138" s="244"/>
      <c r="R1138" s="244"/>
      <c r="S1138" s="244"/>
      <c r="T1138" s="245"/>
      <c r="AT1138" s="246" t="s">
        <v>287</v>
      </c>
      <c r="AU1138" s="246" t="s">
        <v>90</v>
      </c>
      <c r="AV1138" s="12" t="s">
        <v>90</v>
      </c>
      <c r="AW1138" s="12" t="s">
        <v>40</v>
      </c>
      <c r="AX1138" s="12" t="s">
        <v>87</v>
      </c>
      <c r="AY1138" s="246" t="s">
        <v>174</v>
      </c>
    </row>
    <row r="1139" s="1" customFormat="1" ht="16.5" customHeight="1">
      <c r="B1139" s="37"/>
      <c r="C1139" s="218" t="s">
        <v>2444</v>
      </c>
      <c r="D1139" s="218" t="s">
        <v>175</v>
      </c>
      <c r="E1139" s="219" t="s">
        <v>2368</v>
      </c>
      <c r="F1139" s="220" t="s">
        <v>2369</v>
      </c>
      <c r="G1139" s="221" t="s">
        <v>320</v>
      </c>
      <c r="H1139" s="222">
        <v>2</v>
      </c>
      <c r="I1139" s="223"/>
      <c r="J1139" s="224">
        <f>ROUND(I1139*H1139,2)</f>
        <v>0</v>
      </c>
      <c r="K1139" s="220" t="s">
        <v>274</v>
      </c>
      <c r="L1139" s="42"/>
      <c r="M1139" s="225" t="s">
        <v>1</v>
      </c>
      <c r="N1139" s="226" t="s">
        <v>50</v>
      </c>
      <c r="O1139" s="78"/>
      <c r="P1139" s="227">
        <f>O1139*H1139</f>
        <v>0</v>
      </c>
      <c r="Q1139" s="227">
        <v>0.00046000000000000001</v>
      </c>
      <c r="R1139" s="227">
        <f>Q1139*H1139</f>
        <v>0.00092000000000000003</v>
      </c>
      <c r="S1139" s="227">
        <v>0</v>
      </c>
      <c r="T1139" s="228">
        <f>S1139*H1139</f>
        <v>0</v>
      </c>
      <c r="AR1139" s="15" t="s">
        <v>192</v>
      </c>
      <c r="AT1139" s="15" t="s">
        <v>175</v>
      </c>
      <c r="AU1139" s="15" t="s">
        <v>90</v>
      </c>
      <c r="AY1139" s="15" t="s">
        <v>174</v>
      </c>
      <c r="BE1139" s="229">
        <f>IF(N1139="základní",J1139,0)</f>
        <v>0</v>
      </c>
      <c r="BF1139" s="229">
        <f>IF(N1139="snížená",J1139,0)</f>
        <v>0</v>
      </c>
      <c r="BG1139" s="229">
        <f>IF(N1139="zákl. přenesená",J1139,0)</f>
        <v>0</v>
      </c>
      <c r="BH1139" s="229">
        <f>IF(N1139="sníž. přenesená",J1139,0)</f>
        <v>0</v>
      </c>
      <c r="BI1139" s="229">
        <f>IF(N1139="nulová",J1139,0)</f>
        <v>0</v>
      </c>
      <c r="BJ1139" s="15" t="s">
        <v>87</v>
      </c>
      <c r="BK1139" s="229">
        <f>ROUND(I1139*H1139,2)</f>
        <v>0</v>
      </c>
      <c r="BL1139" s="15" t="s">
        <v>192</v>
      </c>
      <c r="BM1139" s="15" t="s">
        <v>3056</v>
      </c>
    </row>
    <row r="1140" s="1" customFormat="1">
      <c r="B1140" s="37"/>
      <c r="C1140" s="38"/>
      <c r="D1140" s="230" t="s">
        <v>181</v>
      </c>
      <c r="E1140" s="38"/>
      <c r="F1140" s="231" t="s">
        <v>2371</v>
      </c>
      <c r="G1140" s="38"/>
      <c r="H1140" s="38"/>
      <c r="I1140" s="142"/>
      <c r="J1140" s="38"/>
      <c r="K1140" s="38"/>
      <c r="L1140" s="42"/>
      <c r="M1140" s="232"/>
      <c r="N1140" s="78"/>
      <c r="O1140" s="78"/>
      <c r="P1140" s="78"/>
      <c r="Q1140" s="78"/>
      <c r="R1140" s="78"/>
      <c r="S1140" s="78"/>
      <c r="T1140" s="79"/>
      <c r="AT1140" s="15" t="s">
        <v>181</v>
      </c>
      <c r="AU1140" s="15" t="s">
        <v>90</v>
      </c>
    </row>
    <row r="1141" s="12" customFormat="1">
      <c r="B1141" s="236"/>
      <c r="C1141" s="237"/>
      <c r="D1141" s="230" t="s">
        <v>287</v>
      </c>
      <c r="E1141" s="238" t="s">
        <v>1</v>
      </c>
      <c r="F1141" s="239" t="s">
        <v>90</v>
      </c>
      <c r="G1141" s="237"/>
      <c r="H1141" s="240">
        <v>2</v>
      </c>
      <c r="I1141" s="241"/>
      <c r="J1141" s="237"/>
      <c r="K1141" s="237"/>
      <c r="L1141" s="242"/>
      <c r="M1141" s="243"/>
      <c r="N1141" s="244"/>
      <c r="O1141" s="244"/>
      <c r="P1141" s="244"/>
      <c r="Q1141" s="244"/>
      <c r="R1141" s="244"/>
      <c r="S1141" s="244"/>
      <c r="T1141" s="245"/>
      <c r="AT1141" s="246" t="s">
        <v>287</v>
      </c>
      <c r="AU1141" s="246" t="s">
        <v>90</v>
      </c>
      <c r="AV1141" s="12" t="s">
        <v>90</v>
      </c>
      <c r="AW1141" s="12" t="s">
        <v>40</v>
      </c>
      <c r="AX1141" s="12" t="s">
        <v>87</v>
      </c>
      <c r="AY1141" s="246" t="s">
        <v>174</v>
      </c>
    </row>
    <row r="1142" s="1" customFormat="1" ht="16.5" customHeight="1">
      <c r="B1142" s="37"/>
      <c r="C1142" s="218" t="s">
        <v>2452</v>
      </c>
      <c r="D1142" s="218" t="s">
        <v>175</v>
      </c>
      <c r="E1142" s="219" t="s">
        <v>2373</v>
      </c>
      <c r="F1142" s="220" t="s">
        <v>2374</v>
      </c>
      <c r="G1142" s="221" t="s">
        <v>463</v>
      </c>
      <c r="H1142" s="222">
        <v>3</v>
      </c>
      <c r="I1142" s="223"/>
      <c r="J1142" s="224">
        <f>ROUND(I1142*H1142,2)</f>
        <v>0</v>
      </c>
      <c r="K1142" s="220" t="s">
        <v>274</v>
      </c>
      <c r="L1142" s="42"/>
      <c r="M1142" s="225" t="s">
        <v>1</v>
      </c>
      <c r="N1142" s="226" t="s">
        <v>50</v>
      </c>
      <c r="O1142" s="78"/>
      <c r="P1142" s="227">
        <f>O1142*H1142</f>
        <v>0</v>
      </c>
      <c r="Q1142" s="227">
        <v>0.00046999999999999999</v>
      </c>
      <c r="R1142" s="227">
        <f>Q1142*H1142</f>
        <v>0.00141</v>
      </c>
      <c r="S1142" s="227">
        <v>0</v>
      </c>
      <c r="T1142" s="228">
        <f>S1142*H1142</f>
        <v>0</v>
      </c>
      <c r="AR1142" s="15" t="s">
        <v>192</v>
      </c>
      <c r="AT1142" s="15" t="s">
        <v>175</v>
      </c>
      <c r="AU1142" s="15" t="s">
        <v>90</v>
      </c>
      <c r="AY1142" s="15" t="s">
        <v>174</v>
      </c>
      <c r="BE1142" s="229">
        <f>IF(N1142="základní",J1142,0)</f>
        <v>0</v>
      </c>
      <c r="BF1142" s="229">
        <f>IF(N1142="snížená",J1142,0)</f>
        <v>0</v>
      </c>
      <c r="BG1142" s="229">
        <f>IF(N1142="zákl. přenesená",J1142,0)</f>
        <v>0</v>
      </c>
      <c r="BH1142" s="229">
        <f>IF(N1142="sníž. přenesená",J1142,0)</f>
        <v>0</v>
      </c>
      <c r="BI1142" s="229">
        <f>IF(N1142="nulová",J1142,0)</f>
        <v>0</v>
      </c>
      <c r="BJ1142" s="15" t="s">
        <v>87</v>
      </c>
      <c r="BK1142" s="229">
        <f>ROUND(I1142*H1142,2)</f>
        <v>0</v>
      </c>
      <c r="BL1142" s="15" t="s">
        <v>192</v>
      </c>
      <c r="BM1142" s="15" t="s">
        <v>3057</v>
      </c>
    </row>
    <row r="1143" s="1" customFormat="1">
      <c r="B1143" s="37"/>
      <c r="C1143" s="38"/>
      <c r="D1143" s="230" t="s">
        <v>181</v>
      </c>
      <c r="E1143" s="38"/>
      <c r="F1143" s="231" t="s">
        <v>2376</v>
      </c>
      <c r="G1143" s="38"/>
      <c r="H1143" s="38"/>
      <c r="I1143" s="142"/>
      <c r="J1143" s="38"/>
      <c r="K1143" s="38"/>
      <c r="L1143" s="42"/>
      <c r="M1143" s="232"/>
      <c r="N1143" s="78"/>
      <c r="O1143" s="78"/>
      <c r="P1143" s="78"/>
      <c r="Q1143" s="78"/>
      <c r="R1143" s="78"/>
      <c r="S1143" s="78"/>
      <c r="T1143" s="79"/>
      <c r="AT1143" s="15" t="s">
        <v>181</v>
      </c>
      <c r="AU1143" s="15" t="s">
        <v>90</v>
      </c>
    </row>
    <row r="1144" s="12" customFormat="1">
      <c r="B1144" s="236"/>
      <c r="C1144" s="237"/>
      <c r="D1144" s="230" t="s">
        <v>287</v>
      </c>
      <c r="E1144" s="238" t="s">
        <v>1</v>
      </c>
      <c r="F1144" s="239" t="s">
        <v>187</v>
      </c>
      <c r="G1144" s="237"/>
      <c r="H1144" s="240">
        <v>3</v>
      </c>
      <c r="I1144" s="241"/>
      <c r="J1144" s="237"/>
      <c r="K1144" s="237"/>
      <c r="L1144" s="242"/>
      <c r="M1144" s="243"/>
      <c r="N1144" s="244"/>
      <c r="O1144" s="244"/>
      <c r="P1144" s="244"/>
      <c r="Q1144" s="244"/>
      <c r="R1144" s="244"/>
      <c r="S1144" s="244"/>
      <c r="T1144" s="245"/>
      <c r="AT1144" s="246" t="s">
        <v>287</v>
      </c>
      <c r="AU1144" s="246" t="s">
        <v>90</v>
      </c>
      <c r="AV1144" s="12" t="s">
        <v>90</v>
      </c>
      <c r="AW1144" s="12" t="s">
        <v>40</v>
      </c>
      <c r="AX1144" s="12" t="s">
        <v>87</v>
      </c>
      <c r="AY1144" s="246" t="s">
        <v>174</v>
      </c>
    </row>
    <row r="1145" s="1" customFormat="1" ht="16.5" customHeight="1">
      <c r="B1145" s="37"/>
      <c r="C1145" s="247" t="s">
        <v>2460</v>
      </c>
      <c r="D1145" s="247" t="s">
        <v>312</v>
      </c>
      <c r="E1145" s="248" t="s">
        <v>2378</v>
      </c>
      <c r="F1145" s="249" t="s">
        <v>2379</v>
      </c>
      <c r="G1145" s="250" t="s">
        <v>463</v>
      </c>
      <c r="H1145" s="251">
        <v>4</v>
      </c>
      <c r="I1145" s="252"/>
      <c r="J1145" s="253">
        <f>ROUND(I1145*H1145,2)</f>
        <v>0</v>
      </c>
      <c r="K1145" s="249" t="s">
        <v>274</v>
      </c>
      <c r="L1145" s="254"/>
      <c r="M1145" s="255" t="s">
        <v>1</v>
      </c>
      <c r="N1145" s="256" t="s">
        <v>50</v>
      </c>
      <c r="O1145" s="78"/>
      <c r="P1145" s="227">
        <f>O1145*H1145</f>
        <v>0</v>
      </c>
      <c r="Q1145" s="227">
        <v>0.032750000000000001</v>
      </c>
      <c r="R1145" s="227">
        <f>Q1145*H1145</f>
        <v>0.13100000000000001</v>
      </c>
      <c r="S1145" s="227">
        <v>0</v>
      </c>
      <c r="T1145" s="228">
        <f>S1145*H1145</f>
        <v>0</v>
      </c>
      <c r="AR1145" s="15" t="s">
        <v>209</v>
      </c>
      <c r="AT1145" s="15" t="s">
        <v>312</v>
      </c>
      <c r="AU1145" s="15" t="s">
        <v>90</v>
      </c>
      <c r="AY1145" s="15" t="s">
        <v>174</v>
      </c>
      <c r="BE1145" s="229">
        <f>IF(N1145="základní",J1145,0)</f>
        <v>0</v>
      </c>
      <c r="BF1145" s="229">
        <f>IF(N1145="snížená",J1145,0)</f>
        <v>0</v>
      </c>
      <c r="BG1145" s="229">
        <f>IF(N1145="zákl. přenesená",J1145,0)</f>
        <v>0</v>
      </c>
      <c r="BH1145" s="229">
        <f>IF(N1145="sníž. přenesená",J1145,0)</f>
        <v>0</v>
      </c>
      <c r="BI1145" s="229">
        <f>IF(N1145="nulová",J1145,0)</f>
        <v>0</v>
      </c>
      <c r="BJ1145" s="15" t="s">
        <v>87</v>
      </c>
      <c r="BK1145" s="229">
        <f>ROUND(I1145*H1145,2)</f>
        <v>0</v>
      </c>
      <c r="BL1145" s="15" t="s">
        <v>192</v>
      </c>
      <c r="BM1145" s="15" t="s">
        <v>3058</v>
      </c>
    </row>
    <row r="1146" s="1" customFormat="1">
      <c r="B1146" s="37"/>
      <c r="C1146" s="38"/>
      <c r="D1146" s="230" t="s">
        <v>181</v>
      </c>
      <c r="E1146" s="38"/>
      <c r="F1146" s="231" t="s">
        <v>2379</v>
      </c>
      <c r="G1146" s="38"/>
      <c r="H1146" s="38"/>
      <c r="I1146" s="142"/>
      <c r="J1146" s="38"/>
      <c r="K1146" s="38"/>
      <c r="L1146" s="42"/>
      <c r="M1146" s="232"/>
      <c r="N1146" s="78"/>
      <c r="O1146" s="78"/>
      <c r="P1146" s="78"/>
      <c r="Q1146" s="78"/>
      <c r="R1146" s="78"/>
      <c r="S1146" s="78"/>
      <c r="T1146" s="79"/>
      <c r="AT1146" s="15" t="s">
        <v>181</v>
      </c>
      <c r="AU1146" s="15" t="s">
        <v>90</v>
      </c>
    </row>
    <row r="1147" s="12" customFormat="1">
      <c r="B1147" s="236"/>
      <c r="C1147" s="237"/>
      <c r="D1147" s="230" t="s">
        <v>287</v>
      </c>
      <c r="E1147" s="238" t="s">
        <v>1</v>
      </c>
      <c r="F1147" s="239" t="s">
        <v>192</v>
      </c>
      <c r="G1147" s="237"/>
      <c r="H1147" s="240">
        <v>4</v>
      </c>
      <c r="I1147" s="241"/>
      <c r="J1147" s="237"/>
      <c r="K1147" s="237"/>
      <c r="L1147" s="242"/>
      <c r="M1147" s="243"/>
      <c r="N1147" s="244"/>
      <c r="O1147" s="244"/>
      <c r="P1147" s="244"/>
      <c r="Q1147" s="244"/>
      <c r="R1147" s="244"/>
      <c r="S1147" s="244"/>
      <c r="T1147" s="245"/>
      <c r="AT1147" s="246" t="s">
        <v>287</v>
      </c>
      <c r="AU1147" s="246" t="s">
        <v>90</v>
      </c>
      <c r="AV1147" s="12" t="s">
        <v>90</v>
      </c>
      <c r="AW1147" s="12" t="s">
        <v>40</v>
      </c>
      <c r="AX1147" s="12" t="s">
        <v>87</v>
      </c>
      <c r="AY1147" s="246" t="s">
        <v>174</v>
      </c>
    </row>
    <row r="1148" s="11" customFormat="1" ht="22.8" customHeight="1">
      <c r="B1148" s="202"/>
      <c r="C1148" s="203"/>
      <c r="D1148" s="204" t="s">
        <v>78</v>
      </c>
      <c r="E1148" s="216" t="s">
        <v>213</v>
      </c>
      <c r="F1148" s="216" t="s">
        <v>483</v>
      </c>
      <c r="G1148" s="203"/>
      <c r="H1148" s="203"/>
      <c r="I1148" s="206"/>
      <c r="J1148" s="217">
        <f>BK1148</f>
        <v>0</v>
      </c>
      <c r="K1148" s="203"/>
      <c r="L1148" s="208"/>
      <c r="M1148" s="209"/>
      <c r="N1148" s="210"/>
      <c r="O1148" s="210"/>
      <c r="P1148" s="211">
        <f>P1149+SUM(P1150:P1189)</f>
        <v>0</v>
      </c>
      <c r="Q1148" s="210"/>
      <c r="R1148" s="211">
        <f>R1149+SUM(R1150:R1189)</f>
        <v>0</v>
      </c>
      <c r="S1148" s="210"/>
      <c r="T1148" s="212">
        <f>T1149+SUM(T1150:T1189)</f>
        <v>0</v>
      </c>
      <c r="AR1148" s="213" t="s">
        <v>87</v>
      </c>
      <c r="AT1148" s="214" t="s">
        <v>78</v>
      </c>
      <c r="AU1148" s="214" t="s">
        <v>87</v>
      </c>
      <c r="AY1148" s="213" t="s">
        <v>174</v>
      </c>
      <c r="BK1148" s="215">
        <f>BK1149+SUM(BK1150:BK1189)</f>
        <v>0</v>
      </c>
    </row>
    <row r="1149" s="1" customFormat="1" ht="16.5" customHeight="1">
      <c r="B1149" s="37"/>
      <c r="C1149" s="218" t="s">
        <v>1995</v>
      </c>
      <c r="D1149" s="218" t="s">
        <v>175</v>
      </c>
      <c r="E1149" s="219" t="s">
        <v>2414</v>
      </c>
      <c r="F1149" s="220" t="s">
        <v>2415</v>
      </c>
      <c r="G1149" s="221" t="s">
        <v>463</v>
      </c>
      <c r="H1149" s="222">
        <v>756</v>
      </c>
      <c r="I1149" s="223"/>
      <c r="J1149" s="224">
        <f>ROUND(I1149*H1149,2)</f>
        <v>0</v>
      </c>
      <c r="K1149" s="220" t="s">
        <v>274</v>
      </c>
      <c r="L1149" s="42"/>
      <c r="M1149" s="225" t="s">
        <v>1</v>
      </c>
      <c r="N1149" s="226" t="s">
        <v>50</v>
      </c>
      <c r="O1149" s="78"/>
      <c r="P1149" s="227">
        <f>O1149*H1149</f>
        <v>0</v>
      </c>
      <c r="Q1149" s="227">
        <v>0</v>
      </c>
      <c r="R1149" s="227">
        <f>Q1149*H1149</f>
        <v>0</v>
      </c>
      <c r="S1149" s="227">
        <v>0</v>
      </c>
      <c r="T1149" s="228">
        <f>S1149*H1149</f>
        <v>0</v>
      </c>
      <c r="AR1149" s="15" t="s">
        <v>192</v>
      </c>
      <c r="AT1149" s="15" t="s">
        <v>175</v>
      </c>
      <c r="AU1149" s="15" t="s">
        <v>90</v>
      </c>
      <c r="AY1149" s="15" t="s">
        <v>174</v>
      </c>
      <c r="BE1149" s="229">
        <f>IF(N1149="základní",J1149,0)</f>
        <v>0</v>
      </c>
      <c r="BF1149" s="229">
        <f>IF(N1149="snížená",J1149,0)</f>
        <v>0</v>
      </c>
      <c r="BG1149" s="229">
        <f>IF(N1149="zákl. přenesená",J1149,0)</f>
        <v>0</v>
      </c>
      <c r="BH1149" s="229">
        <f>IF(N1149="sníž. přenesená",J1149,0)</f>
        <v>0</v>
      </c>
      <c r="BI1149" s="229">
        <f>IF(N1149="nulová",J1149,0)</f>
        <v>0</v>
      </c>
      <c r="BJ1149" s="15" t="s">
        <v>87</v>
      </c>
      <c r="BK1149" s="229">
        <f>ROUND(I1149*H1149,2)</f>
        <v>0</v>
      </c>
      <c r="BL1149" s="15" t="s">
        <v>192</v>
      </c>
      <c r="BM1149" s="15" t="s">
        <v>3059</v>
      </c>
    </row>
    <row r="1150" s="1" customFormat="1">
      <c r="B1150" s="37"/>
      <c r="C1150" s="38"/>
      <c r="D1150" s="230" t="s">
        <v>181</v>
      </c>
      <c r="E1150" s="38"/>
      <c r="F1150" s="231" t="s">
        <v>2415</v>
      </c>
      <c r="G1150" s="38"/>
      <c r="H1150" s="38"/>
      <c r="I1150" s="142"/>
      <c r="J1150" s="38"/>
      <c r="K1150" s="38"/>
      <c r="L1150" s="42"/>
      <c r="M1150" s="232"/>
      <c r="N1150" s="78"/>
      <c r="O1150" s="78"/>
      <c r="P1150" s="78"/>
      <c r="Q1150" s="78"/>
      <c r="R1150" s="78"/>
      <c r="S1150" s="78"/>
      <c r="T1150" s="79"/>
      <c r="AT1150" s="15" t="s">
        <v>181</v>
      </c>
      <c r="AU1150" s="15" t="s">
        <v>90</v>
      </c>
    </row>
    <row r="1151" s="12" customFormat="1">
      <c r="B1151" s="236"/>
      <c r="C1151" s="237"/>
      <c r="D1151" s="230" t="s">
        <v>287</v>
      </c>
      <c r="E1151" s="238" t="s">
        <v>1</v>
      </c>
      <c r="F1151" s="239" t="s">
        <v>2786</v>
      </c>
      <c r="G1151" s="237"/>
      <c r="H1151" s="240">
        <v>586</v>
      </c>
      <c r="I1151" s="241"/>
      <c r="J1151" s="237"/>
      <c r="K1151" s="237"/>
      <c r="L1151" s="242"/>
      <c r="M1151" s="243"/>
      <c r="N1151" s="244"/>
      <c r="O1151" s="244"/>
      <c r="P1151" s="244"/>
      <c r="Q1151" s="244"/>
      <c r="R1151" s="244"/>
      <c r="S1151" s="244"/>
      <c r="T1151" s="245"/>
      <c r="AT1151" s="246" t="s">
        <v>287</v>
      </c>
      <c r="AU1151" s="246" t="s">
        <v>90</v>
      </c>
      <c r="AV1151" s="12" t="s">
        <v>90</v>
      </c>
      <c r="AW1151" s="12" t="s">
        <v>40</v>
      </c>
      <c r="AX1151" s="12" t="s">
        <v>79</v>
      </c>
      <c r="AY1151" s="246" t="s">
        <v>174</v>
      </c>
    </row>
    <row r="1152" s="12" customFormat="1">
      <c r="B1152" s="236"/>
      <c r="C1152" s="237"/>
      <c r="D1152" s="230" t="s">
        <v>287</v>
      </c>
      <c r="E1152" s="238" t="s">
        <v>1</v>
      </c>
      <c r="F1152" s="239" t="s">
        <v>2787</v>
      </c>
      <c r="G1152" s="237"/>
      <c r="H1152" s="240">
        <v>12</v>
      </c>
      <c r="I1152" s="241"/>
      <c r="J1152" s="237"/>
      <c r="K1152" s="237"/>
      <c r="L1152" s="242"/>
      <c r="M1152" s="243"/>
      <c r="N1152" s="244"/>
      <c r="O1152" s="244"/>
      <c r="P1152" s="244"/>
      <c r="Q1152" s="244"/>
      <c r="R1152" s="244"/>
      <c r="S1152" s="244"/>
      <c r="T1152" s="245"/>
      <c r="AT1152" s="246" t="s">
        <v>287</v>
      </c>
      <c r="AU1152" s="246" t="s">
        <v>90</v>
      </c>
      <c r="AV1152" s="12" t="s">
        <v>90</v>
      </c>
      <c r="AW1152" s="12" t="s">
        <v>40</v>
      </c>
      <c r="AX1152" s="12" t="s">
        <v>79</v>
      </c>
      <c r="AY1152" s="246" t="s">
        <v>174</v>
      </c>
    </row>
    <row r="1153" s="12" customFormat="1">
      <c r="B1153" s="236"/>
      <c r="C1153" s="237"/>
      <c r="D1153" s="230" t="s">
        <v>287</v>
      </c>
      <c r="E1153" s="238" t="s">
        <v>1</v>
      </c>
      <c r="F1153" s="239" t="s">
        <v>2788</v>
      </c>
      <c r="G1153" s="237"/>
      <c r="H1153" s="240">
        <v>18</v>
      </c>
      <c r="I1153" s="241"/>
      <c r="J1153" s="237"/>
      <c r="K1153" s="237"/>
      <c r="L1153" s="242"/>
      <c r="M1153" s="243"/>
      <c r="N1153" s="244"/>
      <c r="O1153" s="244"/>
      <c r="P1153" s="244"/>
      <c r="Q1153" s="244"/>
      <c r="R1153" s="244"/>
      <c r="S1153" s="244"/>
      <c r="T1153" s="245"/>
      <c r="AT1153" s="246" t="s">
        <v>287</v>
      </c>
      <c r="AU1153" s="246" t="s">
        <v>90</v>
      </c>
      <c r="AV1153" s="12" t="s">
        <v>90</v>
      </c>
      <c r="AW1153" s="12" t="s">
        <v>40</v>
      </c>
      <c r="AX1153" s="12" t="s">
        <v>79</v>
      </c>
      <c r="AY1153" s="246" t="s">
        <v>174</v>
      </c>
    </row>
    <row r="1154" s="12" customFormat="1">
      <c r="B1154" s="236"/>
      <c r="C1154" s="237"/>
      <c r="D1154" s="230" t="s">
        <v>287</v>
      </c>
      <c r="E1154" s="238" t="s">
        <v>1</v>
      </c>
      <c r="F1154" s="239" t="s">
        <v>2789</v>
      </c>
      <c r="G1154" s="237"/>
      <c r="H1154" s="240">
        <v>140</v>
      </c>
      <c r="I1154" s="241"/>
      <c r="J1154" s="237"/>
      <c r="K1154" s="237"/>
      <c r="L1154" s="242"/>
      <c r="M1154" s="243"/>
      <c r="N1154" s="244"/>
      <c r="O1154" s="244"/>
      <c r="P1154" s="244"/>
      <c r="Q1154" s="244"/>
      <c r="R1154" s="244"/>
      <c r="S1154" s="244"/>
      <c r="T1154" s="245"/>
      <c r="AT1154" s="246" t="s">
        <v>287</v>
      </c>
      <c r="AU1154" s="246" t="s">
        <v>90</v>
      </c>
      <c r="AV1154" s="12" t="s">
        <v>90</v>
      </c>
      <c r="AW1154" s="12" t="s">
        <v>40</v>
      </c>
      <c r="AX1154" s="12" t="s">
        <v>79</v>
      </c>
      <c r="AY1154" s="246" t="s">
        <v>174</v>
      </c>
    </row>
    <row r="1155" s="1" customFormat="1" ht="16.5" customHeight="1">
      <c r="B1155" s="37"/>
      <c r="C1155" s="218" t="s">
        <v>2038</v>
      </c>
      <c r="D1155" s="218" t="s">
        <v>175</v>
      </c>
      <c r="E1155" s="219" t="s">
        <v>2417</v>
      </c>
      <c r="F1155" s="220" t="s">
        <v>2418</v>
      </c>
      <c r="G1155" s="221" t="s">
        <v>463</v>
      </c>
      <c r="H1155" s="222">
        <v>6119</v>
      </c>
      <c r="I1155" s="223"/>
      <c r="J1155" s="224">
        <f>ROUND(I1155*H1155,2)</f>
        <v>0</v>
      </c>
      <c r="K1155" s="220" t="s">
        <v>274</v>
      </c>
      <c r="L1155" s="42"/>
      <c r="M1155" s="225" t="s">
        <v>1</v>
      </c>
      <c r="N1155" s="226" t="s">
        <v>50</v>
      </c>
      <c r="O1155" s="78"/>
      <c r="P1155" s="227">
        <f>O1155*H1155</f>
        <v>0</v>
      </c>
      <c r="Q1155" s="227">
        <v>0</v>
      </c>
      <c r="R1155" s="227">
        <f>Q1155*H1155</f>
        <v>0</v>
      </c>
      <c r="S1155" s="227">
        <v>0</v>
      </c>
      <c r="T1155" s="228">
        <f>S1155*H1155</f>
        <v>0</v>
      </c>
      <c r="AR1155" s="15" t="s">
        <v>192</v>
      </c>
      <c r="AT1155" s="15" t="s">
        <v>175</v>
      </c>
      <c r="AU1155" s="15" t="s">
        <v>90</v>
      </c>
      <c r="AY1155" s="15" t="s">
        <v>174</v>
      </c>
      <c r="BE1155" s="229">
        <f>IF(N1155="základní",J1155,0)</f>
        <v>0</v>
      </c>
      <c r="BF1155" s="229">
        <f>IF(N1155="snížená",J1155,0)</f>
        <v>0</v>
      </c>
      <c r="BG1155" s="229">
        <f>IF(N1155="zákl. přenesená",J1155,0)</f>
        <v>0</v>
      </c>
      <c r="BH1155" s="229">
        <f>IF(N1155="sníž. přenesená",J1155,0)</f>
        <v>0</v>
      </c>
      <c r="BI1155" s="229">
        <f>IF(N1155="nulová",J1155,0)</f>
        <v>0</v>
      </c>
      <c r="BJ1155" s="15" t="s">
        <v>87</v>
      </c>
      <c r="BK1155" s="229">
        <f>ROUND(I1155*H1155,2)</f>
        <v>0</v>
      </c>
      <c r="BL1155" s="15" t="s">
        <v>192</v>
      </c>
      <c r="BM1155" s="15" t="s">
        <v>3060</v>
      </c>
    </row>
    <row r="1156" s="1" customFormat="1">
      <c r="B1156" s="37"/>
      <c r="C1156" s="38"/>
      <c r="D1156" s="230" t="s">
        <v>181</v>
      </c>
      <c r="E1156" s="38"/>
      <c r="F1156" s="231" t="s">
        <v>2418</v>
      </c>
      <c r="G1156" s="38"/>
      <c r="H1156" s="38"/>
      <c r="I1156" s="142"/>
      <c r="J1156" s="38"/>
      <c r="K1156" s="38"/>
      <c r="L1156" s="42"/>
      <c r="M1156" s="232"/>
      <c r="N1156" s="78"/>
      <c r="O1156" s="78"/>
      <c r="P1156" s="78"/>
      <c r="Q1156" s="78"/>
      <c r="R1156" s="78"/>
      <c r="S1156" s="78"/>
      <c r="T1156" s="79"/>
      <c r="AT1156" s="15" t="s">
        <v>181</v>
      </c>
      <c r="AU1156" s="15" t="s">
        <v>90</v>
      </c>
    </row>
    <row r="1157" s="12" customFormat="1">
      <c r="B1157" s="236"/>
      <c r="C1157" s="237"/>
      <c r="D1157" s="230" t="s">
        <v>287</v>
      </c>
      <c r="E1157" s="238" t="s">
        <v>1</v>
      </c>
      <c r="F1157" s="239" t="s">
        <v>3061</v>
      </c>
      <c r="G1157" s="237"/>
      <c r="H1157" s="240">
        <v>1432</v>
      </c>
      <c r="I1157" s="241"/>
      <c r="J1157" s="237"/>
      <c r="K1157" s="237"/>
      <c r="L1157" s="242"/>
      <c r="M1157" s="243"/>
      <c r="N1157" s="244"/>
      <c r="O1157" s="244"/>
      <c r="P1157" s="244"/>
      <c r="Q1157" s="244"/>
      <c r="R1157" s="244"/>
      <c r="S1157" s="244"/>
      <c r="T1157" s="245"/>
      <c r="AT1157" s="246" t="s">
        <v>287</v>
      </c>
      <c r="AU1157" s="246" t="s">
        <v>90</v>
      </c>
      <c r="AV1157" s="12" t="s">
        <v>90</v>
      </c>
      <c r="AW1157" s="12" t="s">
        <v>40</v>
      </c>
      <c r="AX1157" s="12" t="s">
        <v>79</v>
      </c>
      <c r="AY1157" s="246" t="s">
        <v>174</v>
      </c>
    </row>
    <row r="1158" s="12" customFormat="1">
      <c r="B1158" s="236"/>
      <c r="C1158" s="237"/>
      <c r="D1158" s="230" t="s">
        <v>287</v>
      </c>
      <c r="E1158" s="238" t="s">
        <v>1</v>
      </c>
      <c r="F1158" s="239" t="s">
        <v>2808</v>
      </c>
      <c r="G1158" s="237"/>
      <c r="H1158" s="240">
        <v>222</v>
      </c>
      <c r="I1158" s="241"/>
      <c r="J1158" s="237"/>
      <c r="K1158" s="237"/>
      <c r="L1158" s="242"/>
      <c r="M1158" s="243"/>
      <c r="N1158" s="244"/>
      <c r="O1158" s="244"/>
      <c r="P1158" s="244"/>
      <c r="Q1158" s="244"/>
      <c r="R1158" s="244"/>
      <c r="S1158" s="244"/>
      <c r="T1158" s="245"/>
      <c r="AT1158" s="246" t="s">
        <v>287</v>
      </c>
      <c r="AU1158" s="246" t="s">
        <v>90</v>
      </c>
      <c r="AV1158" s="12" t="s">
        <v>90</v>
      </c>
      <c r="AW1158" s="12" t="s">
        <v>40</v>
      </c>
      <c r="AX1158" s="12" t="s">
        <v>79</v>
      </c>
      <c r="AY1158" s="246" t="s">
        <v>174</v>
      </c>
    </row>
    <row r="1159" s="12" customFormat="1">
      <c r="B1159" s="236"/>
      <c r="C1159" s="237"/>
      <c r="D1159" s="230" t="s">
        <v>287</v>
      </c>
      <c r="E1159" s="238" t="s">
        <v>1</v>
      </c>
      <c r="F1159" s="239" t="s">
        <v>2809</v>
      </c>
      <c r="G1159" s="237"/>
      <c r="H1159" s="240">
        <v>1378</v>
      </c>
      <c r="I1159" s="241"/>
      <c r="J1159" s="237"/>
      <c r="K1159" s="237"/>
      <c r="L1159" s="242"/>
      <c r="M1159" s="243"/>
      <c r="N1159" s="244"/>
      <c r="O1159" s="244"/>
      <c r="P1159" s="244"/>
      <c r="Q1159" s="244"/>
      <c r="R1159" s="244"/>
      <c r="S1159" s="244"/>
      <c r="T1159" s="245"/>
      <c r="AT1159" s="246" t="s">
        <v>287</v>
      </c>
      <c r="AU1159" s="246" t="s">
        <v>90</v>
      </c>
      <c r="AV1159" s="12" t="s">
        <v>90</v>
      </c>
      <c r="AW1159" s="12" t="s">
        <v>40</v>
      </c>
      <c r="AX1159" s="12" t="s">
        <v>79</v>
      </c>
      <c r="AY1159" s="246" t="s">
        <v>174</v>
      </c>
    </row>
    <row r="1160" s="12" customFormat="1">
      <c r="B1160" s="236"/>
      <c r="C1160" s="237"/>
      <c r="D1160" s="230" t="s">
        <v>287</v>
      </c>
      <c r="E1160" s="238" t="s">
        <v>1</v>
      </c>
      <c r="F1160" s="239" t="s">
        <v>2810</v>
      </c>
      <c r="G1160" s="237"/>
      <c r="H1160" s="240">
        <v>102</v>
      </c>
      <c r="I1160" s="241"/>
      <c r="J1160" s="237"/>
      <c r="K1160" s="237"/>
      <c r="L1160" s="242"/>
      <c r="M1160" s="243"/>
      <c r="N1160" s="244"/>
      <c r="O1160" s="244"/>
      <c r="P1160" s="244"/>
      <c r="Q1160" s="244"/>
      <c r="R1160" s="244"/>
      <c r="S1160" s="244"/>
      <c r="T1160" s="245"/>
      <c r="AT1160" s="246" t="s">
        <v>287</v>
      </c>
      <c r="AU1160" s="246" t="s">
        <v>90</v>
      </c>
      <c r="AV1160" s="12" t="s">
        <v>90</v>
      </c>
      <c r="AW1160" s="12" t="s">
        <v>40</v>
      </c>
      <c r="AX1160" s="12" t="s">
        <v>79</v>
      </c>
      <c r="AY1160" s="246" t="s">
        <v>174</v>
      </c>
    </row>
    <row r="1161" s="12" customFormat="1">
      <c r="B1161" s="236"/>
      <c r="C1161" s="237"/>
      <c r="D1161" s="230" t="s">
        <v>287</v>
      </c>
      <c r="E1161" s="238" t="s">
        <v>1</v>
      </c>
      <c r="F1161" s="239" t="s">
        <v>2811</v>
      </c>
      <c r="G1161" s="237"/>
      <c r="H1161" s="240">
        <v>70</v>
      </c>
      <c r="I1161" s="241"/>
      <c r="J1161" s="237"/>
      <c r="K1161" s="237"/>
      <c r="L1161" s="242"/>
      <c r="M1161" s="243"/>
      <c r="N1161" s="244"/>
      <c r="O1161" s="244"/>
      <c r="P1161" s="244"/>
      <c r="Q1161" s="244"/>
      <c r="R1161" s="244"/>
      <c r="S1161" s="244"/>
      <c r="T1161" s="245"/>
      <c r="AT1161" s="246" t="s">
        <v>287</v>
      </c>
      <c r="AU1161" s="246" t="s">
        <v>90</v>
      </c>
      <c r="AV1161" s="12" t="s">
        <v>90</v>
      </c>
      <c r="AW1161" s="12" t="s">
        <v>40</v>
      </c>
      <c r="AX1161" s="12" t="s">
        <v>79</v>
      </c>
      <c r="AY1161" s="246" t="s">
        <v>174</v>
      </c>
    </row>
    <row r="1162" s="12" customFormat="1">
      <c r="B1162" s="236"/>
      <c r="C1162" s="237"/>
      <c r="D1162" s="230" t="s">
        <v>287</v>
      </c>
      <c r="E1162" s="238" t="s">
        <v>1</v>
      </c>
      <c r="F1162" s="239" t="s">
        <v>2812</v>
      </c>
      <c r="G1162" s="237"/>
      <c r="H1162" s="240">
        <v>128</v>
      </c>
      <c r="I1162" s="241"/>
      <c r="J1162" s="237"/>
      <c r="K1162" s="237"/>
      <c r="L1162" s="242"/>
      <c r="M1162" s="243"/>
      <c r="N1162" s="244"/>
      <c r="O1162" s="244"/>
      <c r="P1162" s="244"/>
      <c r="Q1162" s="244"/>
      <c r="R1162" s="244"/>
      <c r="S1162" s="244"/>
      <c r="T1162" s="245"/>
      <c r="AT1162" s="246" t="s">
        <v>287</v>
      </c>
      <c r="AU1162" s="246" t="s">
        <v>90</v>
      </c>
      <c r="AV1162" s="12" t="s">
        <v>90</v>
      </c>
      <c r="AW1162" s="12" t="s">
        <v>40</v>
      </c>
      <c r="AX1162" s="12" t="s">
        <v>79</v>
      </c>
      <c r="AY1162" s="246" t="s">
        <v>174</v>
      </c>
    </row>
    <row r="1163" s="12" customFormat="1">
      <c r="B1163" s="236"/>
      <c r="C1163" s="237"/>
      <c r="D1163" s="230" t="s">
        <v>287</v>
      </c>
      <c r="E1163" s="238" t="s">
        <v>1</v>
      </c>
      <c r="F1163" s="239" t="s">
        <v>2813</v>
      </c>
      <c r="G1163" s="237"/>
      <c r="H1163" s="240">
        <v>58</v>
      </c>
      <c r="I1163" s="241"/>
      <c r="J1163" s="237"/>
      <c r="K1163" s="237"/>
      <c r="L1163" s="242"/>
      <c r="M1163" s="243"/>
      <c r="N1163" s="244"/>
      <c r="O1163" s="244"/>
      <c r="P1163" s="244"/>
      <c r="Q1163" s="244"/>
      <c r="R1163" s="244"/>
      <c r="S1163" s="244"/>
      <c r="T1163" s="245"/>
      <c r="AT1163" s="246" t="s">
        <v>287</v>
      </c>
      <c r="AU1163" s="246" t="s">
        <v>90</v>
      </c>
      <c r="AV1163" s="12" t="s">
        <v>90</v>
      </c>
      <c r="AW1163" s="12" t="s">
        <v>40</v>
      </c>
      <c r="AX1163" s="12" t="s">
        <v>79</v>
      </c>
      <c r="AY1163" s="246" t="s">
        <v>174</v>
      </c>
    </row>
    <row r="1164" s="12" customFormat="1">
      <c r="B1164" s="236"/>
      <c r="C1164" s="237"/>
      <c r="D1164" s="230" t="s">
        <v>287</v>
      </c>
      <c r="E1164" s="238" t="s">
        <v>1</v>
      </c>
      <c r="F1164" s="239" t="s">
        <v>2814</v>
      </c>
      <c r="G1164" s="237"/>
      <c r="H1164" s="240">
        <v>214</v>
      </c>
      <c r="I1164" s="241"/>
      <c r="J1164" s="237"/>
      <c r="K1164" s="237"/>
      <c r="L1164" s="242"/>
      <c r="M1164" s="243"/>
      <c r="N1164" s="244"/>
      <c r="O1164" s="244"/>
      <c r="P1164" s="244"/>
      <c r="Q1164" s="244"/>
      <c r="R1164" s="244"/>
      <c r="S1164" s="244"/>
      <c r="T1164" s="245"/>
      <c r="AT1164" s="246" t="s">
        <v>287</v>
      </c>
      <c r="AU1164" s="246" t="s">
        <v>90</v>
      </c>
      <c r="AV1164" s="12" t="s">
        <v>90</v>
      </c>
      <c r="AW1164" s="12" t="s">
        <v>40</v>
      </c>
      <c r="AX1164" s="12" t="s">
        <v>79</v>
      </c>
      <c r="AY1164" s="246" t="s">
        <v>174</v>
      </c>
    </row>
    <row r="1165" s="12" customFormat="1">
      <c r="B1165" s="236"/>
      <c r="C1165" s="237"/>
      <c r="D1165" s="230" t="s">
        <v>287</v>
      </c>
      <c r="E1165" s="238" t="s">
        <v>1</v>
      </c>
      <c r="F1165" s="239" t="s">
        <v>2815</v>
      </c>
      <c r="G1165" s="237"/>
      <c r="H1165" s="240">
        <v>114</v>
      </c>
      <c r="I1165" s="241"/>
      <c r="J1165" s="237"/>
      <c r="K1165" s="237"/>
      <c r="L1165" s="242"/>
      <c r="M1165" s="243"/>
      <c r="N1165" s="244"/>
      <c r="O1165" s="244"/>
      <c r="P1165" s="244"/>
      <c r="Q1165" s="244"/>
      <c r="R1165" s="244"/>
      <c r="S1165" s="244"/>
      <c r="T1165" s="245"/>
      <c r="AT1165" s="246" t="s">
        <v>287</v>
      </c>
      <c r="AU1165" s="246" t="s">
        <v>90</v>
      </c>
      <c r="AV1165" s="12" t="s">
        <v>90</v>
      </c>
      <c r="AW1165" s="12" t="s">
        <v>40</v>
      </c>
      <c r="AX1165" s="12" t="s">
        <v>79</v>
      </c>
      <c r="AY1165" s="246" t="s">
        <v>174</v>
      </c>
    </row>
    <row r="1166" s="12" customFormat="1">
      <c r="B1166" s="236"/>
      <c r="C1166" s="237"/>
      <c r="D1166" s="230" t="s">
        <v>287</v>
      </c>
      <c r="E1166" s="238" t="s">
        <v>1</v>
      </c>
      <c r="F1166" s="239" t="s">
        <v>2816</v>
      </c>
      <c r="G1166" s="237"/>
      <c r="H1166" s="240">
        <v>156</v>
      </c>
      <c r="I1166" s="241"/>
      <c r="J1166" s="237"/>
      <c r="K1166" s="237"/>
      <c r="L1166" s="242"/>
      <c r="M1166" s="243"/>
      <c r="N1166" s="244"/>
      <c r="O1166" s="244"/>
      <c r="P1166" s="244"/>
      <c r="Q1166" s="244"/>
      <c r="R1166" s="244"/>
      <c r="S1166" s="244"/>
      <c r="T1166" s="245"/>
      <c r="AT1166" s="246" t="s">
        <v>287</v>
      </c>
      <c r="AU1166" s="246" t="s">
        <v>90</v>
      </c>
      <c r="AV1166" s="12" t="s">
        <v>90</v>
      </c>
      <c r="AW1166" s="12" t="s">
        <v>40</v>
      </c>
      <c r="AX1166" s="12" t="s">
        <v>79</v>
      </c>
      <c r="AY1166" s="246" t="s">
        <v>174</v>
      </c>
    </row>
    <row r="1167" s="12" customFormat="1">
      <c r="B1167" s="236"/>
      <c r="C1167" s="237"/>
      <c r="D1167" s="230" t="s">
        <v>287</v>
      </c>
      <c r="E1167" s="238" t="s">
        <v>1</v>
      </c>
      <c r="F1167" s="239" t="s">
        <v>2817</v>
      </c>
      <c r="G1167" s="237"/>
      <c r="H1167" s="240">
        <v>54</v>
      </c>
      <c r="I1167" s="241"/>
      <c r="J1167" s="237"/>
      <c r="K1167" s="237"/>
      <c r="L1167" s="242"/>
      <c r="M1167" s="243"/>
      <c r="N1167" s="244"/>
      <c r="O1167" s="244"/>
      <c r="P1167" s="244"/>
      <c r="Q1167" s="244"/>
      <c r="R1167" s="244"/>
      <c r="S1167" s="244"/>
      <c r="T1167" s="245"/>
      <c r="AT1167" s="246" t="s">
        <v>287</v>
      </c>
      <c r="AU1167" s="246" t="s">
        <v>90</v>
      </c>
      <c r="AV1167" s="12" t="s">
        <v>90</v>
      </c>
      <c r="AW1167" s="12" t="s">
        <v>40</v>
      </c>
      <c r="AX1167" s="12" t="s">
        <v>79</v>
      </c>
      <c r="AY1167" s="246" t="s">
        <v>174</v>
      </c>
    </row>
    <row r="1168" s="12" customFormat="1">
      <c r="B1168" s="236"/>
      <c r="C1168" s="237"/>
      <c r="D1168" s="230" t="s">
        <v>287</v>
      </c>
      <c r="E1168" s="238" t="s">
        <v>1</v>
      </c>
      <c r="F1168" s="239" t="s">
        <v>2818</v>
      </c>
      <c r="G1168" s="237"/>
      <c r="H1168" s="240">
        <v>162</v>
      </c>
      <c r="I1168" s="241"/>
      <c r="J1168" s="237"/>
      <c r="K1168" s="237"/>
      <c r="L1168" s="242"/>
      <c r="M1168" s="243"/>
      <c r="N1168" s="244"/>
      <c r="O1168" s="244"/>
      <c r="P1168" s="244"/>
      <c r="Q1168" s="244"/>
      <c r="R1168" s="244"/>
      <c r="S1168" s="244"/>
      <c r="T1168" s="245"/>
      <c r="AT1168" s="246" t="s">
        <v>287</v>
      </c>
      <c r="AU1168" s="246" t="s">
        <v>90</v>
      </c>
      <c r="AV1168" s="12" t="s">
        <v>90</v>
      </c>
      <c r="AW1168" s="12" t="s">
        <v>40</v>
      </c>
      <c r="AX1168" s="12" t="s">
        <v>79</v>
      </c>
      <c r="AY1168" s="246" t="s">
        <v>174</v>
      </c>
    </row>
    <row r="1169" s="12" customFormat="1">
      <c r="B1169" s="236"/>
      <c r="C1169" s="237"/>
      <c r="D1169" s="230" t="s">
        <v>287</v>
      </c>
      <c r="E1169" s="238" t="s">
        <v>1</v>
      </c>
      <c r="F1169" s="239" t="s">
        <v>3062</v>
      </c>
      <c r="G1169" s="237"/>
      <c r="H1169" s="240">
        <v>1136</v>
      </c>
      <c r="I1169" s="241"/>
      <c r="J1169" s="237"/>
      <c r="K1169" s="237"/>
      <c r="L1169" s="242"/>
      <c r="M1169" s="243"/>
      <c r="N1169" s="244"/>
      <c r="O1169" s="244"/>
      <c r="P1169" s="244"/>
      <c r="Q1169" s="244"/>
      <c r="R1169" s="244"/>
      <c r="S1169" s="244"/>
      <c r="T1169" s="245"/>
      <c r="AT1169" s="246" t="s">
        <v>287</v>
      </c>
      <c r="AU1169" s="246" t="s">
        <v>90</v>
      </c>
      <c r="AV1169" s="12" t="s">
        <v>90</v>
      </c>
      <c r="AW1169" s="12" t="s">
        <v>40</v>
      </c>
      <c r="AX1169" s="12" t="s">
        <v>79</v>
      </c>
      <c r="AY1169" s="246" t="s">
        <v>174</v>
      </c>
    </row>
    <row r="1170" s="12" customFormat="1">
      <c r="B1170" s="236"/>
      <c r="C1170" s="237"/>
      <c r="D1170" s="230" t="s">
        <v>287</v>
      </c>
      <c r="E1170" s="238" t="s">
        <v>1</v>
      </c>
      <c r="F1170" s="239" t="s">
        <v>2820</v>
      </c>
      <c r="G1170" s="237"/>
      <c r="H1170" s="240">
        <v>104</v>
      </c>
      <c r="I1170" s="241"/>
      <c r="J1170" s="237"/>
      <c r="K1170" s="237"/>
      <c r="L1170" s="242"/>
      <c r="M1170" s="243"/>
      <c r="N1170" s="244"/>
      <c r="O1170" s="244"/>
      <c r="P1170" s="244"/>
      <c r="Q1170" s="244"/>
      <c r="R1170" s="244"/>
      <c r="S1170" s="244"/>
      <c r="T1170" s="245"/>
      <c r="AT1170" s="246" t="s">
        <v>287</v>
      </c>
      <c r="AU1170" s="246" t="s">
        <v>90</v>
      </c>
      <c r="AV1170" s="12" t="s">
        <v>90</v>
      </c>
      <c r="AW1170" s="12" t="s">
        <v>40</v>
      </c>
      <c r="AX1170" s="12" t="s">
        <v>79</v>
      </c>
      <c r="AY1170" s="246" t="s">
        <v>174</v>
      </c>
    </row>
    <row r="1171" s="12" customFormat="1">
      <c r="B1171" s="236"/>
      <c r="C1171" s="237"/>
      <c r="D1171" s="230" t="s">
        <v>287</v>
      </c>
      <c r="E1171" s="238" t="s">
        <v>1</v>
      </c>
      <c r="F1171" s="239" t="s">
        <v>3063</v>
      </c>
      <c r="G1171" s="237"/>
      <c r="H1171" s="240">
        <v>789</v>
      </c>
      <c r="I1171" s="241"/>
      <c r="J1171" s="237"/>
      <c r="K1171" s="237"/>
      <c r="L1171" s="242"/>
      <c r="M1171" s="243"/>
      <c r="N1171" s="244"/>
      <c r="O1171" s="244"/>
      <c r="P1171" s="244"/>
      <c r="Q1171" s="244"/>
      <c r="R1171" s="244"/>
      <c r="S1171" s="244"/>
      <c r="T1171" s="245"/>
      <c r="AT1171" s="246" t="s">
        <v>287</v>
      </c>
      <c r="AU1171" s="246" t="s">
        <v>90</v>
      </c>
      <c r="AV1171" s="12" t="s">
        <v>90</v>
      </c>
      <c r="AW1171" s="12" t="s">
        <v>40</v>
      </c>
      <c r="AX1171" s="12" t="s">
        <v>79</v>
      </c>
      <c r="AY1171" s="246" t="s">
        <v>174</v>
      </c>
    </row>
    <row r="1172" s="1" customFormat="1" ht="16.5" customHeight="1">
      <c r="B1172" s="37"/>
      <c r="C1172" s="218" t="s">
        <v>2055</v>
      </c>
      <c r="D1172" s="218" t="s">
        <v>175</v>
      </c>
      <c r="E1172" s="219" t="s">
        <v>2425</v>
      </c>
      <c r="F1172" s="220" t="s">
        <v>2426</v>
      </c>
      <c r="G1172" s="221" t="s">
        <v>463</v>
      </c>
      <c r="H1172" s="222">
        <v>6119</v>
      </c>
      <c r="I1172" s="223"/>
      <c r="J1172" s="224">
        <f>ROUND(I1172*H1172,2)</f>
        <v>0</v>
      </c>
      <c r="K1172" s="220" t="s">
        <v>274</v>
      </c>
      <c r="L1172" s="42"/>
      <c r="M1172" s="225" t="s">
        <v>1</v>
      </c>
      <c r="N1172" s="226" t="s">
        <v>50</v>
      </c>
      <c r="O1172" s="78"/>
      <c r="P1172" s="227">
        <f>O1172*H1172</f>
        <v>0</v>
      </c>
      <c r="Q1172" s="227">
        <v>0</v>
      </c>
      <c r="R1172" s="227">
        <f>Q1172*H1172</f>
        <v>0</v>
      </c>
      <c r="S1172" s="227">
        <v>0</v>
      </c>
      <c r="T1172" s="228">
        <f>S1172*H1172</f>
        <v>0</v>
      </c>
      <c r="AR1172" s="15" t="s">
        <v>192</v>
      </c>
      <c r="AT1172" s="15" t="s">
        <v>175</v>
      </c>
      <c r="AU1172" s="15" t="s">
        <v>90</v>
      </c>
      <c r="AY1172" s="15" t="s">
        <v>174</v>
      </c>
      <c r="BE1172" s="229">
        <f>IF(N1172="základní",J1172,0)</f>
        <v>0</v>
      </c>
      <c r="BF1172" s="229">
        <f>IF(N1172="snížená",J1172,0)</f>
        <v>0</v>
      </c>
      <c r="BG1172" s="229">
        <f>IF(N1172="zákl. přenesená",J1172,0)</f>
        <v>0</v>
      </c>
      <c r="BH1172" s="229">
        <f>IF(N1172="sníž. přenesená",J1172,0)</f>
        <v>0</v>
      </c>
      <c r="BI1172" s="229">
        <f>IF(N1172="nulová",J1172,0)</f>
        <v>0</v>
      </c>
      <c r="BJ1172" s="15" t="s">
        <v>87</v>
      </c>
      <c r="BK1172" s="229">
        <f>ROUND(I1172*H1172,2)</f>
        <v>0</v>
      </c>
      <c r="BL1172" s="15" t="s">
        <v>192</v>
      </c>
      <c r="BM1172" s="15" t="s">
        <v>3064</v>
      </c>
    </row>
    <row r="1173" s="1" customFormat="1">
      <c r="B1173" s="37"/>
      <c r="C1173" s="38"/>
      <c r="D1173" s="230" t="s">
        <v>181</v>
      </c>
      <c r="E1173" s="38"/>
      <c r="F1173" s="231" t="s">
        <v>2426</v>
      </c>
      <c r="G1173" s="38"/>
      <c r="H1173" s="38"/>
      <c r="I1173" s="142"/>
      <c r="J1173" s="38"/>
      <c r="K1173" s="38"/>
      <c r="L1173" s="42"/>
      <c r="M1173" s="232"/>
      <c r="N1173" s="78"/>
      <c r="O1173" s="78"/>
      <c r="P1173" s="78"/>
      <c r="Q1173" s="78"/>
      <c r="R1173" s="78"/>
      <c r="S1173" s="78"/>
      <c r="T1173" s="79"/>
      <c r="AT1173" s="15" t="s">
        <v>181</v>
      </c>
      <c r="AU1173" s="15" t="s">
        <v>90</v>
      </c>
    </row>
    <row r="1174" s="12" customFormat="1">
      <c r="B1174" s="236"/>
      <c r="C1174" s="237"/>
      <c r="D1174" s="230" t="s">
        <v>287</v>
      </c>
      <c r="E1174" s="238" t="s">
        <v>1</v>
      </c>
      <c r="F1174" s="239" t="s">
        <v>3061</v>
      </c>
      <c r="G1174" s="237"/>
      <c r="H1174" s="240">
        <v>1432</v>
      </c>
      <c r="I1174" s="241"/>
      <c r="J1174" s="237"/>
      <c r="K1174" s="237"/>
      <c r="L1174" s="242"/>
      <c r="M1174" s="243"/>
      <c r="N1174" s="244"/>
      <c r="O1174" s="244"/>
      <c r="P1174" s="244"/>
      <c r="Q1174" s="244"/>
      <c r="R1174" s="244"/>
      <c r="S1174" s="244"/>
      <c r="T1174" s="245"/>
      <c r="AT1174" s="246" t="s">
        <v>287</v>
      </c>
      <c r="AU1174" s="246" t="s">
        <v>90</v>
      </c>
      <c r="AV1174" s="12" t="s">
        <v>90</v>
      </c>
      <c r="AW1174" s="12" t="s">
        <v>40</v>
      </c>
      <c r="AX1174" s="12" t="s">
        <v>79</v>
      </c>
      <c r="AY1174" s="246" t="s">
        <v>174</v>
      </c>
    </row>
    <row r="1175" s="12" customFormat="1">
      <c r="B1175" s="236"/>
      <c r="C1175" s="237"/>
      <c r="D1175" s="230" t="s">
        <v>287</v>
      </c>
      <c r="E1175" s="238" t="s">
        <v>1</v>
      </c>
      <c r="F1175" s="239" t="s">
        <v>2808</v>
      </c>
      <c r="G1175" s="237"/>
      <c r="H1175" s="240">
        <v>222</v>
      </c>
      <c r="I1175" s="241"/>
      <c r="J1175" s="237"/>
      <c r="K1175" s="237"/>
      <c r="L1175" s="242"/>
      <c r="M1175" s="243"/>
      <c r="N1175" s="244"/>
      <c r="O1175" s="244"/>
      <c r="P1175" s="244"/>
      <c r="Q1175" s="244"/>
      <c r="R1175" s="244"/>
      <c r="S1175" s="244"/>
      <c r="T1175" s="245"/>
      <c r="AT1175" s="246" t="s">
        <v>287</v>
      </c>
      <c r="AU1175" s="246" t="s">
        <v>90</v>
      </c>
      <c r="AV1175" s="12" t="s">
        <v>90</v>
      </c>
      <c r="AW1175" s="12" t="s">
        <v>40</v>
      </c>
      <c r="AX1175" s="12" t="s">
        <v>79</v>
      </c>
      <c r="AY1175" s="246" t="s">
        <v>174</v>
      </c>
    </row>
    <row r="1176" s="12" customFormat="1">
      <c r="B1176" s="236"/>
      <c r="C1176" s="237"/>
      <c r="D1176" s="230" t="s">
        <v>287</v>
      </c>
      <c r="E1176" s="238" t="s">
        <v>1</v>
      </c>
      <c r="F1176" s="239" t="s">
        <v>2809</v>
      </c>
      <c r="G1176" s="237"/>
      <c r="H1176" s="240">
        <v>1378</v>
      </c>
      <c r="I1176" s="241"/>
      <c r="J1176" s="237"/>
      <c r="K1176" s="237"/>
      <c r="L1176" s="242"/>
      <c r="M1176" s="243"/>
      <c r="N1176" s="244"/>
      <c r="O1176" s="244"/>
      <c r="P1176" s="244"/>
      <c r="Q1176" s="244"/>
      <c r="R1176" s="244"/>
      <c r="S1176" s="244"/>
      <c r="T1176" s="245"/>
      <c r="AT1176" s="246" t="s">
        <v>287</v>
      </c>
      <c r="AU1176" s="246" t="s">
        <v>90</v>
      </c>
      <c r="AV1176" s="12" t="s">
        <v>90</v>
      </c>
      <c r="AW1176" s="12" t="s">
        <v>40</v>
      </c>
      <c r="AX1176" s="12" t="s">
        <v>79</v>
      </c>
      <c r="AY1176" s="246" t="s">
        <v>174</v>
      </c>
    </row>
    <row r="1177" s="12" customFormat="1">
      <c r="B1177" s="236"/>
      <c r="C1177" s="237"/>
      <c r="D1177" s="230" t="s">
        <v>287</v>
      </c>
      <c r="E1177" s="238" t="s">
        <v>1</v>
      </c>
      <c r="F1177" s="239" t="s">
        <v>2810</v>
      </c>
      <c r="G1177" s="237"/>
      <c r="H1177" s="240">
        <v>102</v>
      </c>
      <c r="I1177" s="241"/>
      <c r="J1177" s="237"/>
      <c r="K1177" s="237"/>
      <c r="L1177" s="242"/>
      <c r="M1177" s="243"/>
      <c r="N1177" s="244"/>
      <c r="O1177" s="244"/>
      <c r="P1177" s="244"/>
      <c r="Q1177" s="244"/>
      <c r="R1177" s="244"/>
      <c r="S1177" s="244"/>
      <c r="T1177" s="245"/>
      <c r="AT1177" s="246" t="s">
        <v>287</v>
      </c>
      <c r="AU1177" s="246" t="s">
        <v>90</v>
      </c>
      <c r="AV1177" s="12" t="s">
        <v>90</v>
      </c>
      <c r="AW1177" s="12" t="s">
        <v>40</v>
      </c>
      <c r="AX1177" s="12" t="s">
        <v>79</v>
      </c>
      <c r="AY1177" s="246" t="s">
        <v>174</v>
      </c>
    </row>
    <row r="1178" s="12" customFormat="1">
      <c r="B1178" s="236"/>
      <c r="C1178" s="237"/>
      <c r="D1178" s="230" t="s">
        <v>287</v>
      </c>
      <c r="E1178" s="238" t="s">
        <v>1</v>
      </c>
      <c r="F1178" s="239" t="s">
        <v>2811</v>
      </c>
      <c r="G1178" s="237"/>
      <c r="H1178" s="240">
        <v>70</v>
      </c>
      <c r="I1178" s="241"/>
      <c r="J1178" s="237"/>
      <c r="K1178" s="237"/>
      <c r="L1178" s="242"/>
      <c r="M1178" s="243"/>
      <c r="N1178" s="244"/>
      <c r="O1178" s="244"/>
      <c r="P1178" s="244"/>
      <c r="Q1178" s="244"/>
      <c r="R1178" s="244"/>
      <c r="S1178" s="244"/>
      <c r="T1178" s="245"/>
      <c r="AT1178" s="246" t="s">
        <v>287</v>
      </c>
      <c r="AU1178" s="246" t="s">
        <v>90</v>
      </c>
      <c r="AV1178" s="12" t="s">
        <v>90</v>
      </c>
      <c r="AW1178" s="12" t="s">
        <v>40</v>
      </c>
      <c r="AX1178" s="12" t="s">
        <v>79</v>
      </c>
      <c r="AY1178" s="246" t="s">
        <v>174</v>
      </c>
    </row>
    <row r="1179" s="12" customFormat="1">
      <c r="B1179" s="236"/>
      <c r="C1179" s="237"/>
      <c r="D1179" s="230" t="s">
        <v>287</v>
      </c>
      <c r="E1179" s="238" t="s">
        <v>1</v>
      </c>
      <c r="F1179" s="239" t="s">
        <v>2812</v>
      </c>
      <c r="G1179" s="237"/>
      <c r="H1179" s="240">
        <v>128</v>
      </c>
      <c r="I1179" s="241"/>
      <c r="J1179" s="237"/>
      <c r="K1179" s="237"/>
      <c r="L1179" s="242"/>
      <c r="M1179" s="243"/>
      <c r="N1179" s="244"/>
      <c r="O1179" s="244"/>
      <c r="P1179" s="244"/>
      <c r="Q1179" s="244"/>
      <c r="R1179" s="244"/>
      <c r="S1179" s="244"/>
      <c r="T1179" s="245"/>
      <c r="AT1179" s="246" t="s">
        <v>287</v>
      </c>
      <c r="AU1179" s="246" t="s">
        <v>90</v>
      </c>
      <c r="AV1179" s="12" t="s">
        <v>90</v>
      </c>
      <c r="AW1179" s="12" t="s">
        <v>40</v>
      </c>
      <c r="AX1179" s="12" t="s">
        <v>79</v>
      </c>
      <c r="AY1179" s="246" t="s">
        <v>174</v>
      </c>
    </row>
    <row r="1180" s="12" customFormat="1">
      <c r="B1180" s="236"/>
      <c r="C1180" s="237"/>
      <c r="D1180" s="230" t="s">
        <v>287</v>
      </c>
      <c r="E1180" s="238" t="s">
        <v>1</v>
      </c>
      <c r="F1180" s="239" t="s">
        <v>2813</v>
      </c>
      <c r="G1180" s="237"/>
      <c r="H1180" s="240">
        <v>58</v>
      </c>
      <c r="I1180" s="241"/>
      <c r="J1180" s="237"/>
      <c r="K1180" s="237"/>
      <c r="L1180" s="242"/>
      <c r="M1180" s="243"/>
      <c r="N1180" s="244"/>
      <c r="O1180" s="244"/>
      <c r="P1180" s="244"/>
      <c r="Q1180" s="244"/>
      <c r="R1180" s="244"/>
      <c r="S1180" s="244"/>
      <c r="T1180" s="245"/>
      <c r="AT1180" s="246" t="s">
        <v>287</v>
      </c>
      <c r="AU1180" s="246" t="s">
        <v>90</v>
      </c>
      <c r="AV1180" s="12" t="s">
        <v>90</v>
      </c>
      <c r="AW1180" s="12" t="s">
        <v>40</v>
      </c>
      <c r="AX1180" s="12" t="s">
        <v>79</v>
      </c>
      <c r="AY1180" s="246" t="s">
        <v>174</v>
      </c>
    </row>
    <row r="1181" s="12" customFormat="1">
      <c r="B1181" s="236"/>
      <c r="C1181" s="237"/>
      <c r="D1181" s="230" t="s">
        <v>287</v>
      </c>
      <c r="E1181" s="238" t="s">
        <v>1</v>
      </c>
      <c r="F1181" s="239" t="s">
        <v>2814</v>
      </c>
      <c r="G1181" s="237"/>
      <c r="H1181" s="240">
        <v>214</v>
      </c>
      <c r="I1181" s="241"/>
      <c r="J1181" s="237"/>
      <c r="K1181" s="237"/>
      <c r="L1181" s="242"/>
      <c r="M1181" s="243"/>
      <c r="N1181" s="244"/>
      <c r="O1181" s="244"/>
      <c r="P1181" s="244"/>
      <c r="Q1181" s="244"/>
      <c r="R1181" s="244"/>
      <c r="S1181" s="244"/>
      <c r="T1181" s="245"/>
      <c r="AT1181" s="246" t="s">
        <v>287</v>
      </c>
      <c r="AU1181" s="246" t="s">
        <v>90</v>
      </c>
      <c r="AV1181" s="12" t="s">
        <v>90</v>
      </c>
      <c r="AW1181" s="12" t="s">
        <v>40</v>
      </c>
      <c r="AX1181" s="12" t="s">
        <v>79</v>
      </c>
      <c r="AY1181" s="246" t="s">
        <v>174</v>
      </c>
    </row>
    <row r="1182" s="12" customFormat="1">
      <c r="B1182" s="236"/>
      <c r="C1182" s="237"/>
      <c r="D1182" s="230" t="s">
        <v>287</v>
      </c>
      <c r="E1182" s="238" t="s">
        <v>1</v>
      </c>
      <c r="F1182" s="239" t="s">
        <v>2815</v>
      </c>
      <c r="G1182" s="237"/>
      <c r="H1182" s="240">
        <v>114</v>
      </c>
      <c r="I1182" s="241"/>
      <c r="J1182" s="237"/>
      <c r="K1182" s="237"/>
      <c r="L1182" s="242"/>
      <c r="M1182" s="243"/>
      <c r="N1182" s="244"/>
      <c r="O1182" s="244"/>
      <c r="P1182" s="244"/>
      <c r="Q1182" s="244"/>
      <c r="R1182" s="244"/>
      <c r="S1182" s="244"/>
      <c r="T1182" s="245"/>
      <c r="AT1182" s="246" t="s">
        <v>287</v>
      </c>
      <c r="AU1182" s="246" t="s">
        <v>90</v>
      </c>
      <c r="AV1182" s="12" t="s">
        <v>90</v>
      </c>
      <c r="AW1182" s="12" t="s">
        <v>40</v>
      </c>
      <c r="AX1182" s="12" t="s">
        <v>79</v>
      </c>
      <c r="AY1182" s="246" t="s">
        <v>174</v>
      </c>
    </row>
    <row r="1183" s="12" customFormat="1">
      <c r="B1183" s="236"/>
      <c r="C1183" s="237"/>
      <c r="D1183" s="230" t="s">
        <v>287</v>
      </c>
      <c r="E1183" s="238" t="s">
        <v>1</v>
      </c>
      <c r="F1183" s="239" t="s">
        <v>2816</v>
      </c>
      <c r="G1183" s="237"/>
      <c r="H1183" s="240">
        <v>156</v>
      </c>
      <c r="I1183" s="241"/>
      <c r="J1183" s="237"/>
      <c r="K1183" s="237"/>
      <c r="L1183" s="242"/>
      <c r="M1183" s="243"/>
      <c r="N1183" s="244"/>
      <c r="O1183" s="244"/>
      <c r="P1183" s="244"/>
      <c r="Q1183" s="244"/>
      <c r="R1183" s="244"/>
      <c r="S1183" s="244"/>
      <c r="T1183" s="245"/>
      <c r="AT1183" s="246" t="s">
        <v>287</v>
      </c>
      <c r="AU1183" s="246" t="s">
        <v>90</v>
      </c>
      <c r="AV1183" s="12" t="s">
        <v>90</v>
      </c>
      <c r="AW1183" s="12" t="s">
        <v>40</v>
      </c>
      <c r="AX1183" s="12" t="s">
        <v>79</v>
      </c>
      <c r="AY1183" s="246" t="s">
        <v>174</v>
      </c>
    </row>
    <row r="1184" s="12" customFormat="1">
      <c r="B1184" s="236"/>
      <c r="C1184" s="237"/>
      <c r="D1184" s="230" t="s">
        <v>287</v>
      </c>
      <c r="E1184" s="238" t="s">
        <v>1</v>
      </c>
      <c r="F1184" s="239" t="s">
        <v>2817</v>
      </c>
      <c r="G1184" s="237"/>
      <c r="H1184" s="240">
        <v>54</v>
      </c>
      <c r="I1184" s="241"/>
      <c r="J1184" s="237"/>
      <c r="K1184" s="237"/>
      <c r="L1184" s="242"/>
      <c r="M1184" s="243"/>
      <c r="N1184" s="244"/>
      <c r="O1184" s="244"/>
      <c r="P1184" s="244"/>
      <c r="Q1184" s="244"/>
      <c r="R1184" s="244"/>
      <c r="S1184" s="244"/>
      <c r="T1184" s="245"/>
      <c r="AT1184" s="246" t="s">
        <v>287</v>
      </c>
      <c r="AU1184" s="246" t="s">
        <v>90</v>
      </c>
      <c r="AV1184" s="12" t="s">
        <v>90</v>
      </c>
      <c r="AW1184" s="12" t="s">
        <v>40</v>
      </c>
      <c r="AX1184" s="12" t="s">
        <v>79</v>
      </c>
      <c r="AY1184" s="246" t="s">
        <v>174</v>
      </c>
    </row>
    <row r="1185" s="12" customFormat="1">
      <c r="B1185" s="236"/>
      <c r="C1185" s="237"/>
      <c r="D1185" s="230" t="s">
        <v>287</v>
      </c>
      <c r="E1185" s="238" t="s">
        <v>1</v>
      </c>
      <c r="F1185" s="239" t="s">
        <v>2818</v>
      </c>
      <c r="G1185" s="237"/>
      <c r="H1185" s="240">
        <v>162</v>
      </c>
      <c r="I1185" s="241"/>
      <c r="J1185" s="237"/>
      <c r="K1185" s="237"/>
      <c r="L1185" s="242"/>
      <c r="M1185" s="243"/>
      <c r="N1185" s="244"/>
      <c r="O1185" s="244"/>
      <c r="P1185" s="244"/>
      <c r="Q1185" s="244"/>
      <c r="R1185" s="244"/>
      <c r="S1185" s="244"/>
      <c r="T1185" s="245"/>
      <c r="AT1185" s="246" t="s">
        <v>287</v>
      </c>
      <c r="AU1185" s="246" t="s">
        <v>90</v>
      </c>
      <c r="AV1185" s="12" t="s">
        <v>90</v>
      </c>
      <c r="AW1185" s="12" t="s">
        <v>40</v>
      </c>
      <c r="AX1185" s="12" t="s">
        <v>79</v>
      </c>
      <c r="AY1185" s="246" t="s">
        <v>174</v>
      </c>
    </row>
    <row r="1186" s="12" customFormat="1">
      <c r="B1186" s="236"/>
      <c r="C1186" s="237"/>
      <c r="D1186" s="230" t="s">
        <v>287</v>
      </c>
      <c r="E1186" s="238" t="s">
        <v>1</v>
      </c>
      <c r="F1186" s="239" t="s">
        <v>3062</v>
      </c>
      <c r="G1186" s="237"/>
      <c r="H1186" s="240">
        <v>1136</v>
      </c>
      <c r="I1186" s="241"/>
      <c r="J1186" s="237"/>
      <c r="K1186" s="237"/>
      <c r="L1186" s="242"/>
      <c r="M1186" s="243"/>
      <c r="N1186" s="244"/>
      <c r="O1186" s="244"/>
      <c r="P1186" s="244"/>
      <c r="Q1186" s="244"/>
      <c r="R1186" s="244"/>
      <c r="S1186" s="244"/>
      <c r="T1186" s="245"/>
      <c r="AT1186" s="246" t="s">
        <v>287</v>
      </c>
      <c r="AU1186" s="246" t="s">
        <v>90</v>
      </c>
      <c r="AV1186" s="12" t="s">
        <v>90</v>
      </c>
      <c r="AW1186" s="12" t="s">
        <v>40</v>
      </c>
      <c r="AX1186" s="12" t="s">
        <v>79</v>
      </c>
      <c r="AY1186" s="246" t="s">
        <v>174</v>
      </c>
    </row>
    <row r="1187" s="12" customFormat="1">
      <c r="B1187" s="236"/>
      <c r="C1187" s="237"/>
      <c r="D1187" s="230" t="s">
        <v>287</v>
      </c>
      <c r="E1187" s="238" t="s">
        <v>1</v>
      </c>
      <c r="F1187" s="239" t="s">
        <v>2820</v>
      </c>
      <c r="G1187" s="237"/>
      <c r="H1187" s="240">
        <v>104</v>
      </c>
      <c r="I1187" s="241"/>
      <c r="J1187" s="237"/>
      <c r="K1187" s="237"/>
      <c r="L1187" s="242"/>
      <c r="M1187" s="243"/>
      <c r="N1187" s="244"/>
      <c r="O1187" s="244"/>
      <c r="P1187" s="244"/>
      <c r="Q1187" s="244"/>
      <c r="R1187" s="244"/>
      <c r="S1187" s="244"/>
      <c r="T1187" s="245"/>
      <c r="AT1187" s="246" t="s">
        <v>287</v>
      </c>
      <c r="AU1187" s="246" t="s">
        <v>90</v>
      </c>
      <c r="AV1187" s="12" t="s">
        <v>90</v>
      </c>
      <c r="AW1187" s="12" t="s">
        <v>40</v>
      </c>
      <c r="AX1187" s="12" t="s">
        <v>79</v>
      </c>
      <c r="AY1187" s="246" t="s">
        <v>174</v>
      </c>
    </row>
    <row r="1188" s="12" customFormat="1">
      <c r="B1188" s="236"/>
      <c r="C1188" s="237"/>
      <c r="D1188" s="230" t="s">
        <v>287</v>
      </c>
      <c r="E1188" s="238" t="s">
        <v>1</v>
      </c>
      <c r="F1188" s="239" t="s">
        <v>3063</v>
      </c>
      <c r="G1188" s="237"/>
      <c r="H1188" s="240">
        <v>789</v>
      </c>
      <c r="I1188" s="241"/>
      <c r="J1188" s="237"/>
      <c r="K1188" s="237"/>
      <c r="L1188" s="242"/>
      <c r="M1188" s="243"/>
      <c r="N1188" s="244"/>
      <c r="O1188" s="244"/>
      <c r="P1188" s="244"/>
      <c r="Q1188" s="244"/>
      <c r="R1188" s="244"/>
      <c r="S1188" s="244"/>
      <c r="T1188" s="245"/>
      <c r="AT1188" s="246" t="s">
        <v>287</v>
      </c>
      <c r="AU1188" s="246" t="s">
        <v>90</v>
      </c>
      <c r="AV1188" s="12" t="s">
        <v>90</v>
      </c>
      <c r="AW1188" s="12" t="s">
        <v>40</v>
      </c>
      <c r="AX1188" s="12" t="s">
        <v>79</v>
      </c>
      <c r="AY1188" s="246" t="s">
        <v>174</v>
      </c>
    </row>
    <row r="1189" s="11" customFormat="1" ht="20.88" customHeight="1">
      <c r="B1189" s="202"/>
      <c r="C1189" s="203"/>
      <c r="D1189" s="204" t="s">
        <v>78</v>
      </c>
      <c r="E1189" s="216" t="s">
        <v>799</v>
      </c>
      <c r="F1189" s="216" t="s">
        <v>935</v>
      </c>
      <c r="G1189" s="203"/>
      <c r="H1189" s="203"/>
      <c r="I1189" s="206"/>
      <c r="J1189" s="217">
        <f>BK1189</f>
        <v>0</v>
      </c>
      <c r="K1189" s="203"/>
      <c r="L1189" s="208"/>
      <c r="M1189" s="209"/>
      <c r="N1189" s="210"/>
      <c r="O1189" s="210"/>
      <c r="P1189" s="211">
        <f>SUM(P1190:P1197)</f>
        <v>0</v>
      </c>
      <c r="Q1189" s="210"/>
      <c r="R1189" s="211">
        <f>SUM(R1190:R1197)</f>
        <v>0</v>
      </c>
      <c r="S1189" s="210"/>
      <c r="T1189" s="212">
        <f>SUM(T1190:T1197)</f>
        <v>0</v>
      </c>
      <c r="AR1189" s="213" t="s">
        <v>87</v>
      </c>
      <c r="AT1189" s="214" t="s">
        <v>78</v>
      </c>
      <c r="AU1189" s="214" t="s">
        <v>90</v>
      </c>
      <c r="AY1189" s="213" t="s">
        <v>174</v>
      </c>
      <c r="BK1189" s="215">
        <f>SUM(BK1190:BK1197)</f>
        <v>0</v>
      </c>
    </row>
    <row r="1190" s="1" customFormat="1" ht="16.5" customHeight="1">
      <c r="B1190" s="37"/>
      <c r="C1190" s="218" t="s">
        <v>1368</v>
      </c>
      <c r="D1190" s="218" t="s">
        <v>175</v>
      </c>
      <c r="E1190" s="219" t="s">
        <v>2429</v>
      </c>
      <c r="F1190" s="220" t="s">
        <v>2430</v>
      </c>
      <c r="G1190" s="221" t="s">
        <v>417</v>
      </c>
      <c r="H1190" s="222">
        <v>1079.0160000000001</v>
      </c>
      <c r="I1190" s="223"/>
      <c r="J1190" s="224">
        <f>ROUND(I1190*H1190,2)</f>
        <v>0</v>
      </c>
      <c r="K1190" s="220" t="s">
        <v>274</v>
      </c>
      <c r="L1190" s="42"/>
      <c r="M1190" s="225" t="s">
        <v>1</v>
      </c>
      <c r="N1190" s="226" t="s">
        <v>50</v>
      </c>
      <c r="O1190" s="78"/>
      <c r="P1190" s="227">
        <f>O1190*H1190</f>
        <v>0</v>
      </c>
      <c r="Q1190" s="227">
        <v>0</v>
      </c>
      <c r="R1190" s="227">
        <f>Q1190*H1190</f>
        <v>0</v>
      </c>
      <c r="S1190" s="227">
        <v>0</v>
      </c>
      <c r="T1190" s="228">
        <f>S1190*H1190</f>
        <v>0</v>
      </c>
      <c r="AR1190" s="15" t="s">
        <v>192</v>
      </c>
      <c r="AT1190" s="15" t="s">
        <v>175</v>
      </c>
      <c r="AU1190" s="15" t="s">
        <v>187</v>
      </c>
      <c r="AY1190" s="15" t="s">
        <v>174</v>
      </c>
      <c r="BE1190" s="229">
        <f>IF(N1190="základní",J1190,0)</f>
        <v>0</v>
      </c>
      <c r="BF1190" s="229">
        <f>IF(N1190="snížená",J1190,0)</f>
        <v>0</v>
      </c>
      <c r="BG1190" s="229">
        <f>IF(N1190="zákl. přenesená",J1190,0)</f>
        <v>0</v>
      </c>
      <c r="BH1190" s="229">
        <f>IF(N1190="sníž. přenesená",J1190,0)</f>
        <v>0</v>
      </c>
      <c r="BI1190" s="229">
        <f>IF(N1190="nulová",J1190,0)</f>
        <v>0</v>
      </c>
      <c r="BJ1190" s="15" t="s">
        <v>87</v>
      </c>
      <c r="BK1190" s="229">
        <f>ROUND(I1190*H1190,2)</f>
        <v>0</v>
      </c>
      <c r="BL1190" s="15" t="s">
        <v>192</v>
      </c>
      <c r="BM1190" s="15" t="s">
        <v>3065</v>
      </c>
    </row>
    <row r="1191" s="1" customFormat="1">
      <c r="B1191" s="37"/>
      <c r="C1191" s="38"/>
      <c r="D1191" s="230" t="s">
        <v>181</v>
      </c>
      <c r="E1191" s="38"/>
      <c r="F1191" s="231" t="s">
        <v>2432</v>
      </c>
      <c r="G1191" s="38"/>
      <c r="H1191" s="38"/>
      <c r="I1191" s="142"/>
      <c r="J1191" s="38"/>
      <c r="K1191" s="38"/>
      <c r="L1191" s="42"/>
      <c r="M1191" s="232"/>
      <c r="N1191" s="78"/>
      <c r="O1191" s="78"/>
      <c r="P1191" s="78"/>
      <c r="Q1191" s="78"/>
      <c r="R1191" s="78"/>
      <c r="S1191" s="78"/>
      <c r="T1191" s="79"/>
      <c r="AT1191" s="15" t="s">
        <v>181</v>
      </c>
      <c r="AU1191" s="15" t="s">
        <v>187</v>
      </c>
    </row>
    <row r="1192" s="12" customFormat="1">
      <c r="B1192" s="236"/>
      <c r="C1192" s="237"/>
      <c r="D1192" s="230" t="s">
        <v>287</v>
      </c>
      <c r="E1192" s="238" t="s">
        <v>1</v>
      </c>
      <c r="F1192" s="239" t="s">
        <v>3066</v>
      </c>
      <c r="G1192" s="237"/>
      <c r="H1192" s="240">
        <v>24</v>
      </c>
      <c r="I1192" s="241"/>
      <c r="J1192" s="237"/>
      <c r="K1192" s="237"/>
      <c r="L1192" s="242"/>
      <c r="M1192" s="243"/>
      <c r="N1192" s="244"/>
      <c r="O1192" s="244"/>
      <c r="P1192" s="244"/>
      <c r="Q1192" s="244"/>
      <c r="R1192" s="244"/>
      <c r="S1192" s="244"/>
      <c r="T1192" s="245"/>
      <c r="AT1192" s="246" t="s">
        <v>287</v>
      </c>
      <c r="AU1192" s="246" t="s">
        <v>187</v>
      </c>
      <c r="AV1192" s="12" t="s">
        <v>90</v>
      </c>
      <c r="AW1192" s="12" t="s">
        <v>40</v>
      </c>
      <c r="AX1192" s="12" t="s">
        <v>79</v>
      </c>
      <c r="AY1192" s="246" t="s">
        <v>174</v>
      </c>
    </row>
    <row r="1193" s="12" customFormat="1">
      <c r="B1193" s="236"/>
      <c r="C1193" s="237"/>
      <c r="D1193" s="230" t="s">
        <v>287</v>
      </c>
      <c r="E1193" s="238" t="s">
        <v>1</v>
      </c>
      <c r="F1193" s="239" t="s">
        <v>3067</v>
      </c>
      <c r="G1193" s="237"/>
      <c r="H1193" s="240">
        <v>914.39999999999998</v>
      </c>
      <c r="I1193" s="241"/>
      <c r="J1193" s="237"/>
      <c r="K1193" s="237"/>
      <c r="L1193" s="242"/>
      <c r="M1193" s="243"/>
      <c r="N1193" s="244"/>
      <c r="O1193" s="244"/>
      <c r="P1193" s="244"/>
      <c r="Q1193" s="244"/>
      <c r="R1193" s="244"/>
      <c r="S1193" s="244"/>
      <c r="T1193" s="245"/>
      <c r="AT1193" s="246" t="s">
        <v>287</v>
      </c>
      <c r="AU1193" s="246" t="s">
        <v>187</v>
      </c>
      <c r="AV1193" s="12" t="s">
        <v>90</v>
      </c>
      <c r="AW1193" s="12" t="s">
        <v>40</v>
      </c>
      <c r="AX1193" s="12" t="s">
        <v>79</v>
      </c>
      <c r="AY1193" s="246" t="s">
        <v>174</v>
      </c>
    </row>
    <row r="1194" s="12" customFormat="1">
      <c r="B1194" s="236"/>
      <c r="C1194" s="237"/>
      <c r="D1194" s="230" t="s">
        <v>287</v>
      </c>
      <c r="E1194" s="238" t="s">
        <v>1</v>
      </c>
      <c r="F1194" s="239" t="s">
        <v>3068</v>
      </c>
      <c r="G1194" s="237"/>
      <c r="H1194" s="240">
        <v>108.996</v>
      </c>
      <c r="I1194" s="241"/>
      <c r="J1194" s="237"/>
      <c r="K1194" s="237"/>
      <c r="L1194" s="242"/>
      <c r="M1194" s="243"/>
      <c r="N1194" s="244"/>
      <c r="O1194" s="244"/>
      <c r="P1194" s="244"/>
      <c r="Q1194" s="244"/>
      <c r="R1194" s="244"/>
      <c r="S1194" s="244"/>
      <c r="T1194" s="245"/>
      <c r="AT1194" s="246" t="s">
        <v>287</v>
      </c>
      <c r="AU1194" s="246" t="s">
        <v>187</v>
      </c>
      <c r="AV1194" s="12" t="s">
        <v>90</v>
      </c>
      <c r="AW1194" s="12" t="s">
        <v>40</v>
      </c>
      <c r="AX1194" s="12" t="s">
        <v>79</v>
      </c>
      <c r="AY1194" s="246" t="s">
        <v>174</v>
      </c>
    </row>
    <row r="1195" s="12" customFormat="1">
      <c r="B1195" s="236"/>
      <c r="C1195" s="237"/>
      <c r="D1195" s="230" t="s">
        <v>287</v>
      </c>
      <c r="E1195" s="238" t="s">
        <v>1</v>
      </c>
      <c r="F1195" s="239" t="s">
        <v>3069</v>
      </c>
      <c r="G1195" s="237"/>
      <c r="H1195" s="240">
        <v>2.2320000000000002</v>
      </c>
      <c r="I1195" s="241"/>
      <c r="J1195" s="237"/>
      <c r="K1195" s="237"/>
      <c r="L1195" s="242"/>
      <c r="M1195" s="243"/>
      <c r="N1195" s="244"/>
      <c r="O1195" s="244"/>
      <c r="P1195" s="244"/>
      <c r="Q1195" s="244"/>
      <c r="R1195" s="244"/>
      <c r="S1195" s="244"/>
      <c r="T1195" s="245"/>
      <c r="AT1195" s="246" t="s">
        <v>287</v>
      </c>
      <c r="AU1195" s="246" t="s">
        <v>187</v>
      </c>
      <c r="AV1195" s="12" t="s">
        <v>90</v>
      </c>
      <c r="AW1195" s="12" t="s">
        <v>40</v>
      </c>
      <c r="AX1195" s="12" t="s">
        <v>79</v>
      </c>
      <c r="AY1195" s="246" t="s">
        <v>174</v>
      </c>
    </row>
    <row r="1196" s="12" customFormat="1">
      <c r="B1196" s="236"/>
      <c r="C1196" s="237"/>
      <c r="D1196" s="230" t="s">
        <v>287</v>
      </c>
      <c r="E1196" s="238" t="s">
        <v>1</v>
      </c>
      <c r="F1196" s="239" t="s">
        <v>3070</v>
      </c>
      <c r="G1196" s="237"/>
      <c r="H1196" s="240">
        <v>3.3479999999999999</v>
      </c>
      <c r="I1196" s="241"/>
      <c r="J1196" s="237"/>
      <c r="K1196" s="237"/>
      <c r="L1196" s="242"/>
      <c r="M1196" s="243"/>
      <c r="N1196" s="244"/>
      <c r="O1196" s="244"/>
      <c r="P1196" s="244"/>
      <c r="Q1196" s="244"/>
      <c r="R1196" s="244"/>
      <c r="S1196" s="244"/>
      <c r="T1196" s="245"/>
      <c r="AT1196" s="246" t="s">
        <v>287</v>
      </c>
      <c r="AU1196" s="246" t="s">
        <v>187</v>
      </c>
      <c r="AV1196" s="12" t="s">
        <v>90</v>
      </c>
      <c r="AW1196" s="12" t="s">
        <v>40</v>
      </c>
      <c r="AX1196" s="12" t="s">
        <v>79</v>
      </c>
      <c r="AY1196" s="246" t="s">
        <v>174</v>
      </c>
    </row>
    <row r="1197" s="12" customFormat="1">
      <c r="B1197" s="236"/>
      <c r="C1197" s="237"/>
      <c r="D1197" s="230" t="s">
        <v>287</v>
      </c>
      <c r="E1197" s="238" t="s">
        <v>1</v>
      </c>
      <c r="F1197" s="239" t="s">
        <v>3071</v>
      </c>
      <c r="G1197" s="237"/>
      <c r="H1197" s="240">
        <v>26.039999999999999</v>
      </c>
      <c r="I1197" s="241"/>
      <c r="J1197" s="237"/>
      <c r="K1197" s="237"/>
      <c r="L1197" s="242"/>
      <c r="M1197" s="243"/>
      <c r="N1197" s="244"/>
      <c r="O1197" s="244"/>
      <c r="P1197" s="244"/>
      <c r="Q1197" s="244"/>
      <c r="R1197" s="244"/>
      <c r="S1197" s="244"/>
      <c r="T1197" s="245"/>
      <c r="AT1197" s="246" t="s">
        <v>287</v>
      </c>
      <c r="AU1197" s="246" t="s">
        <v>187</v>
      </c>
      <c r="AV1197" s="12" t="s">
        <v>90</v>
      </c>
      <c r="AW1197" s="12" t="s">
        <v>40</v>
      </c>
      <c r="AX1197" s="12" t="s">
        <v>79</v>
      </c>
      <c r="AY1197" s="246" t="s">
        <v>174</v>
      </c>
    </row>
    <row r="1198" s="11" customFormat="1" ht="22.8" customHeight="1">
      <c r="B1198" s="202"/>
      <c r="C1198" s="203"/>
      <c r="D1198" s="204" t="s">
        <v>78</v>
      </c>
      <c r="E1198" s="216" t="s">
        <v>1097</v>
      </c>
      <c r="F1198" s="216" t="s">
        <v>1098</v>
      </c>
      <c r="G1198" s="203"/>
      <c r="H1198" s="203"/>
      <c r="I1198" s="206"/>
      <c r="J1198" s="217">
        <f>BK1198</f>
        <v>0</v>
      </c>
      <c r="K1198" s="203"/>
      <c r="L1198" s="208"/>
      <c r="M1198" s="209"/>
      <c r="N1198" s="210"/>
      <c r="O1198" s="210"/>
      <c r="P1198" s="211">
        <f>SUM(P1199:P1221)</f>
        <v>0</v>
      </c>
      <c r="Q1198" s="210"/>
      <c r="R1198" s="211">
        <f>SUM(R1199:R1221)</f>
        <v>0</v>
      </c>
      <c r="S1198" s="210"/>
      <c r="T1198" s="212">
        <f>SUM(T1199:T1221)</f>
        <v>0</v>
      </c>
      <c r="AR1198" s="213" t="s">
        <v>87</v>
      </c>
      <c r="AT1198" s="214" t="s">
        <v>78</v>
      </c>
      <c r="AU1198" s="214" t="s">
        <v>87</v>
      </c>
      <c r="AY1198" s="213" t="s">
        <v>174</v>
      </c>
      <c r="BK1198" s="215">
        <f>SUM(BK1199:BK1221)</f>
        <v>0</v>
      </c>
    </row>
    <row r="1199" s="1" customFormat="1" ht="16.5" customHeight="1">
      <c r="B1199" s="37"/>
      <c r="C1199" s="218" t="s">
        <v>2184</v>
      </c>
      <c r="D1199" s="218" t="s">
        <v>175</v>
      </c>
      <c r="E1199" s="219" t="s">
        <v>1103</v>
      </c>
      <c r="F1199" s="220" t="s">
        <v>1104</v>
      </c>
      <c r="G1199" s="221" t="s">
        <v>417</v>
      </c>
      <c r="H1199" s="222">
        <v>1079.0160000000001</v>
      </c>
      <c r="I1199" s="223"/>
      <c r="J1199" s="224">
        <f>ROUND(I1199*H1199,2)</f>
        <v>0</v>
      </c>
      <c r="K1199" s="220" t="s">
        <v>274</v>
      </c>
      <c r="L1199" s="42"/>
      <c r="M1199" s="225" t="s">
        <v>1</v>
      </c>
      <c r="N1199" s="226" t="s">
        <v>50</v>
      </c>
      <c r="O1199" s="78"/>
      <c r="P1199" s="227">
        <f>O1199*H1199</f>
        <v>0</v>
      </c>
      <c r="Q1199" s="227">
        <v>0</v>
      </c>
      <c r="R1199" s="227">
        <f>Q1199*H1199</f>
        <v>0</v>
      </c>
      <c r="S1199" s="227">
        <v>0</v>
      </c>
      <c r="T1199" s="228">
        <f>S1199*H1199</f>
        <v>0</v>
      </c>
      <c r="AR1199" s="15" t="s">
        <v>192</v>
      </c>
      <c r="AT1199" s="15" t="s">
        <v>175</v>
      </c>
      <c r="AU1199" s="15" t="s">
        <v>90</v>
      </c>
      <c r="AY1199" s="15" t="s">
        <v>174</v>
      </c>
      <c r="BE1199" s="229">
        <f>IF(N1199="základní",J1199,0)</f>
        <v>0</v>
      </c>
      <c r="BF1199" s="229">
        <f>IF(N1199="snížená",J1199,0)</f>
        <v>0</v>
      </c>
      <c r="BG1199" s="229">
        <f>IF(N1199="zákl. přenesená",J1199,0)</f>
        <v>0</v>
      </c>
      <c r="BH1199" s="229">
        <f>IF(N1199="sníž. přenesená",J1199,0)</f>
        <v>0</v>
      </c>
      <c r="BI1199" s="229">
        <f>IF(N1199="nulová",J1199,0)</f>
        <v>0</v>
      </c>
      <c r="BJ1199" s="15" t="s">
        <v>87</v>
      </c>
      <c r="BK1199" s="229">
        <f>ROUND(I1199*H1199,2)</f>
        <v>0</v>
      </c>
      <c r="BL1199" s="15" t="s">
        <v>192</v>
      </c>
      <c r="BM1199" s="15" t="s">
        <v>3072</v>
      </c>
    </row>
    <row r="1200" s="1" customFormat="1">
      <c r="B1200" s="37"/>
      <c r="C1200" s="38"/>
      <c r="D1200" s="230" t="s">
        <v>181</v>
      </c>
      <c r="E1200" s="38"/>
      <c r="F1200" s="231" t="s">
        <v>1104</v>
      </c>
      <c r="G1200" s="38"/>
      <c r="H1200" s="38"/>
      <c r="I1200" s="142"/>
      <c r="J1200" s="38"/>
      <c r="K1200" s="38"/>
      <c r="L1200" s="42"/>
      <c r="M1200" s="232"/>
      <c r="N1200" s="78"/>
      <c r="O1200" s="78"/>
      <c r="P1200" s="78"/>
      <c r="Q1200" s="78"/>
      <c r="R1200" s="78"/>
      <c r="S1200" s="78"/>
      <c r="T1200" s="79"/>
      <c r="AT1200" s="15" t="s">
        <v>181</v>
      </c>
      <c r="AU1200" s="15" t="s">
        <v>90</v>
      </c>
    </row>
    <row r="1201" s="12" customFormat="1">
      <c r="B1201" s="236"/>
      <c r="C1201" s="237"/>
      <c r="D1201" s="230" t="s">
        <v>287</v>
      </c>
      <c r="E1201" s="238" t="s">
        <v>1</v>
      </c>
      <c r="F1201" s="239" t="s">
        <v>3066</v>
      </c>
      <c r="G1201" s="237"/>
      <c r="H1201" s="240">
        <v>24</v>
      </c>
      <c r="I1201" s="241"/>
      <c r="J1201" s="237"/>
      <c r="K1201" s="237"/>
      <c r="L1201" s="242"/>
      <c r="M1201" s="243"/>
      <c r="N1201" s="244"/>
      <c r="O1201" s="244"/>
      <c r="P1201" s="244"/>
      <c r="Q1201" s="244"/>
      <c r="R1201" s="244"/>
      <c r="S1201" s="244"/>
      <c r="T1201" s="245"/>
      <c r="AT1201" s="246" t="s">
        <v>287</v>
      </c>
      <c r="AU1201" s="246" t="s">
        <v>90</v>
      </c>
      <c r="AV1201" s="12" t="s">
        <v>90</v>
      </c>
      <c r="AW1201" s="12" t="s">
        <v>40</v>
      </c>
      <c r="AX1201" s="12" t="s">
        <v>79</v>
      </c>
      <c r="AY1201" s="246" t="s">
        <v>174</v>
      </c>
    </row>
    <row r="1202" s="12" customFormat="1">
      <c r="B1202" s="236"/>
      <c r="C1202" s="237"/>
      <c r="D1202" s="230" t="s">
        <v>287</v>
      </c>
      <c r="E1202" s="238" t="s">
        <v>1</v>
      </c>
      <c r="F1202" s="239" t="s">
        <v>3067</v>
      </c>
      <c r="G1202" s="237"/>
      <c r="H1202" s="240">
        <v>914.39999999999998</v>
      </c>
      <c r="I1202" s="241"/>
      <c r="J1202" s="237"/>
      <c r="K1202" s="237"/>
      <c r="L1202" s="242"/>
      <c r="M1202" s="243"/>
      <c r="N1202" s="244"/>
      <c r="O1202" s="244"/>
      <c r="P1202" s="244"/>
      <c r="Q1202" s="244"/>
      <c r="R1202" s="244"/>
      <c r="S1202" s="244"/>
      <c r="T1202" s="245"/>
      <c r="AT1202" s="246" t="s">
        <v>287</v>
      </c>
      <c r="AU1202" s="246" t="s">
        <v>90</v>
      </c>
      <c r="AV1202" s="12" t="s">
        <v>90</v>
      </c>
      <c r="AW1202" s="12" t="s">
        <v>40</v>
      </c>
      <c r="AX1202" s="12" t="s">
        <v>79</v>
      </c>
      <c r="AY1202" s="246" t="s">
        <v>174</v>
      </c>
    </row>
    <row r="1203" s="12" customFormat="1">
      <c r="B1203" s="236"/>
      <c r="C1203" s="237"/>
      <c r="D1203" s="230" t="s">
        <v>287</v>
      </c>
      <c r="E1203" s="238" t="s">
        <v>1</v>
      </c>
      <c r="F1203" s="239" t="s">
        <v>3068</v>
      </c>
      <c r="G1203" s="237"/>
      <c r="H1203" s="240">
        <v>108.996</v>
      </c>
      <c r="I1203" s="241"/>
      <c r="J1203" s="237"/>
      <c r="K1203" s="237"/>
      <c r="L1203" s="242"/>
      <c r="M1203" s="243"/>
      <c r="N1203" s="244"/>
      <c r="O1203" s="244"/>
      <c r="P1203" s="244"/>
      <c r="Q1203" s="244"/>
      <c r="R1203" s="244"/>
      <c r="S1203" s="244"/>
      <c r="T1203" s="245"/>
      <c r="AT1203" s="246" t="s">
        <v>287</v>
      </c>
      <c r="AU1203" s="246" t="s">
        <v>90</v>
      </c>
      <c r="AV1203" s="12" t="s">
        <v>90</v>
      </c>
      <c r="AW1203" s="12" t="s">
        <v>40</v>
      </c>
      <c r="AX1203" s="12" t="s">
        <v>79</v>
      </c>
      <c r="AY1203" s="246" t="s">
        <v>174</v>
      </c>
    </row>
    <row r="1204" s="12" customFormat="1">
      <c r="B1204" s="236"/>
      <c r="C1204" s="237"/>
      <c r="D1204" s="230" t="s">
        <v>287</v>
      </c>
      <c r="E1204" s="238" t="s">
        <v>1</v>
      </c>
      <c r="F1204" s="239" t="s">
        <v>3069</v>
      </c>
      <c r="G1204" s="237"/>
      <c r="H1204" s="240">
        <v>2.2320000000000002</v>
      </c>
      <c r="I1204" s="241"/>
      <c r="J1204" s="237"/>
      <c r="K1204" s="237"/>
      <c r="L1204" s="242"/>
      <c r="M1204" s="243"/>
      <c r="N1204" s="244"/>
      <c r="O1204" s="244"/>
      <c r="P1204" s="244"/>
      <c r="Q1204" s="244"/>
      <c r="R1204" s="244"/>
      <c r="S1204" s="244"/>
      <c r="T1204" s="245"/>
      <c r="AT1204" s="246" t="s">
        <v>287</v>
      </c>
      <c r="AU1204" s="246" t="s">
        <v>90</v>
      </c>
      <c r="AV1204" s="12" t="s">
        <v>90</v>
      </c>
      <c r="AW1204" s="12" t="s">
        <v>40</v>
      </c>
      <c r="AX1204" s="12" t="s">
        <v>79</v>
      </c>
      <c r="AY1204" s="246" t="s">
        <v>174</v>
      </c>
    </row>
    <row r="1205" s="12" customFormat="1">
      <c r="B1205" s="236"/>
      <c r="C1205" s="237"/>
      <c r="D1205" s="230" t="s">
        <v>287</v>
      </c>
      <c r="E1205" s="238" t="s">
        <v>1</v>
      </c>
      <c r="F1205" s="239" t="s">
        <v>3070</v>
      </c>
      <c r="G1205" s="237"/>
      <c r="H1205" s="240">
        <v>3.3479999999999999</v>
      </c>
      <c r="I1205" s="241"/>
      <c r="J1205" s="237"/>
      <c r="K1205" s="237"/>
      <c r="L1205" s="242"/>
      <c r="M1205" s="243"/>
      <c r="N1205" s="244"/>
      <c r="O1205" s="244"/>
      <c r="P1205" s="244"/>
      <c r="Q1205" s="244"/>
      <c r="R1205" s="244"/>
      <c r="S1205" s="244"/>
      <c r="T1205" s="245"/>
      <c r="AT1205" s="246" t="s">
        <v>287</v>
      </c>
      <c r="AU1205" s="246" t="s">
        <v>90</v>
      </c>
      <c r="AV1205" s="12" t="s">
        <v>90</v>
      </c>
      <c r="AW1205" s="12" t="s">
        <v>40</v>
      </c>
      <c r="AX1205" s="12" t="s">
        <v>79</v>
      </c>
      <c r="AY1205" s="246" t="s">
        <v>174</v>
      </c>
    </row>
    <row r="1206" s="12" customFormat="1">
      <c r="B1206" s="236"/>
      <c r="C1206" s="237"/>
      <c r="D1206" s="230" t="s">
        <v>287</v>
      </c>
      <c r="E1206" s="238" t="s">
        <v>1</v>
      </c>
      <c r="F1206" s="239" t="s">
        <v>3071</v>
      </c>
      <c r="G1206" s="237"/>
      <c r="H1206" s="240">
        <v>26.039999999999999</v>
      </c>
      <c r="I1206" s="241"/>
      <c r="J1206" s="237"/>
      <c r="K1206" s="237"/>
      <c r="L1206" s="242"/>
      <c r="M1206" s="243"/>
      <c r="N1206" s="244"/>
      <c r="O1206" s="244"/>
      <c r="P1206" s="244"/>
      <c r="Q1206" s="244"/>
      <c r="R1206" s="244"/>
      <c r="S1206" s="244"/>
      <c r="T1206" s="245"/>
      <c r="AT1206" s="246" t="s">
        <v>287</v>
      </c>
      <c r="AU1206" s="246" t="s">
        <v>90</v>
      </c>
      <c r="AV1206" s="12" t="s">
        <v>90</v>
      </c>
      <c r="AW1206" s="12" t="s">
        <v>40</v>
      </c>
      <c r="AX1206" s="12" t="s">
        <v>79</v>
      </c>
      <c r="AY1206" s="246" t="s">
        <v>174</v>
      </c>
    </row>
    <row r="1207" s="1" customFormat="1" ht="16.5" customHeight="1">
      <c r="B1207" s="37"/>
      <c r="C1207" s="218" t="s">
        <v>2234</v>
      </c>
      <c r="D1207" s="218" t="s">
        <v>175</v>
      </c>
      <c r="E1207" s="219" t="s">
        <v>1107</v>
      </c>
      <c r="F1207" s="220" t="s">
        <v>1108</v>
      </c>
      <c r="G1207" s="221" t="s">
        <v>417</v>
      </c>
      <c r="H1207" s="222">
        <v>11869.176</v>
      </c>
      <c r="I1207" s="223"/>
      <c r="J1207" s="224">
        <f>ROUND(I1207*H1207,2)</f>
        <v>0</v>
      </c>
      <c r="K1207" s="220" t="s">
        <v>274</v>
      </c>
      <c r="L1207" s="42"/>
      <c r="M1207" s="225" t="s">
        <v>1</v>
      </c>
      <c r="N1207" s="226" t="s">
        <v>50</v>
      </c>
      <c r="O1207" s="78"/>
      <c r="P1207" s="227">
        <f>O1207*H1207</f>
        <v>0</v>
      </c>
      <c r="Q1207" s="227">
        <v>0</v>
      </c>
      <c r="R1207" s="227">
        <f>Q1207*H1207</f>
        <v>0</v>
      </c>
      <c r="S1207" s="227">
        <v>0</v>
      </c>
      <c r="T1207" s="228">
        <f>S1207*H1207</f>
        <v>0</v>
      </c>
      <c r="AR1207" s="15" t="s">
        <v>192</v>
      </c>
      <c r="AT1207" s="15" t="s">
        <v>175</v>
      </c>
      <c r="AU1207" s="15" t="s">
        <v>90</v>
      </c>
      <c r="AY1207" s="15" t="s">
        <v>174</v>
      </c>
      <c r="BE1207" s="229">
        <f>IF(N1207="základní",J1207,0)</f>
        <v>0</v>
      </c>
      <c r="BF1207" s="229">
        <f>IF(N1207="snížená",J1207,0)</f>
        <v>0</v>
      </c>
      <c r="BG1207" s="229">
        <f>IF(N1207="zákl. přenesená",J1207,0)</f>
        <v>0</v>
      </c>
      <c r="BH1207" s="229">
        <f>IF(N1207="sníž. přenesená",J1207,0)</f>
        <v>0</v>
      </c>
      <c r="BI1207" s="229">
        <f>IF(N1207="nulová",J1207,0)</f>
        <v>0</v>
      </c>
      <c r="BJ1207" s="15" t="s">
        <v>87</v>
      </c>
      <c r="BK1207" s="229">
        <f>ROUND(I1207*H1207,2)</f>
        <v>0</v>
      </c>
      <c r="BL1207" s="15" t="s">
        <v>192</v>
      </c>
      <c r="BM1207" s="15" t="s">
        <v>3073</v>
      </c>
    </row>
    <row r="1208" s="1" customFormat="1">
      <c r="B1208" s="37"/>
      <c r="C1208" s="38"/>
      <c r="D1208" s="230" t="s">
        <v>181</v>
      </c>
      <c r="E1208" s="38"/>
      <c r="F1208" s="231" t="s">
        <v>1108</v>
      </c>
      <c r="G1208" s="38"/>
      <c r="H1208" s="38"/>
      <c r="I1208" s="142"/>
      <c r="J1208" s="38"/>
      <c r="K1208" s="38"/>
      <c r="L1208" s="42"/>
      <c r="M1208" s="232"/>
      <c r="N1208" s="78"/>
      <c r="O1208" s="78"/>
      <c r="P1208" s="78"/>
      <c r="Q1208" s="78"/>
      <c r="R1208" s="78"/>
      <c r="S1208" s="78"/>
      <c r="T1208" s="79"/>
      <c r="AT1208" s="15" t="s">
        <v>181</v>
      </c>
      <c r="AU1208" s="15" t="s">
        <v>90</v>
      </c>
    </row>
    <row r="1209" s="12" customFormat="1">
      <c r="B1209" s="236"/>
      <c r="C1209" s="237"/>
      <c r="D1209" s="230" t="s">
        <v>287</v>
      </c>
      <c r="E1209" s="237"/>
      <c r="F1209" s="239" t="s">
        <v>3074</v>
      </c>
      <c r="G1209" s="237"/>
      <c r="H1209" s="240">
        <v>11869.176</v>
      </c>
      <c r="I1209" s="241"/>
      <c r="J1209" s="237"/>
      <c r="K1209" s="237"/>
      <c r="L1209" s="242"/>
      <c r="M1209" s="243"/>
      <c r="N1209" s="244"/>
      <c r="O1209" s="244"/>
      <c r="P1209" s="244"/>
      <c r="Q1209" s="244"/>
      <c r="R1209" s="244"/>
      <c r="S1209" s="244"/>
      <c r="T1209" s="245"/>
      <c r="AT1209" s="246" t="s">
        <v>287</v>
      </c>
      <c r="AU1209" s="246" t="s">
        <v>90</v>
      </c>
      <c r="AV1209" s="12" t="s">
        <v>90</v>
      </c>
      <c r="AW1209" s="12" t="s">
        <v>4</v>
      </c>
      <c r="AX1209" s="12" t="s">
        <v>87</v>
      </c>
      <c r="AY1209" s="246" t="s">
        <v>174</v>
      </c>
    </row>
    <row r="1210" s="1" customFormat="1" ht="16.5" customHeight="1">
      <c r="B1210" s="37"/>
      <c r="C1210" s="218" t="s">
        <v>2256</v>
      </c>
      <c r="D1210" s="218" t="s">
        <v>175</v>
      </c>
      <c r="E1210" s="219" t="s">
        <v>2441</v>
      </c>
      <c r="F1210" s="220" t="s">
        <v>2442</v>
      </c>
      <c r="G1210" s="221" t="s">
        <v>417</v>
      </c>
      <c r="H1210" s="222">
        <v>24</v>
      </c>
      <c r="I1210" s="223"/>
      <c r="J1210" s="224">
        <f>ROUND(I1210*H1210,2)</f>
        <v>0</v>
      </c>
      <c r="K1210" s="220" t="s">
        <v>274</v>
      </c>
      <c r="L1210" s="42"/>
      <c r="M1210" s="225" t="s">
        <v>1</v>
      </c>
      <c r="N1210" s="226" t="s">
        <v>50</v>
      </c>
      <c r="O1210" s="78"/>
      <c r="P1210" s="227">
        <f>O1210*H1210</f>
        <v>0</v>
      </c>
      <c r="Q1210" s="227">
        <v>0</v>
      </c>
      <c r="R1210" s="227">
        <f>Q1210*H1210</f>
        <v>0</v>
      </c>
      <c r="S1210" s="227">
        <v>0</v>
      </c>
      <c r="T1210" s="228">
        <f>S1210*H1210</f>
        <v>0</v>
      </c>
      <c r="AR1210" s="15" t="s">
        <v>192</v>
      </c>
      <c r="AT1210" s="15" t="s">
        <v>175</v>
      </c>
      <c r="AU1210" s="15" t="s">
        <v>90</v>
      </c>
      <c r="AY1210" s="15" t="s">
        <v>174</v>
      </c>
      <c r="BE1210" s="229">
        <f>IF(N1210="základní",J1210,0)</f>
        <v>0</v>
      </c>
      <c r="BF1210" s="229">
        <f>IF(N1210="snížená",J1210,0)</f>
        <v>0</v>
      </c>
      <c r="BG1210" s="229">
        <f>IF(N1210="zákl. přenesená",J1210,0)</f>
        <v>0</v>
      </c>
      <c r="BH1210" s="229">
        <f>IF(N1210="sníž. přenesená",J1210,0)</f>
        <v>0</v>
      </c>
      <c r="BI1210" s="229">
        <f>IF(N1210="nulová",J1210,0)</f>
        <v>0</v>
      </c>
      <c r="BJ1210" s="15" t="s">
        <v>87</v>
      </c>
      <c r="BK1210" s="229">
        <f>ROUND(I1210*H1210,2)</f>
        <v>0</v>
      </c>
      <c r="BL1210" s="15" t="s">
        <v>192</v>
      </c>
      <c r="BM1210" s="15" t="s">
        <v>3075</v>
      </c>
    </row>
    <row r="1211" s="1" customFormat="1">
      <c r="B1211" s="37"/>
      <c r="C1211" s="38"/>
      <c r="D1211" s="230" t="s">
        <v>181</v>
      </c>
      <c r="E1211" s="38"/>
      <c r="F1211" s="231" t="s">
        <v>2442</v>
      </c>
      <c r="G1211" s="38"/>
      <c r="H1211" s="38"/>
      <c r="I1211" s="142"/>
      <c r="J1211" s="38"/>
      <c r="K1211" s="38"/>
      <c r="L1211" s="42"/>
      <c r="M1211" s="232"/>
      <c r="N1211" s="78"/>
      <c r="O1211" s="78"/>
      <c r="P1211" s="78"/>
      <c r="Q1211" s="78"/>
      <c r="R1211" s="78"/>
      <c r="S1211" s="78"/>
      <c r="T1211" s="79"/>
      <c r="AT1211" s="15" t="s">
        <v>181</v>
      </c>
      <c r="AU1211" s="15" t="s">
        <v>90</v>
      </c>
    </row>
    <row r="1212" s="12" customFormat="1">
      <c r="B1212" s="236"/>
      <c r="C1212" s="237"/>
      <c r="D1212" s="230" t="s">
        <v>287</v>
      </c>
      <c r="E1212" s="238" t="s">
        <v>1</v>
      </c>
      <c r="F1212" s="239" t="s">
        <v>3076</v>
      </c>
      <c r="G1212" s="237"/>
      <c r="H1212" s="240">
        <v>24</v>
      </c>
      <c r="I1212" s="241"/>
      <c r="J1212" s="237"/>
      <c r="K1212" s="237"/>
      <c r="L1212" s="242"/>
      <c r="M1212" s="243"/>
      <c r="N1212" s="244"/>
      <c r="O1212" s="244"/>
      <c r="P1212" s="244"/>
      <c r="Q1212" s="244"/>
      <c r="R1212" s="244"/>
      <c r="S1212" s="244"/>
      <c r="T1212" s="245"/>
      <c r="AT1212" s="246" t="s">
        <v>287</v>
      </c>
      <c r="AU1212" s="246" t="s">
        <v>90</v>
      </c>
      <c r="AV1212" s="12" t="s">
        <v>90</v>
      </c>
      <c r="AW1212" s="12" t="s">
        <v>40</v>
      </c>
      <c r="AX1212" s="12" t="s">
        <v>87</v>
      </c>
      <c r="AY1212" s="246" t="s">
        <v>174</v>
      </c>
    </row>
    <row r="1213" s="1" customFormat="1" ht="16.5" customHeight="1">
      <c r="B1213" s="37"/>
      <c r="C1213" s="218" t="s">
        <v>2261</v>
      </c>
      <c r="D1213" s="218" t="s">
        <v>175</v>
      </c>
      <c r="E1213" s="219" t="s">
        <v>2445</v>
      </c>
      <c r="F1213" s="220" t="s">
        <v>2446</v>
      </c>
      <c r="G1213" s="221" t="s">
        <v>417</v>
      </c>
      <c r="H1213" s="222">
        <v>140.61600000000001</v>
      </c>
      <c r="I1213" s="223"/>
      <c r="J1213" s="224">
        <f>ROUND(I1213*H1213,2)</f>
        <v>0</v>
      </c>
      <c r="K1213" s="220" t="s">
        <v>274</v>
      </c>
      <c r="L1213" s="42"/>
      <c r="M1213" s="225" t="s">
        <v>1</v>
      </c>
      <c r="N1213" s="226" t="s">
        <v>50</v>
      </c>
      <c r="O1213" s="78"/>
      <c r="P1213" s="227">
        <f>O1213*H1213</f>
        <v>0</v>
      </c>
      <c r="Q1213" s="227">
        <v>0</v>
      </c>
      <c r="R1213" s="227">
        <f>Q1213*H1213</f>
        <v>0</v>
      </c>
      <c r="S1213" s="227">
        <v>0</v>
      </c>
      <c r="T1213" s="228">
        <f>S1213*H1213</f>
        <v>0</v>
      </c>
      <c r="AR1213" s="15" t="s">
        <v>192</v>
      </c>
      <c r="AT1213" s="15" t="s">
        <v>175</v>
      </c>
      <c r="AU1213" s="15" t="s">
        <v>90</v>
      </c>
      <c r="AY1213" s="15" t="s">
        <v>174</v>
      </c>
      <c r="BE1213" s="229">
        <f>IF(N1213="základní",J1213,0)</f>
        <v>0</v>
      </c>
      <c r="BF1213" s="229">
        <f>IF(N1213="snížená",J1213,0)</f>
        <v>0</v>
      </c>
      <c r="BG1213" s="229">
        <f>IF(N1213="zákl. přenesená",J1213,0)</f>
        <v>0</v>
      </c>
      <c r="BH1213" s="229">
        <f>IF(N1213="sníž. přenesená",J1213,0)</f>
        <v>0</v>
      </c>
      <c r="BI1213" s="229">
        <f>IF(N1213="nulová",J1213,0)</f>
        <v>0</v>
      </c>
      <c r="BJ1213" s="15" t="s">
        <v>87</v>
      </c>
      <c r="BK1213" s="229">
        <f>ROUND(I1213*H1213,2)</f>
        <v>0</v>
      </c>
      <c r="BL1213" s="15" t="s">
        <v>192</v>
      </c>
      <c r="BM1213" s="15" t="s">
        <v>3077</v>
      </c>
    </row>
    <row r="1214" s="1" customFormat="1">
      <c r="B1214" s="37"/>
      <c r="C1214" s="38"/>
      <c r="D1214" s="230" t="s">
        <v>181</v>
      </c>
      <c r="E1214" s="38"/>
      <c r="F1214" s="231" t="s">
        <v>2446</v>
      </c>
      <c r="G1214" s="38"/>
      <c r="H1214" s="38"/>
      <c r="I1214" s="142"/>
      <c r="J1214" s="38"/>
      <c r="K1214" s="38"/>
      <c r="L1214" s="42"/>
      <c r="M1214" s="232"/>
      <c r="N1214" s="78"/>
      <c r="O1214" s="78"/>
      <c r="P1214" s="78"/>
      <c r="Q1214" s="78"/>
      <c r="R1214" s="78"/>
      <c r="S1214" s="78"/>
      <c r="T1214" s="79"/>
      <c r="AT1214" s="15" t="s">
        <v>181</v>
      </c>
      <c r="AU1214" s="15" t="s">
        <v>90</v>
      </c>
    </row>
    <row r="1215" s="12" customFormat="1">
      <c r="B1215" s="236"/>
      <c r="C1215" s="237"/>
      <c r="D1215" s="230" t="s">
        <v>287</v>
      </c>
      <c r="E1215" s="238" t="s">
        <v>1</v>
      </c>
      <c r="F1215" s="239" t="s">
        <v>3078</v>
      </c>
      <c r="G1215" s="237"/>
      <c r="H1215" s="240">
        <v>108.996</v>
      </c>
      <c r="I1215" s="241"/>
      <c r="J1215" s="237"/>
      <c r="K1215" s="237"/>
      <c r="L1215" s="242"/>
      <c r="M1215" s="243"/>
      <c r="N1215" s="244"/>
      <c r="O1215" s="244"/>
      <c r="P1215" s="244"/>
      <c r="Q1215" s="244"/>
      <c r="R1215" s="244"/>
      <c r="S1215" s="244"/>
      <c r="T1215" s="245"/>
      <c r="AT1215" s="246" t="s">
        <v>287</v>
      </c>
      <c r="AU1215" s="246" t="s">
        <v>90</v>
      </c>
      <c r="AV1215" s="12" t="s">
        <v>90</v>
      </c>
      <c r="AW1215" s="12" t="s">
        <v>40</v>
      </c>
      <c r="AX1215" s="12" t="s">
        <v>79</v>
      </c>
      <c r="AY1215" s="246" t="s">
        <v>174</v>
      </c>
    </row>
    <row r="1216" s="12" customFormat="1">
      <c r="B1216" s="236"/>
      <c r="C1216" s="237"/>
      <c r="D1216" s="230" t="s">
        <v>287</v>
      </c>
      <c r="E1216" s="238" t="s">
        <v>1</v>
      </c>
      <c r="F1216" s="239" t="s">
        <v>3079</v>
      </c>
      <c r="G1216" s="237"/>
      <c r="H1216" s="240">
        <v>2.2320000000000002</v>
      </c>
      <c r="I1216" s="241"/>
      <c r="J1216" s="237"/>
      <c r="K1216" s="237"/>
      <c r="L1216" s="242"/>
      <c r="M1216" s="243"/>
      <c r="N1216" s="244"/>
      <c r="O1216" s="244"/>
      <c r="P1216" s="244"/>
      <c r="Q1216" s="244"/>
      <c r="R1216" s="244"/>
      <c r="S1216" s="244"/>
      <c r="T1216" s="245"/>
      <c r="AT1216" s="246" t="s">
        <v>287</v>
      </c>
      <c r="AU1216" s="246" t="s">
        <v>90</v>
      </c>
      <c r="AV1216" s="12" t="s">
        <v>90</v>
      </c>
      <c r="AW1216" s="12" t="s">
        <v>40</v>
      </c>
      <c r="AX1216" s="12" t="s">
        <v>79</v>
      </c>
      <c r="AY1216" s="246" t="s">
        <v>174</v>
      </c>
    </row>
    <row r="1217" s="12" customFormat="1">
      <c r="B1217" s="236"/>
      <c r="C1217" s="237"/>
      <c r="D1217" s="230" t="s">
        <v>287</v>
      </c>
      <c r="E1217" s="238" t="s">
        <v>1</v>
      </c>
      <c r="F1217" s="239" t="s">
        <v>3080</v>
      </c>
      <c r="G1217" s="237"/>
      <c r="H1217" s="240">
        <v>3.3479999999999999</v>
      </c>
      <c r="I1217" s="241"/>
      <c r="J1217" s="237"/>
      <c r="K1217" s="237"/>
      <c r="L1217" s="242"/>
      <c r="M1217" s="243"/>
      <c r="N1217" s="244"/>
      <c r="O1217" s="244"/>
      <c r="P1217" s="244"/>
      <c r="Q1217" s="244"/>
      <c r="R1217" s="244"/>
      <c r="S1217" s="244"/>
      <c r="T1217" s="245"/>
      <c r="AT1217" s="246" t="s">
        <v>287</v>
      </c>
      <c r="AU1217" s="246" t="s">
        <v>90</v>
      </c>
      <c r="AV1217" s="12" t="s">
        <v>90</v>
      </c>
      <c r="AW1217" s="12" t="s">
        <v>40</v>
      </c>
      <c r="AX1217" s="12" t="s">
        <v>79</v>
      </c>
      <c r="AY1217" s="246" t="s">
        <v>174</v>
      </c>
    </row>
    <row r="1218" s="12" customFormat="1">
      <c r="B1218" s="236"/>
      <c r="C1218" s="237"/>
      <c r="D1218" s="230" t="s">
        <v>287</v>
      </c>
      <c r="E1218" s="238" t="s">
        <v>1</v>
      </c>
      <c r="F1218" s="239" t="s">
        <v>3081</v>
      </c>
      <c r="G1218" s="237"/>
      <c r="H1218" s="240">
        <v>26.039999999999999</v>
      </c>
      <c r="I1218" s="241"/>
      <c r="J1218" s="237"/>
      <c r="K1218" s="237"/>
      <c r="L1218" s="242"/>
      <c r="M1218" s="243"/>
      <c r="N1218" s="244"/>
      <c r="O1218" s="244"/>
      <c r="P1218" s="244"/>
      <c r="Q1218" s="244"/>
      <c r="R1218" s="244"/>
      <c r="S1218" s="244"/>
      <c r="T1218" s="245"/>
      <c r="AT1218" s="246" t="s">
        <v>287</v>
      </c>
      <c r="AU1218" s="246" t="s">
        <v>90</v>
      </c>
      <c r="AV1218" s="12" t="s">
        <v>90</v>
      </c>
      <c r="AW1218" s="12" t="s">
        <v>40</v>
      </c>
      <c r="AX1218" s="12" t="s">
        <v>79</v>
      </c>
      <c r="AY1218" s="246" t="s">
        <v>174</v>
      </c>
    </row>
    <row r="1219" s="1" customFormat="1" ht="16.5" customHeight="1">
      <c r="B1219" s="37"/>
      <c r="C1219" s="218" t="s">
        <v>2266</v>
      </c>
      <c r="D1219" s="218" t="s">
        <v>175</v>
      </c>
      <c r="E1219" s="219" t="s">
        <v>2449</v>
      </c>
      <c r="F1219" s="220" t="s">
        <v>2450</v>
      </c>
      <c r="G1219" s="221" t="s">
        <v>417</v>
      </c>
      <c r="H1219" s="222">
        <v>914.39999999999998</v>
      </c>
      <c r="I1219" s="223"/>
      <c r="J1219" s="224">
        <f>ROUND(I1219*H1219,2)</f>
        <v>0</v>
      </c>
      <c r="K1219" s="220" t="s">
        <v>274</v>
      </c>
      <c r="L1219" s="42"/>
      <c r="M1219" s="225" t="s">
        <v>1</v>
      </c>
      <c r="N1219" s="226" t="s">
        <v>50</v>
      </c>
      <c r="O1219" s="78"/>
      <c r="P1219" s="227">
        <f>O1219*H1219</f>
        <v>0</v>
      </c>
      <c r="Q1219" s="227">
        <v>0</v>
      </c>
      <c r="R1219" s="227">
        <f>Q1219*H1219</f>
        <v>0</v>
      </c>
      <c r="S1219" s="227">
        <v>0</v>
      </c>
      <c r="T1219" s="228">
        <f>S1219*H1219</f>
        <v>0</v>
      </c>
      <c r="AR1219" s="15" t="s">
        <v>192</v>
      </c>
      <c r="AT1219" s="15" t="s">
        <v>175</v>
      </c>
      <c r="AU1219" s="15" t="s">
        <v>90</v>
      </c>
      <c r="AY1219" s="15" t="s">
        <v>174</v>
      </c>
      <c r="BE1219" s="229">
        <f>IF(N1219="základní",J1219,0)</f>
        <v>0</v>
      </c>
      <c r="BF1219" s="229">
        <f>IF(N1219="snížená",J1219,0)</f>
        <v>0</v>
      </c>
      <c r="BG1219" s="229">
        <f>IF(N1219="zákl. přenesená",J1219,0)</f>
        <v>0</v>
      </c>
      <c r="BH1219" s="229">
        <f>IF(N1219="sníž. přenesená",J1219,0)</f>
        <v>0</v>
      </c>
      <c r="BI1219" s="229">
        <f>IF(N1219="nulová",J1219,0)</f>
        <v>0</v>
      </c>
      <c r="BJ1219" s="15" t="s">
        <v>87</v>
      </c>
      <c r="BK1219" s="229">
        <f>ROUND(I1219*H1219,2)</f>
        <v>0</v>
      </c>
      <c r="BL1219" s="15" t="s">
        <v>192</v>
      </c>
      <c r="BM1219" s="15" t="s">
        <v>3082</v>
      </c>
    </row>
    <row r="1220" s="1" customFormat="1">
      <c r="B1220" s="37"/>
      <c r="C1220" s="38"/>
      <c r="D1220" s="230" t="s">
        <v>181</v>
      </c>
      <c r="E1220" s="38"/>
      <c r="F1220" s="231" t="s">
        <v>2450</v>
      </c>
      <c r="G1220" s="38"/>
      <c r="H1220" s="38"/>
      <c r="I1220" s="142"/>
      <c r="J1220" s="38"/>
      <c r="K1220" s="38"/>
      <c r="L1220" s="42"/>
      <c r="M1220" s="232"/>
      <c r="N1220" s="78"/>
      <c r="O1220" s="78"/>
      <c r="P1220" s="78"/>
      <c r="Q1220" s="78"/>
      <c r="R1220" s="78"/>
      <c r="S1220" s="78"/>
      <c r="T1220" s="79"/>
      <c r="AT1220" s="15" t="s">
        <v>181</v>
      </c>
      <c r="AU1220" s="15" t="s">
        <v>90</v>
      </c>
    </row>
    <row r="1221" s="12" customFormat="1">
      <c r="B1221" s="236"/>
      <c r="C1221" s="237"/>
      <c r="D1221" s="230" t="s">
        <v>287</v>
      </c>
      <c r="E1221" s="238" t="s">
        <v>1</v>
      </c>
      <c r="F1221" s="239" t="s">
        <v>3067</v>
      </c>
      <c r="G1221" s="237"/>
      <c r="H1221" s="240">
        <v>914.39999999999998</v>
      </c>
      <c r="I1221" s="241"/>
      <c r="J1221" s="237"/>
      <c r="K1221" s="237"/>
      <c r="L1221" s="242"/>
      <c r="M1221" s="243"/>
      <c r="N1221" s="244"/>
      <c r="O1221" s="244"/>
      <c r="P1221" s="244"/>
      <c r="Q1221" s="244"/>
      <c r="R1221" s="244"/>
      <c r="S1221" s="244"/>
      <c r="T1221" s="245"/>
      <c r="AT1221" s="246" t="s">
        <v>287</v>
      </c>
      <c r="AU1221" s="246" t="s">
        <v>90</v>
      </c>
      <c r="AV1221" s="12" t="s">
        <v>90</v>
      </c>
      <c r="AW1221" s="12" t="s">
        <v>40</v>
      </c>
      <c r="AX1221" s="12" t="s">
        <v>87</v>
      </c>
      <c r="AY1221" s="246" t="s">
        <v>174</v>
      </c>
    </row>
    <row r="1222" s="11" customFormat="1" ht="22.8" customHeight="1">
      <c r="B1222" s="202"/>
      <c r="C1222" s="203"/>
      <c r="D1222" s="204" t="s">
        <v>78</v>
      </c>
      <c r="E1222" s="216" t="s">
        <v>1229</v>
      </c>
      <c r="F1222" s="216" t="s">
        <v>935</v>
      </c>
      <c r="G1222" s="203"/>
      <c r="H1222" s="203"/>
      <c r="I1222" s="206"/>
      <c r="J1222" s="217">
        <f>BK1222</f>
        <v>0</v>
      </c>
      <c r="K1222" s="203"/>
      <c r="L1222" s="208"/>
      <c r="M1222" s="209"/>
      <c r="N1222" s="210"/>
      <c r="O1222" s="210"/>
      <c r="P1222" s="211">
        <f>SUM(P1223:P1225)</f>
        <v>0</v>
      </c>
      <c r="Q1222" s="210"/>
      <c r="R1222" s="211">
        <f>SUM(R1223:R1225)</f>
        <v>0</v>
      </c>
      <c r="S1222" s="210"/>
      <c r="T1222" s="212">
        <f>SUM(T1223:T1225)</f>
        <v>0</v>
      </c>
      <c r="AR1222" s="213" t="s">
        <v>87</v>
      </c>
      <c r="AT1222" s="214" t="s">
        <v>78</v>
      </c>
      <c r="AU1222" s="214" t="s">
        <v>87</v>
      </c>
      <c r="AY1222" s="213" t="s">
        <v>174</v>
      </c>
      <c r="BK1222" s="215">
        <f>SUM(BK1223:BK1225)</f>
        <v>0</v>
      </c>
    </row>
    <row r="1223" s="1" customFormat="1" ht="16.5" customHeight="1">
      <c r="B1223" s="37"/>
      <c r="C1223" s="218" t="s">
        <v>1964</v>
      </c>
      <c r="D1223" s="218" t="s">
        <v>175</v>
      </c>
      <c r="E1223" s="219" t="s">
        <v>2453</v>
      </c>
      <c r="F1223" s="220" t="s">
        <v>2454</v>
      </c>
      <c r="G1223" s="221" t="s">
        <v>417</v>
      </c>
      <c r="H1223" s="222">
        <v>1243.6089999999999</v>
      </c>
      <c r="I1223" s="223"/>
      <c r="J1223" s="224">
        <f>ROUND(I1223*H1223,2)</f>
        <v>0</v>
      </c>
      <c r="K1223" s="220" t="s">
        <v>274</v>
      </c>
      <c r="L1223" s="42"/>
      <c r="M1223" s="225" t="s">
        <v>1</v>
      </c>
      <c r="N1223" s="226" t="s">
        <v>50</v>
      </c>
      <c r="O1223" s="78"/>
      <c r="P1223" s="227">
        <f>O1223*H1223</f>
        <v>0</v>
      </c>
      <c r="Q1223" s="227">
        <v>0</v>
      </c>
      <c r="R1223" s="227">
        <f>Q1223*H1223</f>
        <v>0</v>
      </c>
      <c r="S1223" s="227">
        <v>0</v>
      </c>
      <c r="T1223" s="228">
        <f>S1223*H1223</f>
        <v>0</v>
      </c>
      <c r="AR1223" s="15" t="s">
        <v>192</v>
      </c>
      <c r="AT1223" s="15" t="s">
        <v>175</v>
      </c>
      <c r="AU1223" s="15" t="s">
        <v>90</v>
      </c>
      <c r="AY1223" s="15" t="s">
        <v>174</v>
      </c>
      <c r="BE1223" s="229">
        <f>IF(N1223="základní",J1223,0)</f>
        <v>0</v>
      </c>
      <c r="BF1223" s="229">
        <f>IF(N1223="snížená",J1223,0)</f>
        <v>0</v>
      </c>
      <c r="BG1223" s="229">
        <f>IF(N1223="zákl. přenesená",J1223,0)</f>
        <v>0</v>
      </c>
      <c r="BH1223" s="229">
        <f>IF(N1223="sníž. přenesená",J1223,0)</f>
        <v>0</v>
      </c>
      <c r="BI1223" s="229">
        <f>IF(N1223="nulová",J1223,0)</f>
        <v>0</v>
      </c>
      <c r="BJ1223" s="15" t="s">
        <v>87</v>
      </c>
      <c r="BK1223" s="229">
        <f>ROUND(I1223*H1223,2)</f>
        <v>0</v>
      </c>
      <c r="BL1223" s="15" t="s">
        <v>192</v>
      </c>
      <c r="BM1223" s="15" t="s">
        <v>3083</v>
      </c>
    </row>
    <row r="1224" s="1" customFormat="1">
      <c r="B1224" s="37"/>
      <c r="C1224" s="38"/>
      <c r="D1224" s="230" t="s">
        <v>181</v>
      </c>
      <c r="E1224" s="38"/>
      <c r="F1224" s="231" t="s">
        <v>2456</v>
      </c>
      <c r="G1224" s="38"/>
      <c r="H1224" s="38"/>
      <c r="I1224" s="142"/>
      <c r="J1224" s="38"/>
      <c r="K1224" s="38"/>
      <c r="L1224" s="42"/>
      <c r="M1224" s="232"/>
      <c r="N1224" s="78"/>
      <c r="O1224" s="78"/>
      <c r="P1224" s="78"/>
      <c r="Q1224" s="78"/>
      <c r="R1224" s="78"/>
      <c r="S1224" s="78"/>
      <c r="T1224" s="79"/>
      <c r="AT1224" s="15" t="s">
        <v>181</v>
      </c>
      <c r="AU1224" s="15" t="s">
        <v>90</v>
      </c>
    </row>
    <row r="1225" s="12" customFormat="1">
      <c r="B1225" s="236"/>
      <c r="C1225" s="237"/>
      <c r="D1225" s="230" t="s">
        <v>287</v>
      </c>
      <c r="E1225" s="237"/>
      <c r="F1225" s="239" t="s">
        <v>3084</v>
      </c>
      <c r="G1225" s="237"/>
      <c r="H1225" s="240">
        <v>1243.6089999999999</v>
      </c>
      <c r="I1225" s="241"/>
      <c r="J1225" s="237"/>
      <c r="K1225" s="237"/>
      <c r="L1225" s="242"/>
      <c r="M1225" s="243"/>
      <c r="N1225" s="244"/>
      <c r="O1225" s="244"/>
      <c r="P1225" s="244"/>
      <c r="Q1225" s="244"/>
      <c r="R1225" s="244"/>
      <c r="S1225" s="244"/>
      <c r="T1225" s="245"/>
      <c r="AT1225" s="246" t="s">
        <v>287</v>
      </c>
      <c r="AU1225" s="246" t="s">
        <v>90</v>
      </c>
      <c r="AV1225" s="12" t="s">
        <v>90</v>
      </c>
      <c r="AW1225" s="12" t="s">
        <v>4</v>
      </c>
      <c r="AX1225" s="12" t="s">
        <v>87</v>
      </c>
      <c r="AY1225" s="246" t="s">
        <v>174</v>
      </c>
    </row>
    <row r="1226" s="11" customFormat="1" ht="25.92" customHeight="1">
      <c r="B1226" s="202"/>
      <c r="C1226" s="203"/>
      <c r="D1226" s="204" t="s">
        <v>78</v>
      </c>
      <c r="E1226" s="205" t="s">
        <v>520</v>
      </c>
      <c r="F1226" s="205" t="s">
        <v>521</v>
      </c>
      <c r="G1226" s="203"/>
      <c r="H1226" s="203"/>
      <c r="I1226" s="206"/>
      <c r="J1226" s="207">
        <f>BK1226</f>
        <v>0</v>
      </c>
      <c r="K1226" s="203"/>
      <c r="L1226" s="208"/>
      <c r="M1226" s="209"/>
      <c r="N1226" s="210"/>
      <c r="O1226" s="210"/>
      <c r="P1226" s="211">
        <f>P1227</f>
        <v>0</v>
      </c>
      <c r="Q1226" s="210"/>
      <c r="R1226" s="211">
        <f>R1227</f>
        <v>17.981000000000002</v>
      </c>
      <c r="S1226" s="210"/>
      <c r="T1226" s="212">
        <f>T1227</f>
        <v>0</v>
      </c>
      <c r="AR1226" s="213" t="s">
        <v>90</v>
      </c>
      <c r="AT1226" s="214" t="s">
        <v>78</v>
      </c>
      <c r="AU1226" s="214" t="s">
        <v>79</v>
      </c>
      <c r="AY1226" s="213" t="s">
        <v>174</v>
      </c>
      <c r="BK1226" s="215">
        <f>BK1227</f>
        <v>0</v>
      </c>
    </row>
    <row r="1227" s="11" customFormat="1" ht="22.8" customHeight="1">
      <c r="B1227" s="202"/>
      <c r="C1227" s="203"/>
      <c r="D1227" s="204" t="s">
        <v>78</v>
      </c>
      <c r="E1227" s="216" t="s">
        <v>2458</v>
      </c>
      <c r="F1227" s="216" t="s">
        <v>2459</v>
      </c>
      <c r="G1227" s="203"/>
      <c r="H1227" s="203"/>
      <c r="I1227" s="206"/>
      <c r="J1227" s="217">
        <f>BK1227</f>
        <v>0</v>
      </c>
      <c r="K1227" s="203"/>
      <c r="L1227" s="208"/>
      <c r="M1227" s="209"/>
      <c r="N1227" s="210"/>
      <c r="O1227" s="210"/>
      <c r="P1227" s="211">
        <f>SUM(P1228:P1230)</f>
        <v>0</v>
      </c>
      <c r="Q1227" s="210"/>
      <c r="R1227" s="211">
        <f>SUM(R1228:R1230)</f>
        <v>17.981000000000002</v>
      </c>
      <c r="S1227" s="210"/>
      <c r="T1227" s="212">
        <f>SUM(T1228:T1230)</f>
        <v>0</v>
      </c>
      <c r="AR1227" s="213" t="s">
        <v>90</v>
      </c>
      <c r="AT1227" s="214" t="s">
        <v>78</v>
      </c>
      <c r="AU1227" s="214" t="s">
        <v>87</v>
      </c>
      <c r="AY1227" s="213" t="s">
        <v>174</v>
      </c>
      <c r="BK1227" s="215">
        <f>SUM(BK1228:BK1230)</f>
        <v>0</v>
      </c>
    </row>
    <row r="1228" s="1" customFormat="1" ht="16.5" customHeight="1">
      <c r="B1228" s="37"/>
      <c r="C1228" s="247" t="s">
        <v>2087</v>
      </c>
      <c r="D1228" s="247" t="s">
        <v>312</v>
      </c>
      <c r="E1228" s="248" t="s">
        <v>2461</v>
      </c>
      <c r="F1228" s="249" t="s">
        <v>2462</v>
      </c>
      <c r="G1228" s="250" t="s">
        <v>284</v>
      </c>
      <c r="H1228" s="251">
        <v>17.981000000000002</v>
      </c>
      <c r="I1228" s="252"/>
      <c r="J1228" s="253">
        <f>ROUND(I1228*H1228,2)</f>
        <v>0</v>
      </c>
      <c r="K1228" s="249" t="s">
        <v>274</v>
      </c>
      <c r="L1228" s="254"/>
      <c r="M1228" s="255" t="s">
        <v>1</v>
      </c>
      <c r="N1228" s="256" t="s">
        <v>50</v>
      </c>
      <c r="O1228" s="78"/>
      <c r="P1228" s="227">
        <f>O1228*H1228</f>
        <v>0</v>
      </c>
      <c r="Q1228" s="227">
        <v>1</v>
      </c>
      <c r="R1228" s="227">
        <f>Q1228*H1228</f>
        <v>17.981000000000002</v>
      </c>
      <c r="S1228" s="227">
        <v>0</v>
      </c>
      <c r="T1228" s="228">
        <f>S1228*H1228</f>
        <v>0</v>
      </c>
      <c r="AR1228" s="15" t="s">
        <v>209</v>
      </c>
      <c r="AT1228" s="15" t="s">
        <v>312</v>
      </c>
      <c r="AU1228" s="15" t="s">
        <v>90</v>
      </c>
      <c r="AY1228" s="15" t="s">
        <v>174</v>
      </c>
      <c r="BE1228" s="229">
        <f>IF(N1228="základní",J1228,0)</f>
        <v>0</v>
      </c>
      <c r="BF1228" s="229">
        <f>IF(N1228="snížená",J1228,0)</f>
        <v>0</v>
      </c>
      <c r="BG1228" s="229">
        <f>IF(N1228="zákl. přenesená",J1228,0)</f>
        <v>0</v>
      </c>
      <c r="BH1228" s="229">
        <f>IF(N1228="sníž. přenesená",J1228,0)</f>
        <v>0</v>
      </c>
      <c r="BI1228" s="229">
        <f>IF(N1228="nulová",J1228,0)</f>
        <v>0</v>
      </c>
      <c r="BJ1228" s="15" t="s">
        <v>87</v>
      </c>
      <c r="BK1228" s="229">
        <f>ROUND(I1228*H1228,2)</f>
        <v>0</v>
      </c>
      <c r="BL1228" s="15" t="s">
        <v>192</v>
      </c>
      <c r="BM1228" s="15" t="s">
        <v>3085</v>
      </c>
    </row>
    <row r="1229" s="1" customFormat="1">
      <c r="B1229" s="37"/>
      <c r="C1229" s="38"/>
      <c r="D1229" s="230" t="s">
        <v>181</v>
      </c>
      <c r="E1229" s="38"/>
      <c r="F1229" s="231" t="s">
        <v>2464</v>
      </c>
      <c r="G1229" s="38"/>
      <c r="H1229" s="38"/>
      <c r="I1229" s="142"/>
      <c r="J1229" s="38"/>
      <c r="K1229" s="38"/>
      <c r="L1229" s="42"/>
      <c r="M1229" s="232"/>
      <c r="N1229" s="78"/>
      <c r="O1229" s="78"/>
      <c r="P1229" s="78"/>
      <c r="Q1229" s="78"/>
      <c r="R1229" s="78"/>
      <c r="S1229" s="78"/>
      <c r="T1229" s="79"/>
      <c r="AT1229" s="15" t="s">
        <v>181</v>
      </c>
      <c r="AU1229" s="15" t="s">
        <v>90</v>
      </c>
    </row>
    <row r="1230" s="12" customFormat="1">
      <c r="B1230" s="236"/>
      <c r="C1230" s="237"/>
      <c r="D1230" s="230" t="s">
        <v>287</v>
      </c>
      <c r="E1230" s="238" t="s">
        <v>1</v>
      </c>
      <c r="F1230" s="239" t="s">
        <v>3086</v>
      </c>
      <c r="G1230" s="237"/>
      <c r="H1230" s="240">
        <v>17.981000000000002</v>
      </c>
      <c r="I1230" s="241"/>
      <c r="J1230" s="237"/>
      <c r="K1230" s="237"/>
      <c r="L1230" s="242"/>
      <c r="M1230" s="243"/>
      <c r="N1230" s="244"/>
      <c r="O1230" s="244"/>
      <c r="P1230" s="244"/>
      <c r="Q1230" s="244"/>
      <c r="R1230" s="244"/>
      <c r="S1230" s="244"/>
      <c r="T1230" s="245"/>
      <c r="AT1230" s="246" t="s">
        <v>287</v>
      </c>
      <c r="AU1230" s="246" t="s">
        <v>90</v>
      </c>
      <c r="AV1230" s="12" t="s">
        <v>90</v>
      </c>
      <c r="AW1230" s="12" t="s">
        <v>40</v>
      </c>
      <c r="AX1230" s="12" t="s">
        <v>87</v>
      </c>
      <c r="AY1230" s="246" t="s">
        <v>174</v>
      </c>
    </row>
    <row r="1231" s="11" customFormat="1" ht="25.92" customHeight="1">
      <c r="B1231" s="202"/>
      <c r="C1231" s="203"/>
      <c r="D1231" s="204" t="s">
        <v>78</v>
      </c>
      <c r="E1231" s="205" t="s">
        <v>312</v>
      </c>
      <c r="F1231" s="205" t="s">
        <v>1135</v>
      </c>
      <c r="G1231" s="203"/>
      <c r="H1231" s="203"/>
      <c r="I1231" s="206"/>
      <c r="J1231" s="207">
        <f>BK1231</f>
        <v>0</v>
      </c>
      <c r="K1231" s="203"/>
      <c r="L1231" s="208"/>
      <c r="M1231" s="209"/>
      <c r="N1231" s="210"/>
      <c r="O1231" s="210"/>
      <c r="P1231" s="211">
        <f>P1232</f>
        <v>0</v>
      </c>
      <c r="Q1231" s="210"/>
      <c r="R1231" s="211">
        <f>R1232</f>
        <v>0</v>
      </c>
      <c r="S1231" s="210"/>
      <c r="T1231" s="212">
        <f>T1232</f>
        <v>0</v>
      </c>
      <c r="AR1231" s="213" t="s">
        <v>187</v>
      </c>
      <c r="AT1231" s="214" t="s">
        <v>78</v>
      </c>
      <c r="AU1231" s="214" t="s">
        <v>79</v>
      </c>
      <c r="AY1231" s="213" t="s">
        <v>174</v>
      </c>
      <c r="BK1231" s="215">
        <f>BK1232</f>
        <v>0</v>
      </c>
    </row>
    <row r="1232" s="11" customFormat="1" ht="22.8" customHeight="1">
      <c r="B1232" s="202"/>
      <c r="C1232" s="203"/>
      <c r="D1232" s="204" t="s">
        <v>78</v>
      </c>
      <c r="E1232" s="216" t="s">
        <v>2466</v>
      </c>
      <c r="F1232" s="216" t="s">
        <v>2467</v>
      </c>
      <c r="G1232" s="203"/>
      <c r="H1232" s="203"/>
      <c r="I1232" s="206"/>
      <c r="J1232" s="217">
        <f>BK1232</f>
        <v>0</v>
      </c>
      <c r="K1232" s="203"/>
      <c r="L1232" s="208"/>
      <c r="M1232" s="209"/>
      <c r="N1232" s="210"/>
      <c r="O1232" s="210"/>
      <c r="P1232" s="211">
        <f>SUM(P1233:P1249)</f>
        <v>0</v>
      </c>
      <c r="Q1232" s="210"/>
      <c r="R1232" s="211">
        <f>SUM(R1233:R1249)</f>
        <v>0</v>
      </c>
      <c r="S1232" s="210"/>
      <c r="T1232" s="212">
        <f>SUM(T1233:T1249)</f>
        <v>0</v>
      </c>
      <c r="AR1232" s="213" t="s">
        <v>187</v>
      </c>
      <c r="AT1232" s="214" t="s">
        <v>78</v>
      </c>
      <c r="AU1232" s="214" t="s">
        <v>87</v>
      </c>
      <c r="AY1232" s="213" t="s">
        <v>174</v>
      </c>
      <c r="BK1232" s="215">
        <f>SUM(BK1233:BK1249)</f>
        <v>0</v>
      </c>
    </row>
    <row r="1233" s="1" customFormat="1" ht="16.5" customHeight="1">
      <c r="B1233" s="37"/>
      <c r="C1233" s="218" t="s">
        <v>2092</v>
      </c>
      <c r="D1233" s="218" t="s">
        <v>175</v>
      </c>
      <c r="E1233" s="219" t="s">
        <v>2469</v>
      </c>
      <c r="F1233" s="220" t="s">
        <v>2470</v>
      </c>
      <c r="G1233" s="221" t="s">
        <v>463</v>
      </c>
      <c r="H1233" s="222">
        <v>3062.5</v>
      </c>
      <c r="I1233" s="223"/>
      <c r="J1233" s="224">
        <f>ROUND(I1233*H1233,2)</f>
        <v>0</v>
      </c>
      <c r="K1233" s="220" t="s">
        <v>274</v>
      </c>
      <c r="L1233" s="42"/>
      <c r="M1233" s="225" t="s">
        <v>1</v>
      </c>
      <c r="N1233" s="226" t="s">
        <v>50</v>
      </c>
      <c r="O1233" s="78"/>
      <c r="P1233" s="227">
        <f>O1233*H1233</f>
        <v>0</v>
      </c>
      <c r="Q1233" s="227">
        <v>0</v>
      </c>
      <c r="R1233" s="227">
        <f>Q1233*H1233</f>
        <v>0</v>
      </c>
      <c r="S1233" s="227">
        <v>0</v>
      </c>
      <c r="T1233" s="228">
        <f>S1233*H1233</f>
        <v>0</v>
      </c>
      <c r="AR1233" s="15" t="s">
        <v>612</v>
      </c>
      <c r="AT1233" s="15" t="s">
        <v>175</v>
      </c>
      <c r="AU1233" s="15" t="s">
        <v>90</v>
      </c>
      <c r="AY1233" s="15" t="s">
        <v>174</v>
      </c>
      <c r="BE1233" s="229">
        <f>IF(N1233="základní",J1233,0)</f>
        <v>0</v>
      </c>
      <c r="BF1233" s="229">
        <f>IF(N1233="snížená",J1233,0)</f>
        <v>0</v>
      </c>
      <c r="BG1233" s="229">
        <f>IF(N1233="zákl. přenesená",J1233,0)</f>
        <v>0</v>
      </c>
      <c r="BH1233" s="229">
        <f>IF(N1233="sníž. přenesená",J1233,0)</f>
        <v>0</v>
      </c>
      <c r="BI1233" s="229">
        <f>IF(N1233="nulová",J1233,0)</f>
        <v>0</v>
      </c>
      <c r="BJ1233" s="15" t="s">
        <v>87</v>
      </c>
      <c r="BK1233" s="229">
        <f>ROUND(I1233*H1233,2)</f>
        <v>0</v>
      </c>
      <c r="BL1233" s="15" t="s">
        <v>612</v>
      </c>
      <c r="BM1233" s="15" t="s">
        <v>3087</v>
      </c>
    </row>
    <row r="1234" s="1" customFormat="1">
      <c r="B1234" s="37"/>
      <c r="C1234" s="38"/>
      <c r="D1234" s="230" t="s">
        <v>181</v>
      </c>
      <c r="E1234" s="38"/>
      <c r="F1234" s="231" t="s">
        <v>2472</v>
      </c>
      <c r="G1234" s="38"/>
      <c r="H1234" s="38"/>
      <c r="I1234" s="142"/>
      <c r="J1234" s="38"/>
      <c r="K1234" s="38"/>
      <c r="L1234" s="42"/>
      <c r="M1234" s="232"/>
      <c r="N1234" s="78"/>
      <c r="O1234" s="78"/>
      <c r="P1234" s="78"/>
      <c r="Q1234" s="78"/>
      <c r="R1234" s="78"/>
      <c r="S1234" s="78"/>
      <c r="T1234" s="79"/>
      <c r="AT1234" s="15" t="s">
        <v>181</v>
      </c>
      <c r="AU1234" s="15" t="s">
        <v>90</v>
      </c>
    </row>
    <row r="1235" s="12" customFormat="1">
      <c r="B1235" s="236"/>
      <c r="C1235" s="237"/>
      <c r="D1235" s="230" t="s">
        <v>287</v>
      </c>
      <c r="E1235" s="238" t="s">
        <v>1</v>
      </c>
      <c r="F1235" s="239" t="s">
        <v>2792</v>
      </c>
      <c r="G1235" s="237"/>
      <c r="H1235" s="240">
        <v>716</v>
      </c>
      <c r="I1235" s="241"/>
      <c r="J1235" s="237"/>
      <c r="K1235" s="237"/>
      <c r="L1235" s="242"/>
      <c r="M1235" s="243"/>
      <c r="N1235" s="244"/>
      <c r="O1235" s="244"/>
      <c r="P1235" s="244"/>
      <c r="Q1235" s="244"/>
      <c r="R1235" s="244"/>
      <c r="S1235" s="244"/>
      <c r="T1235" s="245"/>
      <c r="AT1235" s="246" t="s">
        <v>287</v>
      </c>
      <c r="AU1235" s="246" t="s">
        <v>90</v>
      </c>
      <c r="AV1235" s="12" t="s">
        <v>90</v>
      </c>
      <c r="AW1235" s="12" t="s">
        <v>40</v>
      </c>
      <c r="AX1235" s="12" t="s">
        <v>79</v>
      </c>
      <c r="AY1235" s="246" t="s">
        <v>174</v>
      </c>
    </row>
    <row r="1236" s="12" customFormat="1">
      <c r="B1236" s="236"/>
      <c r="C1236" s="237"/>
      <c r="D1236" s="230" t="s">
        <v>287</v>
      </c>
      <c r="E1236" s="238" t="s">
        <v>1</v>
      </c>
      <c r="F1236" s="239" t="s">
        <v>2793</v>
      </c>
      <c r="G1236" s="237"/>
      <c r="H1236" s="240">
        <v>111</v>
      </c>
      <c r="I1236" s="241"/>
      <c r="J1236" s="237"/>
      <c r="K1236" s="237"/>
      <c r="L1236" s="242"/>
      <c r="M1236" s="243"/>
      <c r="N1236" s="244"/>
      <c r="O1236" s="244"/>
      <c r="P1236" s="244"/>
      <c r="Q1236" s="244"/>
      <c r="R1236" s="244"/>
      <c r="S1236" s="244"/>
      <c r="T1236" s="245"/>
      <c r="AT1236" s="246" t="s">
        <v>287</v>
      </c>
      <c r="AU1236" s="246" t="s">
        <v>90</v>
      </c>
      <c r="AV1236" s="12" t="s">
        <v>90</v>
      </c>
      <c r="AW1236" s="12" t="s">
        <v>40</v>
      </c>
      <c r="AX1236" s="12" t="s">
        <v>79</v>
      </c>
      <c r="AY1236" s="246" t="s">
        <v>174</v>
      </c>
    </row>
    <row r="1237" s="12" customFormat="1">
      <c r="B1237" s="236"/>
      <c r="C1237" s="237"/>
      <c r="D1237" s="230" t="s">
        <v>287</v>
      </c>
      <c r="E1237" s="238" t="s">
        <v>1</v>
      </c>
      <c r="F1237" s="239" t="s">
        <v>2794</v>
      </c>
      <c r="G1237" s="237"/>
      <c r="H1237" s="240">
        <v>689</v>
      </c>
      <c r="I1237" s="241"/>
      <c r="J1237" s="237"/>
      <c r="K1237" s="237"/>
      <c r="L1237" s="242"/>
      <c r="M1237" s="243"/>
      <c r="N1237" s="244"/>
      <c r="O1237" s="244"/>
      <c r="P1237" s="244"/>
      <c r="Q1237" s="244"/>
      <c r="R1237" s="244"/>
      <c r="S1237" s="244"/>
      <c r="T1237" s="245"/>
      <c r="AT1237" s="246" t="s">
        <v>287</v>
      </c>
      <c r="AU1237" s="246" t="s">
        <v>90</v>
      </c>
      <c r="AV1237" s="12" t="s">
        <v>90</v>
      </c>
      <c r="AW1237" s="12" t="s">
        <v>40</v>
      </c>
      <c r="AX1237" s="12" t="s">
        <v>79</v>
      </c>
      <c r="AY1237" s="246" t="s">
        <v>174</v>
      </c>
    </row>
    <row r="1238" s="12" customFormat="1">
      <c r="B1238" s="236"/>
      <c r="C1238" s="237"/>
      <c r="D1238" s="230" t="s">
        <v>287</v>
      </c>
      <c r="E1238" s="238" t="s">
        <v>1</v>
      </c>
      <c r="F1238" s="239" t="s">
        <v>2795</v>
      </c>
      <c r="G1238" s="237"/>
      <c r="H1238" s="240">
        <v>51</v>
      </c>
      <c r="I1238" s="241"/>
      <c r="J1238" s="237"/>
      <c r="K1238" s="237"/>
      <c r="L1238" s="242"/>
      <c r="M1238" s="243"/>
      <c r="N1238" s="244"/>
      <c r="O1238" s="244"/>
      <c r="P1238" s="244"/>
      <c r="Q1238" s="244"/>
      <c r="R1238" s="244"/>
      <c r="S1238" s="244"/>
      <c r="T1238" s="245"/>
      <c r="AT1238" s="246" t="s">
        <v>287</v>
      </c>
      <c r="AU1238" s="246" t="s">
        <v>90</v>
      </c>
      <c r="AV1238" s="12" t="s">
        <v>90</v>
      </c>
      <c r="AW1238" s="12" t="s">
        <v>40</v>
      </c>
      <c r="AX1238" s="12" t="s">
        <v>79</v>
      </c>
      <c r="AY1238" s="246" t="s">
        <v>174</v>
      </c>
    </row>
    <row r="1239" s="12" customFormat="1">
      <c r="B1239" s="236"/>
      <c r="C1239" s="237"/>
      <c r="D1239" s="230" t="s">
        <v>287</v>
      </c>
      <c r="E1239" s="238" t="s">
        <v>1</v>
      </c>
      <c r="F1239" s="239" t="s">
        <v>2796</v>
      </c>
      <c r="G1239" s="237"/>
      <c r="H1239" s="240">
        <v>35</v>
      </c>
      <c r="I1239" s="241"/>
      <c r="J1239" s="237"/>
      <c r="K1239" s="237"/>
      <c r="L1239" s="242"/>
      <c r="M1239" s="243"/>
      <c r="N1239" s="244"/>
      <c r="O1239" s="244"/>
      <c r="P1239" s="244"/>
      <c r="Q1239" s="244"/>
      <c r="R1239" s="244"/>
      <c r="S1239" s="244"/>
      <c r="T1239" s="245"/>
      <c r="AT1239" s="246" t="s">
        <v>287</v>
      </c>
      <c r="AU1239" s="246" t="s">
        <v>90</v>
      </c>
      <c r="AV1239" s="12" t="s">
        <v>90</v>
      </c>
      <c r="AW1239" s="12" t="s">
        <v>40</v>
      </c>
      <c r="AX1239" s="12" t="s">
        <v>79</v>
      </c>
      <c r="AY1239" s="246" t="s">
        <v>174</v>
      </c>
    </row>
    <row r="1240" s="12" customFormat="1">
      <c r="B1240" s="236"/>
      <c r="C1240" s="237"/>
      <c r="D1240" s="230" t="s">
        <v>287</v>
      </c>
      <c r="E1240" s="238" t="s">
        <v>1</v>
      </c>
      <c r="F1240" s="239" t="s">
        <v>2797</v>
      </c>
      <c r="G1240" s="237"/>
      <c r="H1240" s="240">
        <v>64</v>
      </c>
      <c r="I1240" s="241"/>
      <c r="J1240" s="237"/>
      <c r="K1240" s="237"/>
      <c r="L1240" s="242"/>
      <c r="M1240" s="243"/>
      <c r="N1240" s="244"/>
      <c r="O1240" s="244"/>
      <c r="P1240" s="244"/>
      <c r="Q1240" s="244"/>
      <c r="R1240" s="244"/>
      <c r="S1240" s="244"/>
      <c r="T1240" s="245"/>
      <c r="AT1240" s="246" t="s">
        <v>287</v>
      </c>
      <c r="AU1240" s="246" t="s">
        <v>90</v>
      </c>
      <c r="AV1240" s="12" t="s">
        <v>90</v>
      </c>
      <c r="AW1240" s="12" t="s">
        <v>40</v>
      </c>
      <c r="AX1240" s="12" t="s">
        <v>79</v>
      </c>
      <c r="AY1240" s="246" t="s">
        <v>174</v>
      </c>
    </row>
    <row r="1241" s="12" customFormat="1">
      <c r="B1241" s="236"/>
      <c r="C1241" s="237"/>
      <c r="D1241" s="230" t="s">
        <v>287</v>
      </c>
      <c r="E1241" s="238" t="s">
        <v>1</v>
      </c>
      <c r="F1241" s="239" t="s">
        <v>2798</v>
      </c>
      <c r="G1241" s="237"/>
      <c r="H1241" s="240">
        <v>29</v>
      </c>
      <c r="I1241" s="241"/>
      <c r="J1241" s="237"/>
      <c r="K1241" s="237"/>
      <c r="L1241" s="242"/>
      <c r="M1241" s="243"/>
      <c r="N1241" s="244"/>
      <c r="O1241" s="244"/>
      <c r="P1241" s="244"/>
      <c r="Q1241" s="244"/>
      <c r="R1241" s="244"/>
      <c r="S1241" s="244"/>
      <c r="T1241" s="245"/>
      <c r="AT1241" s="246" t="s">
        <v>287</v>
      </c>
      <c r="AU1241" s="246" t="s">
        <v>90</v>
      </c>
      <c r="AV1241" s="12" t="s">
        <v>90</v>
      </c>
      <c r="AW1241" s="12" t="s">
        <v>40</v>
      </c>
      <c r="AX1241" s="12" t="s">
        <v>79</v>
      </c>
      <c r="AY1241" s="246" t="s">
        <v>174</v>
      </c>
    </row>
    <row r="1242" s="12" customFormat="1">
      <c r="B1242" s="236"/>
      <c r="C1242" s="237"/>
      <c r="D1242" s="230" t="s">
        <v>287</v>
      </c>
      <c r="E1242" s="238" t="s">
        <v>1</v>
      </c>
      <c r="F1242" s="239" t="s">
        <v>2799</v>
      </c>
      <c r="G1242" s="237"/>
      <c r="H1242" s="240">
        <v>107</v>
      </c>
      <c r="I1242" s="241"/>
      <c r="J1242" s="237"/>
      <c r="K1242" s="237"/>
      <c r="L1242" s="242"/>
      <c r="M1242" s="243"/>
      <c r="N1242" s="244"/>
      <c r="O1242" s="244"/>
      <c r="P1242" s="244"/>
      <c r="Q1242" s="244"/>
      <c r="R1242" s="244"/>
      <c r="S1242" s="244"/>
      <c r="T1242" s="245"/>
      <c r="AT1242" s="246" t="s">
        <v>287</v>
      </c>
      <c r="AU1242" s="246" t="s">
        <v>90</v>
      </c>
      <c r="AV1242" s="12" t="s">
        <v>90</v>
      </c>
      <c r="AW1242" s="12" t="s">
        <v>40</v>
      </c>
      <c r="AX1242" s="12" t="s">
        <v>79</v>
      </c>
      <c r="AY1242" s="246" t="s">
        <v>174</v>
      </c>
    </row>
    <row r="1243" s="12" customFormat="1">
      <c r="B1243" s="236"/>
      <c r="C1243" s="237"/>
      <c r="D1243" s="230" t="s">
        <v>287</v>
      </c>
      <c r="E1243" s="238" t="s">
        <v>1</v>
      </c>
      <c r="F1243" s="239" t="s">
        <v>2800</v>
      </c>
      <c r="G1243" s="237"/>
      <c r="H1243" s="240">
        <v>57</v>
      </c>
      <c r="I1243" s="241"/>
      <c r="J1243" s="237"/>
      <c r="K1243" s="237"/>
      <c r="L1243" s="242"/>
      <c r="M1243" s="243"/>
      <c r="N1243" s="244"/>
      <c r="O1243" s="244"/>
      <c r="P1243" s="244"/>
      <c r="Q1243" s="244"/>
      <c r="R1243" s="244"/>
      <c r="S1243" s="244"/>
      <c r="T1243" s="245"/>
      <c r="AT1243" s="246" t="s">
        <v>287</v>
      </c>
      <c r="AU1243" s="246" t="s">
        <v>90</v>
      </c>
      <c r="AV1243" s="12" t="s">
        <v>90</v>
      </c>
      <c r="AW1243" s="12" t="s">
        <v>40</v>
      </c>
      <c r="AX1243" s="12" t="s">
        <v>79</v>
      </c>
      <c r="AY1243" s="246" t="s">
        <v>174</v>
      </c>
    </row>
    <row r="1244" s="12" customFormat="1">
      <c r="B1244" s="236"/>
      <c r="C1244" s="237"/>
      <c r="D1244" s="230" t="s">
        <v>287</v>
      </c>
      <c r="E1244" s="238" t="s">
        <v>1</v>
      </c>
      <c r="F1244" s="239" t="s">
        <v>2801</v>
      </c>
      <c r="G1244" s="237"/>
      <c r="H1244" s="240">
        <v>78</v>
      </c>
      <c r="I1244" s="241"/>
      <c r="J1244" s="237"/>
      <c r="K1244" s="237"/>
      <c r="L1244" s="242"/>
      <c r="M1244" s="243"/>
      <c r="N1244" s="244"/>
      <c r="O1244" s="244"/>
      <c r="P1244" s="244"/>
      <c r="Q1244" s="244"/>
      <c r="R1244" s="244"/>
      <c r="S1244" s="244"/>
      <c r="T1244" s="245"/>
      <c r="AT1244" s="246" t="s">
        <v>287</v>
      </c>
      <c r="AU1244" s="246" t="s">
        <v>90</v>
      </c>
      <c r="AV1244" s="12" t="s">
        <v>90</v>
      </c>
      <c r="AW1244" s="12" t="s">
        <v>40</v>
      </c>
      <c r="AX1244" s="12" t="s">
        <v>79</v>
      </c>
      <c r="AY1244" s="246" t="s">
        <v>174</v>
      </c>
    </row>
    <row r="1245" s="12" customFormat="1">
      <c r="B1245" s="236"/>
      <c r="C1245" s="237"/>
      <c r="D1245" s="230" t="s">
        <v>287</v>
      </c>
      <c r="E1245" s="238" t="s">
        <v>1</v>
      </c>
      <c r="F1245" s="239" t="s">
        <v>2802</v>
      </c>
      <c r="G1245" s="237"/>
      <c r="H1245" s="240">
        <v>27</v>
      </c>
      <c r="I1245" s="241"/>
      <c r="J1245" s="237"/>
      <c r="K1245" s="237"/>
      <c r="L1245" s="242"/>
      <c r="M1245" s="243"/>
      <c r="N1245" s="244"/>
      <c r="O1245" s="244"/>
      <c r="P1245" s="244"/>
      <c r="Q1245" s="244"/>
      <c r="R1245" s="244"/>
      <c r="S1245" s="244"/>
      <c r="T1245" s="245"/>
      <c r="AT1245" s="246" t="s">
        <v>287</v>
      </c>
      <c r="AU1245" s="246" t="s">
        <v>90</v>
      </c>
      <c r="AV1245" s="12" t="s">
        <v>90</v>
      </c>
      <c r="AW1245" s="12" t="s">
        <v>40</v>
      </c>
      <c r="AX1245" s="12" t="s">
        <v>79</v>
      </c>
      <c r="AY1245" s="246" t="s">
        <v>174</v>
      </c>
    </row>
    <row r="1246" s="12" customFormat="1">
      <c r="B1246" s="236"/>
      <c r="C1246" s="237"/>
      <c r="D1246" s="230" t="s">
        <v>287</v>
      </c>
      <c r="E1246" s="238" t="s">
        <v>1</v>
      </c>
      <c r="F1246" s="239" t="s">
        <v>2803</v>
      </c>
      <c r="G1246" s="237"/>
      <c r="H1246" s="240">
        <v>81</v>
      </c>
      <c r="I1246" s="241"/>
      <c r="J1246" s="237"/>
      <c r="K1246" s="237"/>
      <c r="L1246" s="242"/>
      <c r="M1246" s="243"/>
      <c r="N1246" s="244"/>
      <c r="O1246" s="244"/>
      <c r="P1246" s="244"/>
      <c r="Q1246" s="244"/>
      <c r="R1246" s="244"/>
      <c r="S1246" s="244"/>
      <c r="T1246" s="245"/>
      <c r="AT1246" s="246" t="s">
        <v>287</v>
      </c>
      <c r="AU1246" s="246" t="s">
        <v>90</v>
      </c>
      <c r="AV1246" s="12" t="s">
        <v>90</v>
      </c>
      <c r="AW1246" s="12" t="s">
        <v>40</v>
      </c>
      <c r="AX1246" s="12" t="s">
        <v>79</v>
      </c>
      <c r="AY1246" s="246" t="s">
        <v>174</v>
      </c>
    </row>
    <row r="1247" s="12" customFormat="1">
      <c r="B1247" s="236"/>
      <c r="C1247" s="237"/>
      <c r="D1247" s="230" t="s">
        <v>287</v>
      </c>
      <c r="E1247" s="238" t="s">
        <v>1</v>
      </c>
      <c r="F1247" s="239" t="s">
        <v>2804</v>
      </c>
      <c r="G1247" s="237"/>
      <c r="H1247" s="240">
        <v>571</v>
      </c>
      <c r="I1247" s="241"/>
      <c r="J1247" s="237"/>
      <c r="K1247" s="237"/>
      <c r="L1247" s="242"/>
      <c r="M1247" s="243"/>
      <c r="N1247" s="244"/>
      <c r="O1247" s="244"/>
      <c r="P1247" s="244"/>
      <c r="Q1247" s="244"/>
      <c r="R1247" s="244"/>
      <c r="S1247" s="244"/>
      <c r="T1247" s="245"/>
      <c r="AT1247" s="246" t="s">
        <v>287</v>
      </c>
      <c r="AU1247" s="246" t="s">
        <v>90</v>
      </c>
      <c r="AV1247" s="12" t="s">
        <v>90</v>
      </c>
      <c r="AW1247" s="12" t="s">
        <v>40</v>
      </c>
      <c r="AX1247" s="12" t="s">
        <v>79</v>
      </c>
      <c r="AY1247" s="246" t="s">
        <v>174</v>
      </c>
    </row>
    <row r="1248" s="12" customFormat="1">
      <c r="B1248" s="236"/>
      <c r="C1248" s="237"/>
      <c r="D1248" s="230" t="s">
        <v>287</v>
      </c>
      <c r="E1248" s="238" t="s">
        <v>1</v>
      </c>
      <c r="F1248" s="239" t="s">
        <v>2805</v>
      </c>
      <c r="G1248" s="237"/>
      <c r="H1248" s="240">
        <v>52</v>
      </c>
      <c r="I1248" s="241"/>
      <c r="J1248" s="237"/>
      <c r="K1248" s="237"/>
      <c r="L1248" s="242"/>
      <c r="M1248" s="243"/>
      <c r="N1248" s="244"/>
      <c r="O1248" s="244"/>
      <c r="P1248" s="244"/>
      <c r="Q1248" s="244"/>
      <c r="R1248" s="244"/>
      <c r="S1248" s="244"/>
      <c r="T1248" s="245"/>
      <c r="AT1248" s="246" t="s">
        <v>287</v>
      </c>
      <c r="AU1248" s="246" t="s">
        <v>90</v>
      </c>
      <c r="AV1248" s="12" t="s">
        <v>90</v>
      </c>
      <c r="AW1248" s="12" t="s">
        <v>40</v>
      </c>
      <c r="AX1248" s="12" t="s">
        <v>79</v>
      </c>
      <c r="AY1248" s="246" t="s">
        <v>174</v>
      </c>
    </row>
    <row r="1249" s="12" customFormat="1">
      <c r="B1249" s="236"/>
      <c r="C1249" s="237"/>
      <c r="D1249" s="230" t="s">
        <v>287</v>
      </c>
      <c r="E1249" s="238" t="s">
        <v>1</v>
      </c>
      <c r="F1249" s="239" t="s">
        <v>2806</v>
      </c>
      <c r="G1249" s="237"/>
      <c r="H1249" s="240">
        <v>394.5</v>
      </c>
      <c r="I1249" s="241"/>
      <c r="J1249" s="237"/>
      <c r="K1249" s="237"/>
      <c r="L1249" s="242"/>
      <c r="M1249" s="257"/>
      <c r="N1249" s="258"/>
      <c r="O1249" s="258"/>
      <c r="P1249" s="258"/>
      <c r="Q1249" s="258"/>
      <c r="R1249" s="258"/>
      <c r="S1249" s="258"/>
      <c r="T1249" s="259"/>
      <c r="AT1249" s="246" t="s">
        <v>287</v>
      </c>
      <c r="AU1249" s="246" t="s">
        <v>90</v>
      </c>
      <c r="AV1249" s="12" t="s">
        <v>90</v>
      </c>
      <c r="AW1249" s="12" t="s">
        <v>40</v>
      </c>
      <c r="AX1249" s="12" t="s">
        <v>79</v>
      </c>
      <c r="AY1249" s="246" t="s">
        <v>174</v>
      </c>
    </row>
    <row r="1250" s="1" customFormat="1" ht="6.96" customHeight="1">
      <c r="B1250" s="56"/>
      <c r="C1250" s="57"/>
      <c r="D1250" s="57"/>
      <c r="E1250" s="57"/>
      <c r="F1250" s="57"/>
      <c r="G1250" s="57"/>
      <c r="H1250" s="57"/>
      <c r="I1250" s="169"/>
      <c r="J1250" s="57"/>
      <c r="K1250" s="57"/>
      <c r="L1250" s="42"/>
    </row>
  </sheetData>
  <sheetProtection sheet="1" autoFilter="0" formatColumns="0" formatRows="0" objects="1" scenarios="1" spinCount="100000" saltValue="trpb3l+dbtJiWPa85G7LHdFtHva3kBzSBRXvWL6U3jNpbcz3VEQ9kCYKSCDvEafge7TCqa6kL25h6GAGXbOw1A==" hashValue="XSG2WmgJYFOxaP0VJNy/6WkArucfJ9wDCIw9XqGd40DPcAMtNQ0siFHPjzOr9dsIlfymAp6yhoy6k0n3ucGD9g==" algorithmName="SHA-512" password="CC35"/>
  <autoFilter ref="C99:K124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8:H88"/>
    <mergeCell ref="E90:H90"/>
    <mergeCell ref="E92:H9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14.17" style="135" customWidth="1"/>
    <col min="10" max="10" width="23.5" customWidth="1"/>
    <col min="11" max="11" width="15.5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5" t="s">
        <v>129</v>
      </c>
    </row>
    <row r="3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8"/>
      <c r="AT3" s="15" t="s">
        <v>90</v>
      </c>
    </row>
    <row r="4" ht="24.96" customHeight="1">
      <c r="B4" s="18"/>
      <c r="D4" s="139" t="s">
        <v>143</v>
      </c>
      <c r="L4" s="18"/>
      <c r="M4" s="22" t="s">
        <v>10</v>
      </c>
      <c r="AT4" s="15" t="s">
        <v>4</v>
      </c>
    </row>
    <row r="5" ht="6.96" customHeight="1">
      <c r="B5" s="18"/>
      <c r="L5" s="18"/>
    </row>
    <row r="6" ht="12" customHeight="1">
      <c r="B6" s="18"/>
      <c r="D6" s="140" t="s">
        <v>16</v>
      </c>
      <c r="L6" s="18"/>
    </row>
    <row r="7" ht="16.5" customHeight="1">
      <c r="B7" s="18"/>
      <c r="E7" s="141" t="str">
        <f>'Rekapitulace stavby'!K6</f>
        <v>Kanalizace Stříbrná Skalice - III.etapa</v>
      </c>
      <c r="F7" s="140"/>
      <c r="G7" s="140"/>
      <c r="H7" s="140"/>
      <c r="L7" s="18"/>
    </row>
    <row r="8" ht="12" customHeight="1">
      <c r="B8" s="18"/>
      <c r="D8" s="140" t="s">
        <v>144</v>
      </c>
      <c r="L8" s="18"/>
    </row>
    <row r="9" s="1" customFormat="1" ht="16.5" customHeight="1">
      <c r="B9" s="42"/>
      <c r="E9" s="141" t="s">
        <v>1512</v>
      </c>
      <c r="F9" s="1"/>
      <c r="G9" s="1"/>
      <c r="H9" s="1"/>
      <c r="I9" s="142"/>
      <c r="L9" s="42"/>
    </row>
    <row r="10" s="1" customFormat="1" ht="12" customHeight="1">
      <c r="B10" s="42"/>
      <c r="D10" s="140" t="s">
        <v>242</v>
      </c>
      <c r="I10" s="142"/>
      <c r="L10" s="42"/>
    </row>
    <row r="11" s="1" customFormat="1" ht="36.96" customHeight="1">
      <c r="B11" s="42"/>
      <c r="E11" s="143" t="s">
        <v>3088</v>
      </c>
      <c r="F11" s="1"/>
      <c r="G11" s="1"/>
      <c r="H11" s="1"/>
      <c r="I11" s="142"/>
      <c r="L11" s="42"/>
    </row>
    <row r="12" s="1" customFormat="1">
      <c r="B12" s="42"/>
      <c r="I12" s="142"/>
      <c r="L12" s="42"/>
    </row>
    <row r="13" s="1" customFormat="1" ht="12" customHeight="1">
      <c r="B13" s="42"/>
      <c r="D13" s="140" t="s">
        <v>18</v>
      </c>
      <c r="F13" s="15" t="s">
        <v>89</v>
      </c>
      <c r="I13" s="144" t="s">
        <v>20</v>
      </c>
      <c r="J13" s="15" t="s">
        <v>1</v>
      </c>
      <c r="L13" s="42"/>
    </row>
    <row r="14" s="1" customFormat="1" ht="12" customHeight="1">
      <c r="B14" s="42"/>
      <c r="D14" s="140" t="s">
        <v>22</v>
      </c>
      <c r="F14" s="15" t="s">
        <v>23</v>
      </c>
      <c r="I14" s="144" t="s">
        <v>24</v>
      </c>
      <c r="J14" s="145" t="str">
        <f>'Rekapitulace stavby'!AN8</f>
        <v>30. 1. 2019</v>
      </c>
      <c r="L14" s="42"/>
    </row>
    <row r="15" s="1" customFormat="1" ht="10.8" customHeight="1">
      <c r="B15" s="42"/>
      <c r="I15" s="142"/>
      <c r="L15" s="42"/>
    </row>
    <row r="16" s="1" customFormat="1" ht="12" customHeight="1">
      <c r="B16" s="42"/>
      <c r="D16" s="140" t="s">
        <v>30</v>
      </c>
      <c r="I16" s="144" t="s">
        <v>31</v>
      </c>
      <c r="J16" s="15" t="str">
        <f>IF('Rekapitulace stavby'!AN10="","",'Rekapitulace stavby'!AN10)</f>
        <v>00235750</v>
      </c>
      <c r="L16" s="42"/>
    </row>
    <row r="17" s="1" customFormat="1" ht="18" customHeight="1">
      <c r="B17" s="42"/>
      <c r="E17" s="15" t="str">
        <f>IF('Rekapitulace stavby'!E11="","",'Rekapitulace stavby'!E11)</f>
        <v>Obec Stříbrná Skalice</v>
      </c>
      <c r="I17" s="144" t="s">
        <v>34</v>
      </c>
      <c r="J17" s="15" t="str">
        <f>IF('Rekapitulace stavby'!AN11="","",'Rekapitulace stavby'!AN11)</f>
        <v/>
      </c>
      <c r="L17" s="42"/>
    </row>
    <row r="18" s="1" customFormat="1" ht="6.96" customHeight="1">
      <c r="B18" s="42"/>
      <c r="I18" s="142"/>
      <c r="L18" s="42"/>
    </row>
    <row r="19" s="1" customFormat="1" ht="12" customHeight="1">
      <c r="B19" s="42"/>
      <c r="D19" s="140" t="s">
        <v>35</v>
      </c>
      <c r="I19" s="144" t="s">
        <v>31</v>
      </c>
      <c r="J19" s="31" t="str">
        <f>'Rekapitulace stavby'!AN13</f>
        <v>Vyplň údaj</v>
      </c>
      <c r="L19" s="42"/>
    </row>
    <row r="20" s="1" customFormat="1" ht="18" customHeight="1">
      <c r="B20" s="42"/>
      <c r="E20" s="31" t="str">
        <f>'Rekapitulace stavby'!E14</f>
        <v>Vyplň údaj</v>
      </c>
      <c r="F20" s="15"/>
      <c r="G20" s="15"/>
      <c r="H20" s="15"/>
      <c r="I20" s="144" t="s">
        <v>34</v>
      </c>
      <c r="J20" s="31" t="str">
        <f>'Rekapitulace stavby'!AN14</f>
        <v>Vyplň údaj</v>
      </c>
      <c r="L20" s="42"/>
    </row>
    <row r="21" s="1" customFormat="1" ht="6.96" customHeight="1">
      <c r="B21" s="42"/>
      <c r="I21" s="142"/>
      <c r="L21" s="42"/>
    </row>
    <row r="22" s="1" customFormat="1" ht="12" customHeight="1">
      <c r="B22" s="42"/>
      <c r="D22" s="140" t="s">
        <v>37</v>
      </c>
      <c r="I22" s="144" t="s">
        <v>31</v>
      </c>
      <c r="J22" s="15" t="s">
        <v>1</v>
      </c>
      <c r="L22" s="42"/>
    </row>
    <row r="23" s="1" customFormat="1" ht="18" customHeight="1">
      <c r="B23" s="42"/>
      <c r="E23" s="15" t="s">
        <v>247</v>
      </c>
      <c r="I23" s="144" t="s">
        <v>34</v>
      </c>
      <c r="J23" s="15" t="s">
        <v>1</v>
      </c>
      <c r="L23" s="42"/>
    </row>
    <row r="24" s="1" customFormat="1" ht="6.96" customHeight="1">
      <c r="B24" s="42"/>
      <c r="I24" s="142"/>
      <c r="L24" s="42"/>
    </row>
    <row r="25" s="1" customFormat="1" ht="12" customHeight="1">
      <c r="B25" s="42"/>
      <c r="D25" s="140" t="s">
        <v>41</v>
      </c>
      <c r="I25" s="144" t="s">
        <v>31</v>
      </c>
      <c r="J25" s="15" t="str">
        <f>IF('Rekapitulace stavby'!AN19="","",'Rekapitulace stavby'!AN19)</f>
        <v/>
      </c>
      <c r="L25" s="42"/>
    </row>
    <row r="26" s="1" customFormat="1" ht="18" customHeight="1">
      <c r="B26" s="42"/>
      <c r="E26" s="15" t="str">
        <f>IF('Rekapitulace stavby'!E20="","",'Rekapitulace stavby'!E20)</f>
        <v>Dvořák</v>
      </c>
      <c r="I26" s="144" t="s">
        <v>34</v>
      </c>
      <c r="J26" s="15" t="str">
        <f>IF('Rekapitulace stavby'!AN20="","",'Rekapitulace stavby'!AN20)</f>
        <v/>
      </c>
      <c r="L26" s="42"/>
    </row>
    <row r="27" s="1" customFormat="1" ht="6.96" customHeight="1">
      <c r="B27" s="42"/>
      <c r="I27" s="142"/>
      <c r="L27" s="42"/>
    </row>
    <row r="28" s="1" customFormat="1" ht="12" customHeight="1">
      <c r="B28" s="42"/>
      <c r="D28" s="140" t="s">
        <v>43</v>
      </c>
      <c r="I28" s="142"/>
      <c r="L28" s="42"/>
    </row>
    <row r="29" s="7" customFormat="1" ht="16.5" customHeight="1">
      <c r="B29" s="149"/>
      <c r="E29" s="150" t="s">
        <v>1</v>
      </c>
      <c r="F29" s="150"/>
      <c r="G29" s="150"/>
      <c r="H29" s="150"/>
      <c r="I29" s="151"/>
      <c r="L29" s="149"/>
    </row>
    <row r="30" s="1" customFormat="1" ht="6.96" customHeight="1">
      <c r="B30" s="42"/>
      <c r="I30" s="142"/>
      <c r="L30" s="42"/>
    </row>
    <row r="31" s="1" customFormat="1" ht="6.96" customHeight="1">
      <c r="B31" s="42"/>
      <c r="D31" s="70"/>
      <c r="E31" s="70"/>
      <c r="F31" s="70"/>
      <c r="G31" s="70"/>
      <c r="H31" s="70"/>
      <c r="I31" s="152"/>
      <c r="J31" s="70"/>
      <c r="K31" s="70"/>
      <c r="L31" s="42"/>
    </row>
    <row r="32" s="1" customFormat="1" ht="25.44" customHeight="1">
      <c r="B32" s="42"/>
      <c r="D32" s="153" t="s">
        <v>45</v>
      </c>
      <c r="I32" s="142"/>
      <c r="J32" s="154">
        <f>ROUND(J99, 2)</f>
        <v>0</v>
      </c>
      <c r="L32" s="42"/>
    </row>
    <row r="33" s="1" customFormat="1" ht="6.96" customHeight="1">
      <c r="B33" s="42"/>
      <c r="D33" s="70"/>
      <c r="E33" s="70"/>
      <c r="F33" s="70"/>
      <c r="G33" s="70"/>
      <c r="H33" s="70"/>
      <c r="I33" s="152"/>
      <c r="J33" s="70"/>
      <c r="K33" s="70"/>
      <c r="L33" s="42"/>
    </row>
    <row r="34" s="1" customFormat="1" ht="14.4" customHeight="1">
      <c r="B34" s="42"/>
      <c r="F34" s="155" t="s">
        <v>47</v>
      </c>
      <c r="I34" s="156" t="s">
        <v>46</v>
      </c>
      <c r="J34" s="155" t="s">
        <v>48</v>
      </c>
      <c r="L34" s="42"/>
    </row>
    <row r="35" s="1" customFormat="1" ht="14.4" customHeight="1">
      <c r="B35" s="42"/>
      <c r="D35" s="140" t="s">
        <v>49</v>
      </c>
      <c r="E35" s="140" t="s">
        <v>50</v>
      </c>
      <c r="F35" s="157">
        <f>ROUND((SUM(BE99:BE1044)),  2)</f>
        <v>0</v>
      </c>
      <c r="I35" s="158">
        <v>0.20999999999999999</v>
      </c>
      <c r="J35" s="157">
        <f>ROUND(((SUM(BE99:BE1044))*I35),  2)</f>
        <v>0</v>
      </c>
      <c r="L35" s="42"/>
    </row>
    <row r="36" s="1" customFormat="1" ht="14.4" customHeight="1">
      <c r="B36" s="42"/>
      <c r="E36" s="140" t="s">
        <v>51</v>
      </c>
      <c r="F36" s="157">
        <f>ROUND((SUM(BF99:BF1044)),  2)</f>
        <v>0</v>
      </c>
      <c r="I36" s="158">
        <v>0.14999999999999999</v>
      </c>
      <c r="J36" s="157">
        <f>ROUND(((SUM(BF99:BF1044))*I36),  2)</f>
        <v>0</v>
      </c>
      <c r="L36" s="42"/>
    </row>
    <row r="37" hidden="1" s="1" customFormat="1" ht="14.4" customHeight="1">
      <c r="B37" s="42"/>
      <c r="E37" s="140" t="s">
        <v>52</v>
      </c>
      <c r="F37" s="157">
        <f>ROUND((SUM(BG99:BG1044)),  2)</f>
        <v>0</v>
      </c>
      <c r="I37" s="158">
        <v>0.20999999999999999</v>
      </c>
      <c r="J37" s="157">
        <f>0</f>
        <v>0</v>
      </c>
      <c r="L37" s="42"/>
    </row>
    <row r="38" hidden="1" s="1" customFormat="1" ht="14.4" customHeight="1">
      <c r="B38" s="42"/>
      <c r="E38" s="140" t="s">
        <v>53</v>
      </c>
      <c r="F38" s="157">
        <f>ROUND((SUM(BH99:BH1044)),  2)</f>
        <v>0</v>
      </c>
      <c r="I38" s="158">
        <v>0.14999999999999999</v>
      </c>
      <c r="J38" s="157">
        <f>0</f>
        <v>0</v>
      </c>
      <c r="L38" s="42"/>
    </row>
    <row r="39" hidden="1" s="1" customFormat="1" ht="14.4" customHeight="1">
      <c r="B39" s="42"/>
      <c r="E39" s="140" t="s">
        <v>54</v>
      </c>
      <c r="F39" s="157">
        <f>ROUND((SUM(BI99:BI1044)),  2)</f>
        <v>0</v>
      </c>
      <c r="I39" s="158">
        <v>0</v>
      </c>
      <c r="J39" s="157">
        <f>0</f>
        <v>0</v>
      </c>
      <c r="L39" s="42"/>
    </row>
    <row r="40" s="1" customFormat="1" ht="6.96" customHeight="1">
      <c r="B40" s="42"/>
      <c r="I40" s="142"/>
      <c r="L40" s="42"/>
    </row>
    <row r="41" s="1" customFormat="1" ht="25.44" customHeight="1">
      <c r="B41" s="42"/>
      <c r="C41" s="159"/>
      <c r="D41" s="160" t="s">
        <v>55</v>
      </c>
      <c r="E41" s="161"/>
      <c r="F41" s="161"/>
      <c r="G41" s="162" t="s">
        <v>56</v>
      </c>
      <c r="H41" s="163" t="s">
        <v>57</v>
      </c>
      <c r="I41" s="164"/>
      <c r="J41" s="165">
        <f>SUM(J32:J39)</f>
        <v>0</v>
      </c>
      <c r="K41" s="166"/>
      <c r="L41" s="42"/>
    </row>
    <row r="42" s="1" customFormat="1" ht="14.4" customHeight="1">
      <c r="B42" s="167"/>
      <c r="C42" s="168"/>
      <c r="D42" s="168"/>
      <c r="E42" s="168"/>
      <c r="F42" s="168"/>
      <c r="G42" s="168"/>
      <c r="H42" s="168"/>
      <c r="I42" s="169"/>
      <c r="J42" s="168"/>
      <c r="K42" s="168"/>
      <c r="L42" s="42"/>
    </row>
    <row r="46" s="1" customFormat="1" ht="6.96" customHeight="1">
      <c r="B46" s="170"/>
      <c r="C46" s="171"/>
      <c r="D46" s="171"/>
      <c r="E46" s="171"/>
      <c r="F46" s="171"/>
      <c r="G46" s="171"/>
      <c r="H46" s="171"/>
      <c r="I46" s="172"/>
      <c r="J46" s="171"/>
      <c r="K46" s="171"/>
      <c r="L46" s="42"/>
    </row>
    <row r="47" s="1" customFormat="1" ht="24.96" customHeight="1">
      <c r="B47" s="37"/>
      <c r="C47" s="21" t="s">
        <v>151</v>
      </c>
      <c r="D47" s="38"/>
      <c r="E47" s="38"/>
      <c r="F47" s="38"/>
      <c r="G47" s="38"/>
      <c r="H47" s="38"/>
      <c r="I47" s="142"/>
      <c r="J47" s="38"/>
      <c r="K47" s="38"/>
      <c r="L47" s="42"/>
    </row>
    <row r="48" s="1" customFormat="1" ht="6.96" customHeight="1">
      <c r="B48" s="37"/>
      <c r="C48" s="38"/>
      <c r="D48" s="38"/>
      <c r="E48" s="38"/>
      <c r="F48" s="38"/>
      <c r="G48" s="38"/>
      <c r="H48" s="38"/>
      <c r="I48" s="142"/>
      <c r="J48" s="38"/>
      <c r="K48" s="38"/>
      <c r="L48" s="42"/>
    </row>
    <row r="49" s="1" customFormat="1" ht="12" customHeight="1">
      <c r="B49" s="37"/>
      <c r="C49" s="30" t="s">
        <v>16</v>
      </c>
      <c r="D49" s="38"/>
      <c r="E49" s="38"/>
      <c r="F49" s="38"/>
      <c r="G49" s="38"/>
      <c r="H49" s="38"/>
      <c r="I49" s="142"/>
      <c r="J49" s="38"/>
      <c r="K49" s="38"/>
      <c r="L49" s="42"/>
    </row>
    <row r="50" s="1" customFormat="1" ht="16.5" customHeight="1">
      <c r="B50" s="37"/>
      <c r="C50" s="38"/>
      <c r="D50" s="38"/>
      <c r="E50" s="173" t="str">
        <f>E7</f>
        <v>Kanalizace Stříbrná Skalice - III.etapa</v>
      </c>
      <c r="F50" s="30"/>
      <c r="G50" s="30"/>
      <c r="H50" s="30"/>
      <c r="I50" s="142"/>
      <c r="J50" s="38"/>
      <c r="K50" s="38"/>
      <c r="L50" s="42"/>
    </row>
    <row r="51" ht="12" customHeight="1">
      <c r="B51" s="19"/>
      <c r="C51" s="30" t="s">
        <v>144</v>
      </c>
      <c r="D51" s="20"/>
      <c r="E51" s="20"/>
      <c r="F51" s="20"/>
      <c r="G51" s="20"/>
      <c r="H51" s="20"/>
      <c r="I51" s="135"/>
      <c r="J51" s="20"/>
      <c r="K51" s="20"/>
      <c r="L51" s="18"/>
    </row>
    <row r="52" s="1" customFormat="1" ht="16.5" customHeight="1">
      <c r="B52" s="37"/>
      <c r="C52" s="38"/>
      <c r="D52" s="38"/>
      <c r="E52" s="173" t="s">
        <v>1512</v>
      </c>
      <c r="F52" s="38"/>
      <c r="G52" s="38"/>
      <c r="H52" s="38"/>
      <c r="I52" s="142"/>
      <c r="J52" s="38"/>
      <c r="K52" s="38"/>
      <c r="L52" s="42"/>
    </row>
    <row r="53" s="1" customFormat="1" ht="12" customHeight="1">
      <c r="B53" s="37"/>
      <c r="C53" s="30" t="s">
        <v>242</v>
      </c>
      <c r="D53" s="38"/>
      <c r="E53" s="38"/>
      <c r="F53" s="38"/>
      <c r="G53" s="38"/>
      <c r="H53" s="38"/>
      <c r="I53" s="142"/>
      <c r="J53" s="38"/>
      <c r="K53" s="38"/>
      <c r="L53" s="42"/>
    </row>
    <row r="54" s="1" customFormat="1" ht="16.5" customHeight="1">
      <c r="B54" s="37"/>
      <c r="C54" s="38"/>
      <c r="D54" s="38"/>
      <c r="E54" s="63" t="str">
        <f>E11</f>
        <v>2019_01_0.1.3 - IO 01.1. Stoková síť podtlakové kanalizace - stoky C</v>
      </c>
      <c r="F54" s="38"/>
      <c r="G54" s="38"/>
      <c r="H54" s="38"/>
      <c r="I54" s="142"/>
      <c r="J54" s="38"/>
      <c r="K54" s="38"/>
      <c r="L54" s="42"/>
    </row>
    <row r="55" s="1" customFormat="1" ht="6.96" customHeight="1">
      <c r="B55" s="37"/>
      <c r="C55" s="38"/>
      <c r="D55" s="38"/>
      <c r="E55" s="38"/>
      <c r="F55" s="38"/>
      <c r="G55" s="38"/>
      <c r="H55" s="38"/>
      <c r="I55" s="142"/>
      <c r="J55" s="38"/>
      <c r="K55" s="38"/>
      <c r="L55" s="42"/>
    </row>
    <row r="56" s="1" customFormat="1" ht="12" customHeight="1">
      <c r="B56" s="37"/>
      <c r="C56" s="30" t="s">
        <v>22</v>
      </c>
      <c r="D56" s="38"/>
      <c r="E56" s="38"/>
      <c r="F56" s="25" t="str">
        <f>F14</f>
        <v>Stříbrná Skalice</v>
      </c>
      <c r="G56" s="38"/>
      <c r="H56" s="38"/>
      <c r="I56" s="144" t="s">
        <v>24</v>
      </c>
      <c r="J56" s="66" t="str">
        <f>IF(J14="","",J14)</f>
        <v>30. 1. 2019</v>
      </c>
      <c r="K56" s="38"/>
      <c r="L56" s="42"/>
    </row>
    <row r="57" s="1" customFormat="1" ht="6.96" customHeight="1">
      <c r="B57" s="37"/>
      <c r="C57" s="38"/>
      <c r="D57" s="38"/>
      <c r="E57" s="38"/>
      <c r="F57" s="38"/>
      <c r="G57" s="38"/>
      <c r="H57" s="38"/>
      <c r="I57" s="142"/>
      <c r="J57" s="38"/>
      <c r="K57" s="38"/>
      <c r="L57" s="42"/>
    </row>
    <row r="58" s="1" customFormat="1" ht="13.65" customHeight="1">
      <c r="B58" s="37"/>
      <c r="C58" s="30" t="s">
        <v>30</v>
      </c>
      <c r="D58" s="38"/>
      <c r="E58" s="38"/>
      <c r="F58" s="25" t="str">
        <f>E17</f>
        <v>Obec Stříbrná Skalice</v>
      </c>
      <c r="G58" s="38"/>
      <c r="H58" s="38"/>
      <c r="I58" s="144" t="s">
        <v>37</v>
      </c>
      <c r="J58" s="35" t="str">
        <f>E23</f>
        <v>VRV a.s.</v>
      </c>
      <c r="K58" s="38"/>
      <c r="L58" s="42"/>
    </row>
    <row r="59" s="1" customFormat="1" ht="13.65" customHeight="1">
      <c r="B59" s="37"/>
      <c r="C59" s="30" t="s">
        <v>35</v>
      </c>
      <c r="D59" s="38"/>
      <c r="E59" s="38"/>
      <c r="F59" s="25" t="str">
        <f>IF(E20="","",E20)</f>
        <v>Vyplň údaj</v>
      </c>
      <c r="G59" s="38"/>
      <c r="H59" s="38"/>
      <c r="I59" s="144" t="s">
        <v>41</v>
      </c>
      <c r="J59" s="35" t="str">
        <f>E26</f>
        <v>Dvořák</v>
      </c>
      <c r="K59" s="38"/>
      <c r="L59" s="42"/>
    </row>
    <row r="60" s="1" customFormat="1" ht="10.32" customHeight="1">
      <c r="B60" s="37"/>
      <c r="C60" s="38"/>
      <c r="D60" s="38"/>
      <c r="E60" s="38"/>
      <c r="F60" s="38"/>
      <c r="G60" s="38"/>
      <c r="H60" s="38"/>
      <c r="I60" s="142"/>
      <c r="J60" s="38"/>
      <c r="K60" s="38"/>
      <c r="L60" s="42"/>
    </row>
    <row r="61" s="1" customFormat="1" ht="29.28" customHeight="1">
      <c r="B61" s="37"/>
      <c r="C61" s="174" t="s">
        <v>152</v>
      </c>
      <c r="D61" s="175"/>
      <c r="E61" s="175"/>
      <c r="F61" s="175"/>
      <c r="G61" s="175"/>
      <c r="H61" s="175"/>
      <c r="I61" s="176"/>
      <c r="J61" s="177" t="s">
        <v>153</v>
      </c>
      <c r="K61" s="175"/>
      <c r="L61" s="42"/>
    </row>
    <row r="62" s="1" customFormat="1" ht="10.32" customHeight="1">
      <c r="B62" s="37"/>
      <c r="C62" s="38"/>
      <c r="D62" s="38"/>
      <c r="E62" s="38"/>
      <c r="F62" s="38"/>
      <c r="G62" s="38"/>
      <c r="H62" s="38"/>
      <c r="I62" s="142"/>
      <c r="J62" s="38"/>
      <c r="K62" s="38"/>
      <c r="L62" s="42"/>
    </row>
    <row r="63" s="1" customFormat="1" ht="22.8" customHeight="1">
      <c r="B63" s="37"/>
      <c r="C63" s="178" t="s">
        <v>154</v>
      </c>
      <c r="D63" s="38"/>
      <c r="E63" s="38"/>
      <c r="F63" s="38"/>
      <c r="G63" s="38"/>
      <c r="H63" s="38"/>
      <c r="I63" s="142"/>
      <c r="J63" s="97">
        <f>J99</f>
        <v>0</v>
      </c>
      <c r="K63" s="38"/>
      <c r="L63" s="42"/>
      <c r="AU63" s="15" t="s">
        <v>155</v>
      </c>
    </row>
    <row r="64" s="8" customFormat="1" ht="24.96" customHeight="1">
      <c r="B64" s="179"/>
      <c r="C64" s="180"/>
      <c r="D64" s="181" t="s">
        <v>248</v>
      </c>
      <c r="E64" s="182"/>
      <c r="F64" s="182"/>
      <c r="G64" s="182"/>
      <c r="H64" s="182"/>
      <c r="I64" s="183"/>
      <c r="J64" s="184">
        <f>J100</f>
        <v>0</v>
      </c>
      <c r="K64" s="180"/>
      <c r="L64" s="185"/>
    </row>
    <row r="65" s="9" customFormat="1" ht="19.92" customHeight="1">
      <c r="B65" s="186"/>
      <c r="C65" s="121"/>
      <c r="D65" s="187" t="s">
        <v>249</v>
      </c>
      <c r="E65" s="188"/>
      <c r="F65" s="188"/>
      <c r="G65" s="188"/>
      <c r="H65" s="188"/>
      <c r="I65" s="189"/>
      <c r="J65" s="190">
        <f>J101</f>
        <v>0</v>
      </c>
      <c r="K65" s="121"/>
      <c r="L65" s="191"/>
    </row>
    <row r="66" s="9" customFormat="1" ht="19.92" customHeight="1">
      <c r="B66" s="186"/>
      <c r="C66" s="121"/>
      <c r="D66" s="187" t="s">
        <v>250</v>
      </c>
      <c r="E66" s="188"/>
      <c r="F66" s="188"/>
      <c r="G66" s="188"/>
      <c r="H66" s="188"/>
      <c r="I66" s="189"/>
      <c r="J66" s="190">
        <f>J431</f>
        <v>0</v>
      </c>
      <c r="K66" s="121"/>
      <c r="L66" s="191"/>
    </row>
    <row r="67" s="9" customFormat="1" ht="19.92" customHeight="1">
      <c r="B67" s="186"/>
      <c r="C67" s="121"/>
      <c r="D67" s="187" t="s">
        <v>252</v>
      </c>
      <c r="E67" s="188"/>
      <c r="F67" s="188"/>
      <c r="G67" s="188"/>
      <c r="H67" s="188"/>
      <c r="I67" s="189"/>
      <c r="J67" s="190">
        <f>J435</f>
        <v>0</v>
      </c>
      <c r="K67" s="121"/>
      <c r="L67" s="191"/>
    </row>
    <row r="68" s="9" customFormat="1" ht="19.92" customHeight="1">
      <c r="B68" s="186"/>
      <c r="C68" s="121"/>
      <c r="D68" s="187" t="s">
        <v>253</v>
      </c>
      <c r="E68" s="188"/>
      <c r="F68" s="188"/>
      <c r="G68" s="188"/>
      <c r="H68" s="188"/>
      <c r="I68" s="189"/>
      <c r="J68" s="190">
        <f>J449</f>
        <v>0</v>
      </c>
      <c r="K68" s="121"/>
      <c r="L68" s="191"/>
    </row>
    <row r="69" s="9" customFormat="1" ht="19.92" customHeight="1">
      <c r="B69" s="186"/>
      <c r="C69" s="121"/>
      <c r="D69" s="187" t="s">
        <v>942</v>
      </c>
      <c r="E69" s="188"/>
      <c r="F69" s="188"/>
      <c r="G69" s="188"/>
      <c r="H69" s="188"/>
      <c r="I69" s="189"/>
      <c r="J69" s="190">
        <f>J512</f>
        <v>0</v>
      </c>
      <c r="K69" s="121"/>
      <c r="L69" s="191"/>
    </row>
    <row r="70" s="9" customFormat="1" ht="19.92" customHeight="1">
      <c r="B70" s="186"/>
      <c r="C70" s="121"/>
      <c r="D70" s="187" t="s">
        <v>255</v>
      </c>
      <c r="E70" s="188"/>
      <c r="F70" s="188"/>
      <c r="G70" s="188"/>
      <c r="H70" s="188"/>
      <c r="I70" s="189"/>
      <c r="J70" s="190">
        <f>J960</f>
        <v>0</v>
      </c>
      <c r="K70" s="121"/>
      <c r="L70" s="191"/>
    </row>
    <row r="71" s="9" customFormat="1" ht="19.92" customHeight="1">
      <c r="B71" s="186"/>
      <c r="C71" s="121"/>
      <c r="D71" s="187" t="s">
        <v>943</v>
      </c>
      <c r="E71" s="188"/>
      <c r="F71" s="188"/>
      <c r="G71" s="188"/>
      <c r="H71" s="188"/>
      <c r="I71" s="189"/>
      <c r="J71" s="190">
        <f>J993</f>
        <v>0</v>
      </c>
      <c r="K71" s="121"/>
      <c r="L71" s="191"/>
    </row>
    <row r="72" s="9" customFormat="1" ht="19.92" customHeight="1">
      <c r="B72" s="186"/>
      <c r="C72" s="121"/>
      <c r="D72" s="187" t="s">
        <v>1144</v>
      </c>
      <c r="E72" s="188"/>
      <c r="F72" s="188"/>
      <c r="G72" s="188"/>
      <c r="H72" s="188"/>
      <c r="I72" s="189"/>
      <c r="J72" s="190">
        <f>J1013</f>
        <v>0</v>
      </c>
      <c r="K72" s="121"/>
      <c r="L72" s="191"/>
    </row>
    <row r="73" s="8" customFormat="1" ht="24.96" customHeight="1">
      <c r="B73" s="179"/>
      <c r="C73" s="180"/>
      <c r="D73" s="181" t="s">
        <v>256</v>
      </c>
      <c r="E73" s="182"/>
      <c r="F73" s="182"/>
      <c r="G73" s="182"/>
      <c r="H73" s="182"/>
      <c r="I73" s="183"/>
      <c r="J73" s="184">
        <f>J1017</f>
        <v>0</v>
      </c>
      <c r="K73" s="180"/>
      <c r="L73" s="185"/>
    </row>
    <row r="74" s="9" customFormat="1" ht="19.92" customHeight="1">
      <c r="B74" s="186"/>
      <c r="C74" s="121"/>
      <c r="D74" s="187" t="s">
        <v>1514</v>
      </c>
      <c r="E74" s="188"/>
      <c r="F74" s="188"/>
      <c r="G74" s="188"/>
      <c r="H74" s="188"/>
      <c r="I74" s="189"/>
      <c r="J74" s="190">
        <f>J1018</f>
        <v>0</v>
      </c>
      <c r="K74" s="121"/>
      <c r="L74" s="191"/>
    </row>
    <row r="75" s="9" customFormat="1" ht="14.88" customHeight="1">
      <c r="B75" s="186"/>
      <c r="C75" s="121"/>
      <c r="D75" s="187" t="s">
        <v>893</v>
      </c>
      <c r="E75" s="188"/>
      <c r="F75" s="188"/>
      <c r="G75" s="188"/>
      <c r="H75" s="188"/>
      <c r="I75" s="189"/>
      <c r="J75" s="190">
        <f>J1022</f>
        <v>0</v>
      </c>
      <c r="K75" s="121"/>
      <c r="L75" s="191"/>
    </row>
    <row r="76" s="8" customFormat="1" ht="24.96" customHeight="1">
      <c r="B76" s="179"/>
      <c r="C76" s="180"/>
      <c r="D76" s="181" t="s">
        <v>944</v>
      </c>
      <c r="E76" s="182"/>
      <c r="F76" s="182"/>
      <c r="G76" s="182"/>
      <c r="H76" s="182"/>
      <c r="I76" s="183"/>
      <c r="J76" s="184">
        <f>J1030</f>
        <v>0</v>
      </c>
      <c r="K76" s="180"/>
      <c r="L76" s="185"/>
    </row>
    <row r="77" s="9" customFormat="1" ht="19.92" customHeight="1">
      <c r="B77" s="186"/>
      <c r="C77" s="121"/>
      <c r="D77" s="187" t="s">
        <v>1515</v>
      </c>
      <c r="E77" s="188"/>
      <c r="F77" s="188"/>
      <c r="G77" s="188"/>
      <c r="H77" s="188"/>
      <c r="I77" s="189"/>
      <c r="J77" s="190">
        <f>J1031</f>
        <v>0</v>
      </c>
      <c r="K77" s="121"/>
      <c r="L77" s="191"/>
    </row>
    <row r="78" s="1" customFormat="1" ht="21.84" customHeight="1">
      <c r="B78" s="37"/>
      <c r="C78" s="38"/>
      <c r="D78" s="38"/>
      <c r="E78" s="38"/>
      <c r="F78" s="38"/>
      <c r="G78" s="38"/>
      <c r="H78" s="38"/>
      <c r="I78" s="142"/>
      <c r="J78" s="38"/>
      <c r="K78" s="38"/>
      <c r="L78" s="42"/>
    </row>
    <row r="79" s="1" customFormat="1" ht="6.96" customHeight="1">
      <c r="B79" s="56"/>
      <c r="C79" s="57"/>
      <c r="D79" s="57"/>
      <c r="E79" s="57"/>
      <c r="F79" s="57"/>
      <c r="G79" s="57"/>
      <c r="H79" s="57"/>
      <c r="I79" s="169"/>
      <c r="J79" s="57"/>
      <c r="K79" s="57"/>
      <c r="L79" s="42"/>
    </row>
    <row r="83" s="1" customFormat="1" ht="6.96" customHeight="1">
      <c r="B83" s="58"/>
      <c r="C83" s="59"/>
      <c r="D83" s="59"/>
      <c r="E83" s="59"/>
      <c r="F83" s="59"/>
      <c r="G83" s="59"/>
      <c r="H83" s="59"/>
      <c r="I83" s="172"/>
      <c r="J83" s="59"/>
      <c r="K83" s="59"/>
      <c r="L83" s="42"/>
    </row>
    <row r="84" s="1" customFormat="1" ht="24.96" customHeight="1">
      <c r="B84" s="37"/>
      <c r="C84" s="21" t="s">
        <v>158</v>
      </c>
      <c r="D84" s="38"/>
      <c r="E84" s="38"/>
      <c r="F84" s="38"/>
      <c r="G84" s="38"/>
      <c r="H84" s="38"/>
      <c r="I84" s="142"/>
      <c r="J84" s="38"/>
      <c r="K84" s="38"/>
      <c r="L84" s="42"/>
    </row>
    <row r="85" s="1" customFormat="1" ht="6.96" customHeight="1">
      <c r="B85" s="37"/>
      <c r="C85" s="38"/>
      <c r="D85" s="38"/>
      <c r="E85" s="38"/>
      <c r="F85" s="38"/>
      <c r="G85" s="38"/>
      <c r="H85" s="38"/>
      <c r="I85" s="142"/>
      <c r="J85" s="38"/>
      <c r="K85" s="38"/>
      <c r="L85" s="42"/>
    </row>
    <row r="86" s="1" customFormat="1" ht="12" customHeight="1">
      <c r="B86" s="37"/>
      <c r="C86" s="30" t="s">
        <v>16</v>
      </c>
      <c r="D86" s="38"/>
      <c r="E86" s="38"/>
      <c r="F86" s="38"/>
      <c r="G86" s="38"/>
      <c r="H86" s="38"/>
      <c r="I86" s="142"/>
      <c r="J86" s="38"/>
      <c r="K86" s="38"/>
      <c r="L86" s="42"/>
    </row>
    <row r="87" s="1" customFormat="1" ht="16.5" customHeight="1">
      <c r="B87" s="37"/>
      <c r="C87" s="38"/>
      <c r="D87" s="38"/>
      <c r="E87" s="173" t="str">
        <f>E7</f>
        <v>Kanalizace Stříbrná Skalice - III.etapa</v>
      </c>
      <c r="F87" s="30"/>
      <c r="G87" s="30"/>
      <c r="H87" s="30"/>
      <c r="I87" s="142"/>
      <c r="J87" s="38"/>
      <c r="K87" s="38"/>
      <c r="L87" s="42"/>
    </row>
    <row r="88" ht="12" customHeight="1">
      <c r="B88" s="19"/>
      <c r="C88" s="30" t="s">
        <v>144</v>
      </c>
      <c r="D88" s="20"/>
      <c r="E88" s="20"/>
      <c r="F88" s="20"/>
      <c r="G88" s="20"/>
      <c r="H88" s="20"/>
      <c r="I88" s="135"/>
      <c r="J88" s="20"/>
      <c r="K88" s="20"/>
      <c r="L88" s="18"/>
    </row>
    <row r="89" s="1" customFormat="1" ht="16.5" customHeight="1">
      <c r="B89" s="37"/>
      <c r="C89" s="38"/>
      <c r="D89" s="38"/>
      <c r="E89" s="173" t="s">
        <v>1512</v>
      </c>
      <c r="F89" s="38"/>
      <c r="G89" s="38"/>
      <c r="H89" s="38"/>
      <c r="I89" s="142"/>
      <c r="J89" s="38"/>
      <c r="K89" s="38"/>
      <c r="L89" s="42"/>
    </row>
    <row r="90" s="1" customFormat="1" ht="12" customHeight="1">
      <c r="B90" s="37"/>
      <c r="C90" s="30" t="s">
        <v>242</v>
      </c>
      <c r="D90" s="38"/>
      <c r="E90" s="38"/>
      <c r="F90" s="38"/>
      <c r="G90" s="38"/>
      <c r="H90" s="38"/>
      <c r="I90" s="142"/>
      <c r="J90" s="38"/>
      <c r="K90" s="38"/>
      <c r="L90" s="42"/>
    </row>
    <row r="91" s="1" customFormat="1" ht="16.5" customHeight="1">
      <c r="B91" s="37"/>
      <c r="C91" s="38"/>
      <c r="D91" s="38"/>
      <c r="E91" s="63" t="str">
        <f>E11</f>
        <v>2019_01_0.1.3 - IO 01.1. Stoková síť podtlakové kanalizace - stoky C</v>
      </c>
      <c r="F91" s="38"/>
      <c r="G91" s="38"/>
      <c r="H91" s="38"/>
      <c r="I91" s="142"/>
      <c r="J91" s="38"/>
      <c r="K91" s="38"/>
      <c r="L91" s="42"/>
    </row>
    <row r="92" s="1" customFormat="1" ht="6.96" customHeight="1">
      <c r="B92" s="37"/>
      <c r="C92" s="38"/>
      <c r="D92" s="38"/>
      <c r="E92" s="38"/>
      <c r="F92" s="38"/>
      <c r="G92" s="38"/>
      <c r="H92" s="38"/>
      <c r="I92" s="142"/>
      <c r="J92" s="38"/>
      <c r="K92" s="38"/>
      <c r="L92" s="42"/>
    </row>
    <row r="93" s="1" customFormat="1" ht="12" customHeight="1">
      <c r="B93" s="37"/>
      <c r="C93" s="30" t="s">
        <v>22</v>
      </c>
      <c r="D93" s="38"/>
      <c r="E93" s="38"/>
      <c r="F93" s="25" t="str">
        <f>F14</f>
        <v>Stříbrná Skalice</v>
      </c>
      <c r="G93" s="38"/>
      <c r="H93" s="38"/>
      <c r="I93" s="144" t="s">
        <v>24</v>
      </c>
      <c r="J93" s="66" t="str">
        <f>IF(J14="","",J14)</f>
        <v>30. 1. 2019</v>
      </c>
      <c r="K93" s="38"/>
      <c r="L93" s="42"/>
    </row>
    <row r="94" s="1" customFormat="1" ht="6.96" customHeight="1">
      <c r="B94" s="37"/>
      <c r="C94" s="38"/>
      <c r="D94" s="38"/>
      <c r="E94" s="38"/>
      <c r="F94" s="38"/>
      <c r="G94" s="38"/>
      <c r="H94" s="38"/>
      <c r="I94" s="142"/>
      <c r="J94" s="38"/>
      <c r="K94" s="38"/>
      <c r="L94" s="42"/>
    </row>
    <row r="95" s="1" customFormat="1" ht="13.65" customHeight="1">
      <c r="B95" s="37"/>
      <c r="C95" s="30" t="s">
        <v>30</v>
      </c>
      <c r="D95" s="38"/>
      <c r="E95" s="38"/>
      <c r="F95" s="25" t="str">
        <f>E17</f>
        <v>Obec Stříbrná Skalice</v>
      </c>
      <c r="G95" s="38"/>
      <c r="H95" s="38"/>
      <c r="I95" s="144" t="s">
        <v>37</v>
      </c>
      <c r="J95" s="35" t="str">
        <f>E23</f>
        <v>VRV a.s.</v>
      </c>
      <c r="K95" s="38"/>
      <c r="L95" s="42"/>
    </row>
    <row r="96" s="1" customFormat="1" ht="13.65" customHeight="1">
      <c r="B96" s="37"/>
      <c r="C96" s="30" t="s">
        <v>35</v>
      </c>
      <c r="D96" s="38"/>
      <c r="E96" s="38"/>
      <c r="F96" s="25" t="str">
        <f>IF(E20="","",E20)</f>
        <v>Vyplň údaj</v>
      </c>
      <c r="G96" s="38"/>
      <c r="H96" s="38"/>
      <c r="I96" s="144" t="s">
        <v>41</v>
      </c>
      <c r="J96" s="35" t="str">
        <f>E26</f>
        <v>Dvořák</v>
      </c>
      <c r="K96" s="38"/>
      <c r="L96" s="42"/>
    </row>
    <row r="97" s="1" customFormat="1" ht="10.32" customHeight="1">
      <c r="B97" s="37"/>
      <c r="C97" s="38"/>
      <c r="D97" s="38"/>
      <c r="E97" s="38"/>
      <c r="F97" s="38"/>
      <c r="G97" s="38"/>
      <c r="H97" s="38"/>
      <c r="I97" s="142"/>
      <c r="J97" s="38"/>
      <c r="K97" s="38"/>
      <c r="L97" s="42"/>
    </row>
    <row r="98" s="10" customFormat="1" ht="29.28" customHeight="1">
      <c r="B98" s="192"/>
      <c r="C98" s="193" t="s">
        <v>159</v>
      </c>
      <c r="D98" s="194" t="s">
        <v>64</v>
      </c>
      <c r="E98" s="194" t="s">
        <v>60</v>
      </c>
      <c r="F98" s="194" t="s">
        <v>61</v>
      </c>
      <c r="G98" s="194" t="s">
        <v>160</v>
      </c>
      <c r="H98" s="194" t="s">
        <v>161</v>
      </c>
      <c r="I98" s="195" t="s">
        <v>162</v>
      </c>
      <c r="J98" s="194" t="s">
        <v>153</v>
      </c>
      <c r="K98" s="196" t="s">
        <v>163</v>
      </c>
      <c r="L98" s="197"/>
      <c r="M98" s="87" t="s">
        <v>1</v>
      </c>
      <c r="N98" s="88" t="s">
        <v>49</v>
      </c>
      <c r="O98" s="88" t="s">
        <v>164</v>
      </c>
      <c r="P98" s="88" t="s">
        <v>165</v>
      </c>
      <c r="Q98" s="88" t="s">
        <v>166</v>
      </c>
      <c r="R98" s="88" t="s">
        <v>167</v>
      </c>
      <c r="S98" s="88" t="s">
        <v>168</v>
      </c>
      <c r="T98" s="89" t="s">
        <v>169</v>
      </c>
    </row>
    <row r="99" s="1" customFormat="1" ht="22.8" customHeight="1">
      <c r="B99" s="37"/>
      <c r="C99" s="94" t="s">
        <v>170</v>
      </c>
      <c r="D99" s="38"/>
      <c r="E99" s="38"/>
      <c r="F99" s="38"/>
      <c r="G99" s="38"/>
      <c r="H99" s="38"/>
      <c r="I99" s="142"/>
      <c r="J99" s="198">
        <f>BK99</f>
        <v>0</v>
      </c>
      <c r="K99" s="38"/>
      <c r="L99" s="42"/>
      <c r="M99" s="90"/>
      <c r="N99" s="91"/>
      <c r="O99" s="91"/>
      <c r="P99" s="199">
        <f>P100+P1017+P1030</f>
        <v>0</v>
      </c>
      <c r="Q99" s="91"/>
      <c r="R99" s="199">
        <f>R100+R1017+R1030</f>
        <v>2365.2262460400002</v>
      </c>
      <c r="S99" s="91"/>
      <c r="T99" s="200">
        <f>T100+T1017+T1030</f>
        <v>966.55499999999995</v>
      </c>
      <c r="AT99" s="15" t="s">
        <v>78</v>
      </c>
      <c r="AU99" s="15" t="s">
        <v>155</v>
      </c>
      <c r="BK99" s="201">
        <f>BK100+BK1017+BK1030</f>
        <v>0</v>
      </c>
    </row>
    <row r="100" s="11" customFormat="1" ht="25.92" customHeight="1">
      <c r="B100" s="202"/>
      <c r="C100" s="203"/>
      <c r="D100" s="204" t="s">
        <v>78</v>
      </c>
      <c r="E100" s="205" t="s">
        <v>268</v>
      </c>
      <c r="F100" s="205" t="s">
        <v>269</v>
      </c>
      <c r="G100" s="203"/>
      <c r="H100" s="203"/>
      <c r="I100" s="206"/>
      <c r="J100" s="207">
        <f>BK100</f>
        <v>0</v>
      </c>
      <c r="K100" s="203"/>
      <c r="L100" s="208"/>
      <c r="M100" s="209"/>
      <c r="N100" s="210"/>
      <c r="O100" s="210"/>
      <c r="P100" s="211">
        <f>P101+P431+P435+P449+P512+P960+P993+P1013</f>
        <v>0</v>
      </c>
      <c r="Q100" s="210"/>
      <c r="R100" s="211">
        <f>R101+R431+R435+R449+R512+R960+R993+R1013</f>
        <v>2347.1702460400002</v>
      </c>
      <c r="S100" s="210"/>
      <c r="T100" s="212">
        <f>T101+T431+T435+T449+T512+T960+T993+T1013</f>
        <v>966.55499999999995</v>
      </c>
      <c r="AR100" s="213" t="s">
        <v>87</v>
      </c>
      <c r="AT100" s="214" t="s">
        <v>78</v>
      </c>
      <c r="AU100" s="214" t="s">
        <v>79</v>
      </c>
      <c r="AY100" s="213" t="s">
        <v>174</v>
      </c>
      <c r="BK100" s="215">
        <f>BK101+BK431+BK435+BK449+BK512+BK960+BK993+BK1013</f>
        <v>0</v>
      </c>
    </row>
    <row r="101" s="11" customFormat="1" ht="22.8" customHeight="1">
      <c r="B101" s="202"/>
      <c r="C101" s="203"/>
      <c r="D101" s="204" t="s">
        <v>78</v>
      </c>
      <c r="E101" s="216" t="s">
        <v>87</v>
      </c>
      <c r="F101" s="216" t="s">
        <v>270</v>
      </c>
      <c r="G101" s="203"/>
      <c r="H101" s="203"/>
      <c r="I101" s="206"/>
      <c r="J101" s="217">
        <f>BK101</f>
        <v>0</v>
      </c>
      <c r="K101" s="203"/>
      <c r="L101" s="208"/>
      <c r="M101" s="209"/>
      <c r="N101" s="210"/>
      <c r="O101" s="210"/>
      <c r="P101" s="211">
        <f>SUM(P102:P430)</f>
        <v>0</v>
      </c>
      <c r="Q101" s="210"/>
      <c r="R101" s="211">
        <f>SUM(R102:R430)</f>
        <v>1523.0776316399999</v>
      </c>
      <c r="S101" s="210"/>
      <c r="T101" s="212">
        <f>SUM(T102:T430)</f>
        <v>966.55499999999995</v>
      </c>
      <c r="AR101" s="213" t="s">
        <v>87</v>
      </c>
      <c r="AT101" s="214" t="s">
        <v>78</v>
      </c>
      <c r="AU101" s="214" t="s">
        <v>87</v>
      </c>
      <c r="AY101" s="213" t="s">
        <v>174</v>
      </c>
      <c r="BK101" s="215">
        <f>SUM(BK102:BK430)</f>
        <v>0</v>
      </c>
    </row>
    <row r="102" s="1" customFormat="1" ht="16.5" customHeight="1">
      <c r="B102" s="37"/>
      <c r="C102" s="218" t="s">
        <v>90</v>
      </c>
      <c r="D102" s="218" t="s">
        <v>175</v>
      </c>
      <c r="E102" s="219" t="s">
        <v>1521</v>
      </c>
      <c r="F102" s="220" t="s">
        <v>1522</v>
      </c>
      <c r="G102" s="221" t="s">
        <v>305</v>
      </c>
      <c r="H102" s="222">
        <v>1631.8399999999999</v>
      </c>
      <c r="I102" s="223"/>
      <c r="J102" s="224">
        <f>ROUND(I102*H102,2)</f>
        <v>0</v>
      </c>
      <c r="K102" s="220" t="s">
        <v>330</v>
      </c>
      <c r="L102" s="42"/>
      <c r="M102" s="225" t="s">
        <v>1</v>
      </c>
      <c r="N102" s="226" t="s">
        <v>50</v>
      </c>
      <c r="O102" s="78"/>
      <c r="P102" s="227">
        <f>O102*H102</f>
        <v>0</v>
      </c>
      <c r="Q102" s="227">
        <v>0</v>
      </c>
      <c r="R102" s="227">
        <f>Q102*H102</f>
        <v>0</v>
      </c>
      <c r="S102" s="227">
        <v>0.23499999999999999</v>
      </c>
      <c r="T102" s="228">
        <f>S102*H102</f>
        <v>383.48239999999998</v>
      </c>
      <c r="AR102" s="15" t="s">
        <v>192</v>
      </c>
      <c r="AT102" s="15" t="s">
        <v>175</v>
      </c>
      <c r="AU102" s="15" t="s">
        <v>90</v>
      </c>
      <c r="AY102" s="15" t="s">
        <v>174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15" t="s">
        <v>87</v>
      </c>
      <c r="BK102" s="229">
        <f>ROUND(I102*H102,2)</f>
        <v>0</v>
      </c>
      <c r="BL102" s="15" t="s">
        <v>192</v>
      </c>
      <c r="BM102" s="15" t="s">
        <v>3089</v>
      </c>
    </row>
    <row r="103" s="1" customFormat="1">
      <c r="B103" s="37"/>
      <c r="C103" s="38"/>
      <c r="D103" s="230" t="s">
        <v>181</v>
      </c>
      <c r="E103" s="38"/>
      <c r="F103" s="231" t="s">
        <v>1524</v>
      </c>
      <c r="G103" s="38"/>
      <c r="H103" s="38"/>
      <c r="I103" s="142"/>
      <c r="J103" s="38"/>
      <c r="K103" s="38"/>
      <c r="L103" s="42"/>
      <c r="M103" s="232"/>
      <c r="N103" s="78"/>
      <c r="O103" s="78"/>
      <c r="P103" s="78"/>
      <c r="Q103" s="78"/>
      <c r="R103" s="78"/>
      <c r="S103" s="78"/>
      <c r="T103" s="79"/>
      <c r="AT103" s="15" t="s">
        <v>181</v>
      </c>
      <c r="AU103" s="15" t="s">
        <v>90</v>
      </c>
    </row>
    <row r="104" s="12" customFormat="1">
      <c r="B104" s="236"/>
      <c r="C104" s="237"/>
      <c r="D104" s="230" t="s">
        <v>287</v>
      </c>
      <c r="E104" s="238" t="s">
        <v>1</v>
      </c>
      <c r="F104" s="239" t="s">
        <v>3090</v>
      </c>
      <c r="G104" s="237"/>
      <c r="H104" s="240">
        <v>801.60000000000002</v>
      </c>
      <c r="I104" s="241"/>
      <c r="J104" s="237"/>
      <c r="K104" s="237"/>
      <c r="L104" s="242"/>
      <c r="M104" s="243"/>
      <c r="N104" s="244"/>
      <c r="O104" s="244"/>
      <c r="P104" s="244"/>
      <c r="Q104" s="244"/>
      <c r="R104" s="244"/>
      <c r="S104" s="244"/>
      <c r="T104" s="245"/>
      <c r="AT104" s="246" t="s">
        <v>287</v>
      </c>
      <c r="AU104" s="246" t="s">
        <v>90</v>
      </c>
      <c r="AV104" s="12" t="s">
        <v>90</v>
      </c>
      <c r="AW104" s="12" t="s">
        <v>40</v>
      </c>
      <c r="AX104" s="12" t="s">
        <v>79</v>
      </c>
      <c r="AY104" s="246" t="s">
        <v>174</v>
      </c>
    </row>
    <row r="105" s="12" customFormat="1">
      <c r="B105" s="236"/>
      <c r="C105" s="237"/>
      <c r="D105" s="230" t="s">
        <v>287</v>
      </c>
      <c r="E105" s="238" t="s">
        <v>1</v>
      </c>
      <c r="F105" s="239" t="s">
        <v>3091</v>
      </c>
      <c r="G105" s="237"/>
      <c r="H105" s="240">
        <v>33.600000000000001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AT105" s="246" t="s">
        <v>287</v>
      </c>
      <c r="AU105" s="246" t="s">
        <v>90</v>
      </c>
      <c r="AV105" s="12" t="s">
        <v>90</v>
      </c>
      <c r="AW105" s="12" t="s">
        <v>40</v>
      </c>
      <c r="AX105" s="12" t="s">
        <v>79</v>
      </c>
      <c r="AY105" s="246" t="s">
        <v>174</v>
      </c>
    </row>
    <row r="106" s="12" customFormat="1">
      <c r="B106" s="236"/>
      <c r="C106" s="237"/>
      <c r="D106" s="230" t="s">
        <v>287</v>
      </c>
      <c r="E106" s="238" t="s">
        <v>1</v>
      </c>
      <c r="F106" s="239" t="s">
        <v>3092</v>
      </c>
      <c r="G106" s="237"/>
      <c r="H106" s="240">
        <v>268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AT106" s="246" t="s">
        <v>287</v>
      </c>
      <c r="AU106" s="246" t="s">
        <v>90</v>
      </c>
      <c r="AV106" s="12" t="s">
        <v>90</v>
      </c>
      <c r="AW106" s="12" t="s">
        <v>40</v>
      </c>
      <c r="AX106" s="12" t="s">
        <v>79</v>
      </c>
      <c r="AY106" s="246" t="s">
        <v>174</v>
      </c>
    </row>
    <row r="107" s="12" customFormat="1">
      <c r="B107" s="236"/>
      <c r="C107" s="237"/>
      <c r="D107" s="230" t="s">
        <v>287</v>
      </c>
      <c r="E107" s="238" t="s">
        <v>1</v>
      </c>
      <c r="F107" s="239" t="s">
        <v>3093</v>
      </c>
      <c r="G107" s="237"/>
      <c r="H107" s="240">
        <v>69.599999999999994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AT107" s="246" t="s">
        <v>287</v>
      </c>
      <c r="AU107" s="246" t="s">
        <v>90</v>
      </c>
      <c r="AV107" s="12" t="s">
        <v>90</v>
      </c>
      <c r="AW107" s="12" t="s">
        <v>40</v>
      </c>
      <c r="AX107" s="12" t="s">
        <v>79</v>
      </c>
      <c r="AY107" s="246" t="s">
        <v>174</v>
      </c>
    </row>
    <row r="108" s="12" customFormat="1">
      <c r="B108" s="236"/>
      <c r="C108" s="237"/>
      <c r="D108" s="230" t="s">
        <v>287</v>
      </c>
      <c r="E108" s="238" t="s">
        <v>1</v>
      </c>
      <c r="F108" s="239" t="s">
        <v>3094</v>
      </c>
      <c r="G108" s="237"/>
      <c r="H108" s="240">
        <v>78.400000000000006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AT108" s="246" t="s">
        <v>287</v>
      </c>
      <c r="AU108" s="246" t="s">
        <v>90</v>
      </c>
      <c r="AV108" s="12" t="s">
        <v>90</v>
      </c>
      <c r="AW108" s="12" t="s">
        <v>40</v>
      </c>
      <c r="AX108" s="12" t="s">
        <v>79</v>
      </c>
      <c r="AY108" s="246" t="s">
        <v>174</v>
      </c>
    </row>
    <row r="109" s="12" customFormat="1">
      <c r="B109" s="236"/>
      <c r="C109" s="237"/>
      <c r="D109" s="230" t="s">
        <v>287</v>
      </c>
      <c r="E109" s="238" t="s">
        <v>1</v>
      </c>
      <c r="F109" s="239" t="s">
        <v>3095</v>
      </c>
      <c r="G109" s="237"/>
      <c r="H109" s="240">
        <v>68.799999999999997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AT109" s="246" t="s">
        <v>287</v>
      </c>
      <c r="AU109" s="246" t="s">
        <v>90</v>
      </c>
      <c r="AV109" s="12" t="s">
        <v>90</v>
      </c>
      <c r="AW109" s="12" t="s">
        <v>40</v>
      </c>
      <c r="AX109" s="12" t="s">
        <v>79</v>
      </c>
      <c r="AY109" s="246" t="s">
        <v>174</v>
      </c>
    </row>
    <row r="110" s="12" customFormat="1">
      <c r="B110" s="236"/>
      <c r="C110" s="237"/>
      <c r="D110" s="230" t="s">
        <v>287</v>
      </c>
      <c r="E110" s="238" t="s">
        <v>1</v>
      </c>
      <c r="F110" s="239" t="s">
        <v>3096</v>
      </c>
      <c r="G110" s="237"/>
      <c r="H110" s="240">
        <v>39.200000000000003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AT110" s="246" t="s">
        <v>287</v>
      </c>
      <c r="AU110" s="246" t="s">
        <v>90</v>
      </c>
      <c r="AV110" s="12" t="s">
        <v>90</v>
      </c>
      <c r="AW110" s="12" t="s">
        <v>40</v>
      </c>
      <c r="AX110" s="12" t="s">
        <v>79</v>
      </c>
      <c r="AY110" s="246" t="s">
        <v>174</v>
      </c>
    </row>
    <row r="111" s="12" customFormat="1">
      <c r="B111" s="236"/>
      <c r="C111" s="237"/>
      <c r="D111" s="230" t="s">
        <v>287</v>
      </c>
      <c r="E111" s="238" t="s">
        <v>1</v>
      </c>
      <c r="F111" s="239" t="s">
        <v>3097</v>
      </c>
      <c r="G111" s="237"/>
      <c r="H111" s="240">
        <v>50.399999999999999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AT111" s="246" t="s">
        <v>287</v>
      </c>
      <c r="AU111" s="246" t="s">
        <v>90</v>
      </c>
      <c r="AV111" s="12" t="s">
        <v>90</v>
      </c>
      <c r="AW111" s="12" t="s">
        <v>40</v>
      </c>
      <c r="AX111" s="12" t="s">
        <v>79</v>
      </c>
      <c r="AY111" s="246" t="s">
        <v>174</v>
      </c>
    </row>
    <row r="112" s="12" customFormat="1">
      <c r="B112" s="236"/>
      <c r="C112" s="237"/>
      <c r="D112" s="230" t="s">
        <v>287</v>
      </c>
      <c r="E112" s="238" t="s">
        <v>1</v>
      </c>
      <c r="F112" s="239" t="s">
        <v>3098</v>
      </c>
      <c r="G112" s="237"/>
      <c r="H112" s="240">
        <v>44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AT112" s="246" t="s">
        <v>287</v>
      </c>
      <c r="AU112" s="246" t="s">
        <v>90</v>
      </c>
      <c r="AV112" s="12" t="s">
        <v>90</v>
      </c>
      <c r="AW112" s="12" t="s">
        <v>40</v>
      </c>
      <c r="AX112" s="12" t="s">
        <v>79</v>
      </c>
      <c r="AY112" s="246" t="s">
        <v>174</v>
      </c>
    </row>
    <row r="113" s="12" customFormat="1">
      <c r="B113" s="236"/>
      <c r="C113" s="237"/>
      <c r="D113" s="230" t="s">
        <v>287</v>
      </c>
      <c r="E113" s="238" t="s">
        <v>1</v>
      </c>
      <c r="F113" s="239" t="s">
        <v>3099</v>
      </c>
      <c r="G113" s="237"/>
      <c r="H113" s="240">
        <v>178.24000000000001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AT113" s="246" t="s">
        <v>287</v>
      </c>
      <c r="AU113" s="246" t="s">
        <v>90</v>
      </c>
      <c r="AV113" s="12" t="s">
        <v>90</v>
      </c>
      <c r="AW113" s="12" t="s">
        <v>40</v>
      </c>
      <c r="AX113" s="12" t="s">
        <v>79</v>
      </c>
      <c r="AY113" s="246" t="s">
        <v>174</v>
      </c>
    </row>
    <row r="114" s="1" customFormat="1" ht="16.5" customHeight="1">
      <c r="B114" s="37"/>
      <c r="C114" s="218" t="s">
        <v>187</v>
      </c>
      <c r="D114" s="218" t="s">
        <v>175</v>
      </c>
      <c r="E114" s="219" t="s">
        <v>1537</v>
      </c>
      <c r="F114" s="220" t="s">
        <v>1538</v>
      </c>
      <c r="G114" s="221" t="s">
        <v>305</v>
      </c>
      <c r="H114" s="222">
        <v>277.60000000000002</v>
      </c>
      <c r="I114" s="223"/>
      <c r="J114" s="224">
        <f>ROUND(I114*H114,2)</f>
        <v>0</v>
      </c>
      <c r="K114" s="220" t="s">
        <v>330</v>
      </c>
      <c r="L114" s="42"/>
      <c r="M114" s="225" t="s">
        <v>1</v>
      </c>
      <c r="N114" s="226" t="s">
        <v>50</v>
      </c>
      <c r="O114" s="78"/>
      <c r="P114" s="227">
        <f>O114*H114</f>
        <v>0</v>
      </c>
      <c r="Q114" s="227">
        <v>0</v>
      </c>
      <c r="R114" s="227">
        <f>Q114*H114</f>
        <v>0</v>
      </c>
      <c r="S114" s="227">
        <v>0.40000000000000002</v>
      </c>
      <c r="T114" s="228">
        <f>S114*H114</f>
        <v>111.04000000000002</v>
      </c>
      <c r="AR114" s="15" t="s">
        <v>192</v>
      </c>
      <c r="AT114" s="15" t="s">
        <v>175</v>
      </c>
      <c r="AU114" s="15" t="s">
        <v>90</v>
      </c>
      <c r="AY114" s="15" t="s">
        <v>174</v>
      </c>
      <c r="BE114" s="229">
        <f>IF(N114="základní",J114,0)</f>
        <v>0</v>
      </c>
      <c r="BF114" s="229">
        <f>IF(N114="snížená",J114,0)</f>
        <v>0</v>
      </c>
      <c r="BG114" s="229">
        <f>IF(N114="zákl. přenesená",J114,0)</f>
        <v>0</v>
      </c>
      <c r="BH114" s="229">
        <f>IF(N114="sníž. přenesená",J114,0)</f>
        <v>0</v>
      </c>
      <c r="BI114" s="229">
        <f>IF(N114="nulová",J114,0)</f>
        <v>0</v>
      </c>
      <c r="BJ114" s="15" t="s">
        <v>87</v>
      </c>
      <c r="BK114" s="229">
        <f>ROUND(I114*H114,2)</f>
        <v>0</v>
      </c>
      <c r="BL114" s="15" t="s">
        <v>192</v>
      </c>
      <c r="BM114" s="15" t="s">
        <v>3100</v>
      </c>
    </row>
    <row r="115" s="1" customFormat="1">
      <c r="B115" s="37"/>
      <c r="C115" s="38"/>
      <c r="D115" s="230" t="s">
        <v>181</v>
      </c>
      <c r="E115" s="38"/>
      <c r="F115" s="231" t="s">
        <v>1538</v>
      </c>
      <c r="G115" s="38"/>
      <c r="H115" s="38"/>
      <c r="I115" s="142"/>
      <c r="J115" s="38"/>
      <c r="K115" s="38"/>
      <c r="L115" s="42"/>
      <c r="M115" s="232"/>
      <c r="N115" s="78"/>
      <c r="O115" s="78"/>
      <c r="P115" s="78"/>
      <c r="Q115" s="78"/>
      <c r="R115" s="78"/>
      <c r="S115" s="78"/>
      <c r="T115" s="79"/>
      <c r="AT115" s="15" t="s">
        <v>181</v>
      </c>
      <c r="AU115" s="15" t="s">
        <v>90</v>
      </c>
    </row>
    <row r="116" s="12" customFormat="1">
      <c r="B116" s="236"/>
      <c r="C116" s="237"/>
      <c r="D116" s="230" t="s">
        <v>287</v>
      </c>
      <c r="E116" s="238" t="s">
        <v>1</v>
      </c>
      <c r="F116" s="239" t="s">
        <v>3101</v>
      </c>
      <c r="G116" s="237"/>
      <c r="H116" s="240">
        <v>41.600000000000001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AT116" s="246" t="s">
        <v>287</v>
      </c>
      <c r="AU116" s="246" t="s">
        <v>90</v>
      </c>
      <c r="AV116" s="12" t="s">
        <v>90</v>
      </c>
      <c r="AW116" s="12" t="s">
        <v>40</v>
      </c>
      <c r="AX116" s="12" t="s">
        <v>79</v>
      </c>
      <c r="AY116" s="246" t="s">
        <v>174</v>
      </c>
    </row>
    <row r="117" s="12" customFormat="1">
      <c r="B117" s="236"/>
      <c r="C117" s="237"/>
      <c r="D117" s="230" t="s">
        <v>287</v>
      </c>
      <c r="E117" s="238" t="s">
        <v>1</v>
      </c>
      <c r="F117" s="239" t="s">
        <v>3102</v>
      </c>
      <c r="G117" s="237"/>
      <c r="H117" s="240">
        <v>102.40000000000001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AT117" s="246" t="s">
        <v>287</v>
      </c>
      <c r="AU117" s="246" t="s">
        <v>90</v>
      </c>
      <c r="AV117" s="12" t="s">
        <v>90</v>
      </c>
      <c r="AW117" s="12" t="s">
        <v>40</v>
      </c>
      <c r="AX117" s="12" t="s">
        <v>79</v>
      </c>
      <c r="AY117" s="246" t="s">
        <v>174</v>
      </c>
    </row>
    <row r="118" s="12" customFormat="1">
      <c r="B118" s="236"/>
      <c r="C118" s="237"/>
      <c r="D118" s="230" t="s">
        <v>287</v>
      </c>
      <c r="E118" s="238" t="s">
        <v>1</v>
      </c>
      <c r="F118" s="239" t="s">
        <v>3103</v>
      </c>
      <c r="G118" s="237"/>
      <c r="H118" s="240">
        <v>61.600000000000001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AT118" s="246" t="s">
        <v>287</v>
      </c>
      <c r="AU118" s="246" t="s">
        <v>90</v>
      </c>
      <c r="AV118" s="12" t="s">
        <v>90</v>
      </c>
      <c r="AW118" s="12" t="s">
        <v>40</v>
      </c>
      <c r="AX118" s="12" t="s">
        <v>79</v>
      </c>
      <c r="AY118" s="246" t="s">
        <v>174</v>
      </c>
    </row>
    <row r="119" s="12" customFormat="1">
      <c r="B119" s="236"/>
      <c r="C119" s="237"/>
      <c r="D119" s="230" t="s">
        <v>287</v>
      </c>
      <c r="E119" s="238" t="s">
        <v>1</v>
      </c>
      <c r="F119" s="239" t="s">
        <v>3104</v>
      </c>
      <c r="G119" s="237"/>
      <c r="H119" s="240">
        <v>72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AT119" s="246" t="s">
        <v>287</v>
      </c>
      <c r="AU119" s="246" t="s">
        <v>90</v>
      </c>
      <c r="AV119" s="12" t="s">
        <v>90</v>
      </c>
      <c r="AW119" s="12" t="s">
        <v>40</v>
      </c>
      <c r="AX119" s="12" t="s">
        <v>79</v>
      </c>
      <c r="AY119" s="246" t="s">
        <v>174</v>
      </c>
    </row>
    <row r="120" s="1" customFormat="1" ht="16.5" customHeight="1">
      <c r="B120" s="37"/>
      <c r="C120" s="218" t="s">
        <v>192</v>
      </c>
      <c r="D120" s="218" t="s">
        <v>175</v>
      </c>
      <c r="E120" s="219" t="s">
        <v>1587</v>
      </c>
      <c r="F120" s="220" t="s">
        <v>1588</v>
      </c>
      <c r="G120" s="221" t="s">
        <v>305</v>
      </c>
      <c r="H120" s="222">
        <v>1480.4400000000001</v>
      </c>
      <c r="I120" s="223"/>
      <c r="J120" s="224">
        <f>ROUND(I120*H120,2)</f>
        <v>0</v>
      </c>
      <c r="K120" s="220" t="s">
        <v>330</v>
      </c>
      <c r="L120" s="42"/>
      <c r="M120" s="225" t="s">
        <v>1</v>
      </c>
      <c r="N120" s="226" t="s">
        <v>50</v>
      </c>
      <c r="O120" s="78"/>
      <c r="P120" s="227">
        <f>O120*H120</f>
        <v>0</v>
      </c>
      <c r="Q120" s="227">
        <v>0</v>
      </c>
      <c r="R120" s="227">
        <f>Q120*H120</f>
        <v>0</v>
      </c>
      <c r="S120" s="227">
        <v>0.18099999999999999</v>
      </c>
      <c r="T120" s="228">
        <f>S120*H120</f>
        <v>267.95963999999998</v>
      </c>
      <c r="AR120" s="15" t="s">
        <v>192</v>
      </c>
      <c r="AT120" s="15" t="s">
        <v>175</v>
      </c>
      <c r="AU120" s="15" t="s">
        <v>90</v>
      </c>
      <c r="AY120" s="15" t="s">
        <v>174</v>
      </c>
      <c r="BE120" s="229">
        <f>IF(N120="základní",J120,0)</f>
        <v>0</v>
      </c>
      <c r="BF120" s="229">
        <f>IF(N120="snížená",J120,0)</f>
        <v>0</v>
      </c>
      <c r="BG120" s="229">
        <f>IF(N120="zákl. přenesená",J120,0)</f>
        <v>0</v>
      </c>
      <c r="BH120" s="229">
        <f>IF(N120="sníž. přenesená",J120,0)</f>
        <v>0</v>
      </c>
      <c r="BI120" s="229">
        <f>IF(N120="nulová",J120,0)</f>
        <v>0</v>
      </c>
      <c r="BJ120" s="15" t="s">
        <v>87</v>
      </c>
      <c r="BK120" s="229">
        <f>ROUND(I120*H120,2)</f>
        <v>0</v>
      </c>
      <c r="BL120" s="15" t="s">
        <v>192</v>
      </c>
      <c r="BM120" s="15" t="s">
        <v>3105</v>
      </c>
    </row>
    <row r="121" s="1" customFormat="1">
      <c r="B121" s="37"/>
      <c r="C121" s="38"/>
      <c r="D121" s="230" t="s">
        <v>181</v>
      </c>
      <c r="E121" s="38"/>
      <c r="F121" s="231" t="s">
        <v>1590</v>
      </c>
      <c r="G121" s="38"/>
      <c r="H121" s="38"/>
      <c r="I121" s="142"/>
      <c r="J121" s="38"/>
      <c r="K121" s="38"/>
      <c r="L121" s="42"/>
      <c r="M121" s="232"/>
      <c r="N121" s="78"/>
      <c r="O121" s="78"/>
      <c r="P121" s="78"/>
      <c r="Q121" s="78"/>
      <c r="R121" s="78"/>
      <c r="S121" s="78"/>
      <c r="T121" s="79"/>
      <c r="AT121" s="15" t="s">
        <v>181</v>
      </c>
      <c r="AU121" s="15" t="s">
        <v>90</v>
      </c>
    </row>
    <row r="122" s="12" customFormat="1">
      <c r="B122" s="236"/>
      <c r="C122" s="237"/>
      <c r="D122" s="230" t="s">
        <v>287</v>
      </c>
      <c r="E122" s="238" t="s">
        <v>1</v>
      </c>
      <c r="F122" s="239" t="s">
        <v>3106</v>
      </c>
      <c r="G122" s="237"/>
      <c r="H122" s="240">
        <v>1030.9000000000001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AT122" s="246" t="s">
        <v>287</v>
      </c>
      <c r="AU122" s="246" t="s">
        <v>90</v>
      </c>
      <c r="AV122" s="12" t="s">
        <v>90</v>
      </c>
      <c r="AW122" s="12" t="s">
        <v>40</v>
      </c>
      <c r="AX122" s="12" t="s">
        <v>79</v>
      </c>
      <c r="AY122" s="246" t="s">
        <v>174</v>
      </c>
    </row>
    <row r="123" s="12" customFormat="1">
      <c r="B123" s="236"/>
      <c r="C123" s="237"/>
      <c r="D123" s="230" t="s">
        <v>287</v>
      </c>
      <c r="E123" s="238" t="s">
        <v>1</v>
      </c>
      <c r="F123" s="239" t="s">
        <v>3107</v>
      </c>
      <c r="G123" s="237"/>
      <c r="H123" s="240">
        <v>270.39999999999998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AT123" s="246" t="s">
        <v>287</v>
      </c>
      <c r="AU123" s="246" t="s">
        <v>90</v>
      </c>
      <c r="AV123" s="12" t="s">
        <v>90</v>
      </c>
      <c r="AW123" s="12" t="s">
        <v>40</v>
      </c>
      <c r="AX123" s="12" t="s">
        <v>79</v>
      </c>
      <c r="AY123" s="246" t="s">
        <v>174</v>
      </c>
    </row>
    <row r="124" s="12" customFormat="1">
      <c r="B124" s="236"/>
      <c r="C124" s="237"/>
      <c r="D124" s="230" t="s">
        <v>287</v>
      </c>
      <c r="E124" s="238" t="s">
        <v>1</v>
      </c>
      <c r="F124" s="239" t="s">
        <v>3108</v>
      </c>
      <c r="G124" s="237"/>
      <c r="H124" s="240">
        <v>6.5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AT124" s="246" t="s">
        <v>287</v>
      </c>
      <c r="AU124" s="246" t="s">
        <v>90</v>
      </c>
      <c r="AV124" s="12" t="s">
        <v>90</v>
      </c>
      <c r="AW124" s="12" t="s">
        <v>40</v>
      </c>
      <c r="AX124" s="12" t="s">
        <v>79</v>
      </c>
      <c r="AY124" s="246" t="s">
        <v>174</v>
      </c>
    </row>
    <row r="125" s="12" customFormat="1">
      <c r="B125" s="236"/>
      <c r="C125" s="237"/>
      <c r="D125" s="230" t="s">
        <v>287</v>
      </c>
      <c r="E125" s="238" t="s">
        <v>1</v>
      </c>
      <c r="F125" s="239" t="s">
        <v>3109</v>
      </c>
      <c r="G125" s="237"/>
      <c r="H125" s="240">
        <v>172.63999999999999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AT125" s="246" t="s">
        <v>287</v>
      </c>
      <c r="AU125" s="246" t="s">
        <v>90</v>
      </c>
      <c r="AV125" s="12" t="s">
        <v>90</v>
      </c>
      <c r="AW125" s="12" t="s">
        <v>40</v>
      </c>
      <c r="AX125" s="12" t="s">
        <v>79</v>
      </c>
      <c r="AY125" s="246" t="s">
        <v>174</v>
      </c>
    </row>
    <row r="126" s="1" customFormat="1" ht="16.5" customHeight="1">
      <c r="B126" s="37"/>
      <c r="C126" s="218" t="s">
        <v>173</v>
      </c>
      <c r="D126" s="218" t="s">
        <v>175</v>
      </c>
      <c r="E126" s="219" t="s">
        <v>1603</v>
      </c>
      <c r="F126" s="220" t="s">
        <v>1604</v>
      </c>
      <c r="G126" s="221" t="s">
        <v>305</v>
      </c>
      <c r="H126" s="222">
        <v>1594.3199999999999</v>
      </c>
      <c r="I126" s="223"/>
      <c r="J126" s="224">
        <f>ROUND(I126*H126,2)</f>
        <v>0</v>
      </c>
      <c r="K126" s="220" t="s">
        <v>330</v>
      </c>
      <c r="L126" s="42"/>
      <c r="M126" s="225" t="s">
        <v>1</v>
      </c>
      <c r="N126" s="226" t="s">
        <v>50</v>
      </c>
      <c r="O126" s="78"/>
      <c r="P126" s="227">
        <f>O126*H126</f>
        <v>0</v>
      </c>
      <c r="Q126" s="227">
        <v>9.0000000000000006E-05</v>
      </c>
      <c r="R126" s="227">
        <f>Q126*H126</f>
        <v>0.1434888</v>
      </c>
      <c r="S126" s="227">
        <v>0.128</v>
      </c>
      <c r="T126" s="228">
        <f>S126*H126</f>
        <v>204.07296</v>
      </c>
      <c r="AR126" s="15" t="s">
        <v>192</v>
      </c>
      <c r="AT126" s="15" t="s">
        <v>175</v>
      </c>
      <c r="AU126" s="15" t="s">
        <v>90</v>
      </c>
      <c r="AY126" s="15" t="s">
        <v>174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5" t="s">
        <v>87</v>
      </c>
      <c r="BK126" s="229">
        <f>ROUND(I126*H126,2)</f>
        <v>0</v>
      </c>
      <c r="BL126" s="15" t="s">
        <v>192</v>
      </c>
      <c r="BM126" s="15" t="s">
        <v>3110</v>
      </c>
    </row>
    <row r="127" s="1" customFormat="1">
      <c r="B127" s="37"/>
      <c r="C127" s="38"/>
      <c r="D127" s="230" t="s">
        <v>181</v>
      </c>
      <c r="E127" s="38"/>
      <c r="F127" s="231" t="s">
        <v>1606</v>
      </c>
      <c r="G127" s="38"/>
      <c r="H127" s="38"/>
      <c r="I127" s="142"/>
      <c r="J127" s="38"/>
      <c r="K127" s="38"/>
      <c r="L127" s="42"/>
      <c r="M127" s="232"/>
      <c r="N127" s="78"/>
      <c r="O127" s="78"/>
      <c r="P127" s="78"/>
      <c r="Q127" s="78"/>
      <c r="R127" s="78"/>
      <c r="S127" s="78"/>
      <c r="T127" s="79"/>
      <c r="AT127" s="15" t="s">
        <v>181</v>
      </c>
      <c r="AU127" s="15" t="s">
        <v>90</v>
      </c>
    </row>
    <row r="128" s="12" customFormat="1">
      <c r="B128" s="236"/>
      <c r="C128" s="237"/>
      <c r="D128" s="230" t="s">
        <v>287</v>
      </c>
      <c r="E128" s="238" t="s">
        <v>1</v>
      </c>
      <c r="F128" s="239" t="s">
        <v>3111</v>
      </c>
      <c r="G128" s="237"/>
      <c r="H128" s="240">
        <v>1110.2000000000001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AT128" s="246" t="s">
        <v>287</v>
      </c>
      <c r="AU128" s="246" t="s">
        <v>90</v>
      </c>
      <c r="AV128" s="12" t="s">
        <v>90</v>
      </c>
      <c r="AW128" s="12" t="s">
        <v>40</v>
      </c>
      <c r="AX128" s="12" t="s">
        <v>79</v>
      </c>
      <c r="AY128" s="246" t="s">
        <v>174</v>
      </c>
    </row>
    <row r="129" s="12" customFormat="1">
      <c r="B129" s="236"/>
      <c r="C129" s="237"/>
      <c r="D129" s="230" t="s">
        <v>287</v>
      </c>
      <c r="E129" s="238" t="s">
        <v>1</v>
      </c>
      <c r="F129" s="239" t="s">
        <v>3112</v>
      </c>
      <c r="G129" s="237"/>
      <c r="H129" s="240">
        <v>291.19999999999999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AT129" s="246" t="s">
        <v>287</v>
      </c>
      <c r="AU129" s="246" t="s">
        <v>90</v>
      </c>
      <c r="AV129" s="12" t="s">
        <v>90</v>
      </c>
      <c r="AW129" s="12" t="s">
        <v>40</v>
      </c>
      <c r="AX129" s="12" t="s">
        <v>79</v>
      </c>
      <c r="AY129" s="246" t="s">
        <v>174</v>
      </c>
    </row>
    <row r="130" s="12" customFormat="1">
      <c r="B130" s="236"/>
      <c r="C130" s="237"/>
      <c r="D130" s="230" t="s">
        <v>287</v>
      </c>
      <c r="E130" s="238" t="s">
        <v>1</v>
      </c>
      <c r="F130" s="239" t="s">
        <v>3113</v>
      </c>
      <c r="G130" s="237"/>
      <c r="H130" s="240">
        <v>7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AT130" s="246" t="s">
        <v>287</v>
      </c>
      <c r="AU130" s="246" t="s">
        <v>90</v>
      </c>
      <c r="AV130" s="12" t="s">
        <v>90</v>
      </c>
      <c r="AW130" s="12" t="s">
        <v>40</v>
      </c>
      <c r="AX130" s="12" t="s">
        <v>79</v>
      </c>
      <c r="AY130" s="246" t="s">
        <v>174</v>
      </c>
    </row>
    <row r="131" s="12" customFormat="1">
      <c r="B131" s="236"/>
      <c r="C131" s="237"/>
      <c r="D131" s="230" t="s">
        <v>287</v>
      </c>
      <c r="E131" s="238" t="s">
        <v>1</v>
      </c>
      <c r="F131" s="239" t="s">
        <v>3114</v>
      </c>
      <c r="G131" s="237"/>
      <c r="H131" s="240">
        <v>185.91999999999999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AT131" s="246" t="s">
        <v>287</v>
      </c>
      <c r="AU131" s="246" t="s">
        <v>90</v>
      </c>
      <c r="AV131" s="12" t="s">
        <v>90</v>
      </c>
      <c r="AW131" s="12" t="s">
        <v>40</v>
      </c>
      <c r="AX131" s="12" t="s">
        <v>79</v>
      </c>
      <c r="AY131" s="246" t="s">
        <v>174</v>
      </c>
    </row>
    <row r="132" s="1" customFormat="1" ht="16.5" customHeight="1">
      <c r="B132" s="37"/>
      <c r="C132" s="218" t="s">
        <v>200</v>
      </c>
      <c r="D132" s="218" t="s">
        <v>175</v>
      </c>
      <c r="E132" s="219" t="s">
        <v>271</v>
      </c>
      <c r="F132" s="220" t="s">
        <v>272</v>
      </c>
      <c r="G132" s="221" t="s">
        <v>273</v>
      </c>
      <c r="H132" s="222">
        <v>96</v>
      </c>
      <c r="I132" s="223"/>
      <c r="J132" s="224">
        <f>ROUND(I132*H132,2)</f>
        <v>0</v>
      </c>
      <c r="K132" s="220" t="s">
        <v>330</v>
      </c>
      <c r="L132" s="42"/>
      <c r="M132" s="225" t="s">
        <v>1</v>
      </c>
      <c r="N132" s="226" t="s">
        <v>50</v>
      </c>
      <c r="O132" s="78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AR132" s="15" t="s">
        <v>192</v>
      </c>
      <c r="AT132" s="15" t="s">
        <v>175</v>
      </c>
      <c r="AU132" s="15" t="s">
        <v>90</v>
      </c>
      <c r="AY132" s="15" t="s">
        <v>174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5" t="s">
        <v>87</v>
      </c>
      <c r="BK132" s="229">
        <f>ROUND(I132*H132,2)</f>
        <v>0</v>
      </c>
      <c r="BL132" s="15" t="s">
        <v>192</v>
      </c>
      <c r="BM132" s="15" t="s">
        <v>3115</v>
      </c>
    </row>
    <row r="133" s="1" customFormat="1">
      <c r="B133" s="37"/>
      <c r="C133" s="38"/>
      <c r="D133" s="230" t="s">
        <v>181</v>
      </c>
      <c r="E133" s="38"/>
      <c r="F133" s="231" t="s">
        <v>272</v>
      </c>
      <c r="G133" s="38"/>
      <c r="H133" s="38"/>
      <c r="I133" s="142"/>
      <c r="J133" s="38"/>
      <c r="K133" s="38"/>
      <c r="L133" s="42"/>
      <c r="M133" s="232"/>
      <c r="N133" s="78"/>
      <c r="O133" s="78"/>
      <c r="P133" s="78"/>
      <c r="Q133" s="78"/>
      <c r="R133" s="78"/>
      <c r="S133" s="78"/>
      <c r="T133" s="79"/>
      <c r="AT133" s="15" t="s">
        <v>181</v>
      </c>
      <c r="AU133" s="15" t="s">
        <v>90</v>
      </c>
    </row>
    <row r="134" s="12" customFormat="1">
      <c r="B134" s="236"/>
      <c r="C134" s="237"/>
      <c r="D134" s="230" t="s">
        <v>287</v>
      </c>
      <c r="E134" s="238" t="s">
        <v>1</v>
      </c>
      <c r="F134" s="239" t="s">
        <v>2512</v>
      </c>
      <c r="G134" s="237"/>
      <c r="H134" s="240">
        <v>96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AT134" s="246" t="s">
        <v>287</v>
      </c>
      <c r="AU134" s="246" t="s">
        <v>90</v>
      </c>
      <c r="AV134" s="12" t="s">
        <v>90</v>
      </c>
      <c r="AW134" s="12" t="s">
        <v>40</v>
      </c>
      <c r="AX134" s="12" t="s">
        <v>87</v>
      </c>
      <c r="AY134" s="246" t="s">
        <v>174</v>
      </c>
    </row>
    <row r="135" s="1" customFormat="1" ht="16.5" customHeight="1">
      <c r="B135" s="37"/>
      <c r="C135" s="218" t="s">
        <v>205</v>
      </c>
      <c r="D135" s="218" t="s">
        <v>175</v>
      </c>
      <c r="E135" s="219" t="s">
        <v>277</v>
      </c>
      <c r="F135" s="220" t="s">
        <v>278</v>
      </c>
      <c r="G135" s="221" t="s">
        <v>279</v>
      </c>
      <c r="H135" s="222">
        <v>60</v>
      </c>
      <c r="I135" s="223"/>
      <c r="J135" s="224">
        <f>ROUND(I135*H135,2)</f>
        <v>0</v>
      </c>
      <c r="K135" s="220" t="s">
        <v>330</v>
      </c>
      <c r="L135" s="42"/>
      <c r="M135" s="225" t="s">
        <v>1</v>
      </c>
      <c r="N135" s="226" t="s">
        <v>50</v>
      </c>
      <c r="O135" s="78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AR135" s="15" t="s">
        <v>192</v>
      </c>
      <c r="AT135" s="15" t="s">
        <v>175</v>
      </c>
      <c r="AU135" s="15" t="s">
        <v>90</v>
      </c>
      <c r="AY135" s="15" t="s">
        <v>174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5" t="s">
        <v>87</v>
      </c>
      <c r="BK135" s="229">
        <f>ROUND(I135*H135,2)</f>
        <v>0</v>
      </c>
      <c r="BL135" s="15" t="s">
        <v>192</v>
      </c>
      <c r="BM135" s="15" t="s">
        <v>3116</v>
      </c>
    </row>
    <row r="136" s="1" customFormat="1">
      <c r="B136" s="37"/>
      <c r="C136" s="38"/>
      <c r="D136" s="230" t="s">
        <v>181</v>
      </c>
      <c r="E136" s="38"/>
      <c r="F136" s="231" t="s">
        <v>278</v>
      </c>
      <c r="G136" s="38"/>
      <c r="H136" s="38"/>
      <c r="I136" s="142"/>
      <c r="J136" s="38"/>
      <c r="K136" s="38"/>
      <c r="L136" s="42"/>
      <c r="M136" s="232"/>
      <c r="N136" s="78"/>
      <c r="O136" s="78"/>
      <c r="P136" s="78"/>
      <c r="Q136" s="78"/>
      <c r="R136" s="78"/>
      <c r="S136" s="78"/>
      <c r="T136" s="79"/>
      <c r="AT136" s="15" t="s">
        <v>181</v>
      </c>
      <c r="AU136" s="15" t="s">
        <v>90</v>
      </c>
    </row>
    <row r="137" s="12" customFormat="1">
      <c r="B137" s="236"/>
      <c r="C137" s="237"/>
      <c r="D137" s="230" t="s">
        <v>287</v>
      </c>
      <c r="E137" s="238" t="s">
        <v>1</v>
      </c>
      <c r="F137" s="239" t="s">
        <v>594</v>
      </c>
      <c r="G137" s="237"/>
      <c r="H137" s="240">
        <v>60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AT137" s="246" t="s">
        <v>287</v>
      </c>
      <c r="AU137" s="246" t="s">
        <v>90</v>
      </c>
      <c r="AV137" s="12" t="s">
        <v>90</v>
      </c>
      <c r="AW137" s="12" t="s">
        <v>40</v>
      </c>
      <c r="AX137" s="12" t="s">
        <v>87</v>
      </c>
      <c r="AY137" s="246" t="s">
        <v>174</v>
      </c>
    </row>
    <row r="138" s="1" customFormat="1" ht="16.5" customHeight="1">
      <c r="B138" s="37"/>
      <c r="C138" s="218" t="s">
        <v>209</v>
      </c>
      <c r="D138" s="218" t="s">
        <v>175</v>
      </c>
      <c r="E138" s="219" t="s">
        <v>1622</v>
      </c>
      <c r="F138" s="220" t="s">
        <v>1623</v>
      </c>
      <c r="G138" s="221" t="s">
        <v>463</v>
      </c>
      <c r="H138" s="222">
        <v>697</v>
      </c>
      <c r="I138" s="223"/>
      <c r="J138" s="224">
        <f>ROUND(I138*H138,2)</f>
        <v>0</v>
      </c>
      <c r="K138" s="220" t="s">
        <v>330</v>
      </c>
      <c r="L138" s="42"/>
      <c r="M138" s="225" t="s">
        <v>1</v>
      </c>
      <c r="N138" s="226" t="s">
        <v>50</v>
      </c>
      <c r="O138" s="78"/>
      <c r="P138" s="227">
        <f>O138*H138</f>
        <v>0</v>
      </c>
      <c r="Q138" s="227">
        <v>0.036900000000000002</v>
      </c>
      <c r="R138" s="227">
        <f>Q138*H138</f>
        <v>25.7193</v>
      </c>
      <c r="S138" s="227">
        <v>0</v>
      </c>
      <c r="T138" s="228">
        <f>S138*H138</f>
        <v>0</v>
      </c>
      <c r="AR138" s="15" t="s">
        <v>192</v>
      </c>
      <c r="AT138" s="15" t="s">
        <v>175</v>
      </c>
      <c r="AU138" s="15" t="s">
        <v>90</v>
      </c>
      <c r="AY138" s="15" t="s">
        <v>174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5" t="s">
        <v>87</v>
      </c>
      <c r="BK138" s="229">
        <f>ROUND(I138*H138,2)</f>
        <v>0</v>
      </c>
      <c r="BL138" s="15" t="s">
        <v>192</v>
      </c>
      <c r="BM138" s="15" t="s">
        <v>3117</v>
      </c>
    </row>
    <row r="139" s="1" customFormat="1">
      <c r="B139" s="37"/>
      <c r="C139" s="38"/>
      <c r="D139" s="230" t="s">
        <v>181</v>
      </c>
      <c r="E139" s="38"/>
      <c r="F139" s="231" t="s">
        <v>1623</v>
      </c>
      <c r="G139" s="38"/>
      <c r="H139" s="38"/>
      <c r="I139" s="142"/>
      <c r="J139" s="38"/>
      <c r="K139" s="38"/>
      <c r="L139" s="42"/>
      <c r="M139" s="232"/>
      <c r="N139" s="78"/>
      <c r="O139" s="78"/>
      <c r="P139" s="78"/>
      <c r="Q139" s="78"/>
      <c r="R139" s="78"/>
      <c r="S139" s="78"/>
      <c r="T139" s="79"/>
      <c r="AT139" s="15" t="s">
        <v>181</v>
      </c>
      <c r="AU139" s="15" t="s">
        <v>90</v>
      </c>
    </row>
    <row r="140" s="12" customFormat="1">
      <c r="B140" s="236"/>
      <c r="C140" s="237"/>
      <c r="D140" s="230" t="s">
        <v>287</v>
      </c>
      <c r="E140" s="238" t="s">
        <v>1</v>
      </c>
      <c r="F140" s="239" t="s">
        <v>3118</v>
      </c>
      <c r="G140" s="237"/>
      <c r="H140" s="240">
        <v>400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AT140" s="246" t="s">
        <v>287</v>
      </c>
      <c r="AU140" s="246" t="s">
        <v>90</v>
      </c>
      <c r="AV140" s="12" t="s">
        <v>90</v>
      </c>
      <c r="AW140" s="12" t="s">
        <v>40</v>
      </c>
      <c r="AX140" s="12" t="s">
        <v>79</v>
      </c>
      <c r="AY140" s="246" t="s">
        <v>174</v>
      </c>
    </row>
    <row r="141" s="12" customFormat="1">
      <c r="B141" s="236"/>
      <c r="C141" s="237"/>
      <c r="D141" s="230" t="s">
        <v>287</v>
      </c>
      <c r="E141" s="238" t="s">
        <v>1</v>
      </c>
      <c r="F141" s="239" t="s">
        <v>3119</v>
      </c>
      <c r="G141" s="237"/>
      <c r="H141" s="240">
        <v>10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AT141" s="246" t="s">
        <v>287</v>
      </c>
      <c r="AU141" s="246" t="s">
        <v>90</v>
      </c>
      <c r="AV141" s="12" t="s">
        <v>90</v>
      </c>
      <c r="AW141" s="12" t="s">
        <v>40</v>
      </c>
      <c r="AX141" s="12" t="s">
        <v>79</v>
      </c>
      <c r="AY141" s="246" t="s">
        <v>174</v>
      </c>
    </row>
    <row r="142" s="12" customFormat="1">
      <c r="B142" s="236"/>
      <c r="C142" s="237"/>
      <c r="D142" s="230" t="s">
        <v>287</v>
      </c>
      <c r="E142" s="238" t="s">
        <v>1</v>
      </c>
      <c r="F142" s="239" t="s">
        <v>3120</v>
      </c>
      <c r="G142" s="237"/>
      <c r="H142" s="240">
        <v>50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AT142" s="246" t="s">
        <v>287</v>
      </c>
      <c r="AU142" s="246" t="s">
        <v>90</v>
      </c>
      <c r="AV142" s="12" t="s">
        <v>90</v>
      </c>
      <c r="AW142" s="12" t="s">
        <v>40</v>
      </c>
      <c r="AX142" s="12" t="s">
        <v>79</v>
      </c>
      <c r="AY142" s="246" t="s">
        <v>174</v>
      </c>
    </row>
    <row r="143" s="12" customFormat="1">
      <c r="B143" s="236"/>
      <c r="C143" s="237"/>
      <c r="D143" s="230" t="s">
        <v>287</v>
      </c>
      <c r="E143" s="238" t="s">
        <v>1</v>
      </c>
      <c r="F143" s="239" t="s">
        <v>3121</v>
      </c>
      <c r="G143" s="237"/>
      <c r="H143" s="240">
        <v>1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AT143" s="246" t="s">
        <v>287</v>
      </c>
      <c r="AU143" s="246" t="s">
        <v>90</v>
      </c>
      <c r="AV143" s="12" t="s">
        <v>90</v>
      </c>
      <c r="AW143" s="12" t="s">
        <v>40</v>
      </c>
      <c r="AX143" s="12" t="s">
        <v>79</v>
      </c>
      <c r="AY143" s="246" t="s">
        <v>174</v>
      </c>
    </row>
    <row r="144" s="12" customFormat="1">
      <c r="B144" s="236"/>
      <c r="C144" s="237"/>
      <c r="D144" s="230" t="s">
        <v>287</v>
      </c>
      <c r="E144" s="238" t="s">
        <v>1</v>
      </c>
      <c r="F144" s="239" t="s">
        <v>3122</v>
      </c>
      <c r="G144" s="237"/>
      <c r="H144" s="240">
        <v>65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AT144" s="246" t="s">
        <v>287</v>
      </c>
      <c r="AU144" s="246" t="s">
        <v>90</v>
      </c>
      <c r="AV144" s="12" t="s">
        <v>90</v>
      </c>
      <c r="AW144" s="12" t="s">
        <v>40</v>
      </c>
      <c r="AX144" s="12" t="s">
        <v>79</v>
      </c>
      <c r="AY144" s="246" t="s">
        <v>174</v>
      </c>
    </row>
    <row r="145" s="12" customFormat="1">
      <c r="B145" s="236"/>
      <c r="C145" s="237"/>
      <c r="D145" s="230" t="s">
        <v>287</v>
      </c>
      <c r="E145" s="238" t="s">
        <v>1</v>
      </c>
      <c r="F145" s="239" t="s">
        <v>3123</v>
      </c>
      <c r="G145" s="237"/>
      <c r="H145" s="240">
        <v>1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AT145" s="246" t="s">
        <v>287</v>
      </c>
      <c r="AU145" s="246" t="s">
        <v>90</v>
      </c>
      <c r="AV145" s="12" t="s">
        <v>90</v>
      </c>
      <c r="AW145" s="12" t="s">
        <v>40</v>
      </c>
      <c r="AX145" s="12" t="s">
        <v>79</v>
      </c>
      <c r="AY145" s="246" t="s">
        <v>174</v>
      </c>
    </row>
    <row r="146" s="12" customFormat="1">
      <c r="B146" s="236"/>
      <c r="C146" s="237"/>
      <c r="D146" s="230" t="s">
        <v>287</v>
      </c>
      <c r="E146" s="238" t="s">
        <v>1</v>
      </c>
      <c r="F146" s="239" t="s">
        <v>3124</v>
      </c>
      <c r="G146" s="237"/>
      <c r="H146" s="240">
        <v>40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AT146" s="246" t="s">
        <v>287</v>
      </c>
      <c r="AU146" s="246" t="s">
        <v>90</v>
      </c>
      <c r="AV146" s="12" t="s">
        <v>90</v>
      </c>
      <c r="AW146" s="12" t="s">
        <v>40</v>
      </c>
      <c r="AX146" s="12" t="s">
        <v>79</v>
      </c>
      <c r="AY146" s="246" t="s">
        <v>174</v>
      </c>
    </row>
    <row r="147" s="12" customFormat="1">
      <c r="B147" s="236"/>
      <c r="C147" s="237"/>
      <c r="D147" s="230" t="s">
        <v>287</v>
      </c>
      <c r="E147" s="238" t="s">
        <v>1</v>
      </c>
      <c r="F147" s="239" t="s">
        <v>3125</v>
      </c>
      <c r="G147" s="237"/>
      <c r="H147" s="240">
        <v>10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AT147" s="246" t="s">
        <v>287</v>
      </c>
      <c r="AU147" s="246" t="s">
        <v>90</v>
      </c>
      <c r="AV147" s="12" t="s">
        <v>90</v>
      </c>
      <c r="AW147" s="12" t="s">
        <v>40</v>
      </c>
      <c r="AX147" s="12" t="s">
        <v>79</v>
      </c>
      <c r="AY147" s="246" t="s">
        <v>174</v>
      </c>
    </row>
    <row r="148" s="12" customFormat="1">
      <c r="B148" s="236"/>
      <c r="C148" s="237"/>
      <c r="D148" s="230" t="s">
        <v>287</v>
      </c>
      <c r="E148" s="238" t="s">
        <v>1</v>
      </c>
      <c r="F148" s="239" t="s">
        <v>3126</v>
      </c>
      <c r="G148" s="237"/>
      <c r="H148" s="240">
        <v>50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AT148" s="246" t="s">
        <v>287</v>
      </c>
      <c r="AU148" s="246" t="s">
        <v>90</v>
      </c>
      <c r="AV148" s="12" t="s">
        <v>90</v>
      </c>
      <c r="AW148" s="12" t="s">
        <v>40</v>
      </c>
      <c r="AX148" s="12" t="s">
        <v>79</v>
      </c>
      <c r="AY148" s="246" t="s">
        <v>174</v>
      </c>
    </row>
    <row r="149" s="12" customFormat="1">
      <c r="B149" s="236"/>
      <c r="C149" s="237"/>
      <c r="D149" s="230" t="s">
        <v>287</v>
      </c>
      <c r="E149" s="238" t="s">
        <v>1</v>
      </c>
      <c r="F149" s="239" t="s">
        <v>3127</v>
      </c>
      <c r="G149" s="237"/>
      <c r="H149" s="240">
        <v>70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AT149" s="246" t="s">
        <v>287</v>
      </c>
      <c r="AU149" s="246" t="s">
        <v>90</v>
      </c>
      <c r="AV149" s="12" t="s">
        <v>90</v>
      </c>
      <c r="AW149" s="12" t="s">
        <v>40</v>
      </c>
      <c r="AX149" s="12" t="s">
        <v>79</v>
      </c>
      <c r="AY149" s="246" t="s">
        <v>174</v>
      </c>
    </row>
    <row r="150" s="1" customFormat="1" ht="16.5" customHeight="1">
      <c r="B150" s="37"/>
      <c r="C150" s="218" t="s">
        <v>213</v>
      </c>
      <c r="D150" s="218" t="s">
        <v>175</v>
      </c>
      <c r="E150" s="219" t="s">
        <v>1552</v>
      </c>
      <c r="F150" s="220" t="s">
        <v>1553</v>
      </c>
      <c r="G150" s="221" t="s">
        <v>320</v>
      </c>
      <c r="H150" s="222">
        <v>10</v>
      </c>
      <c r="I150" s="223"/>
      <c r="J150" s="224">
        <f>ROUND(I150*H150,2)</f>
        <v>0</v>
      </c>
      <c r="K150" s="220" t="s">
        <v>274</v>
      </c>
      <c r="L150" s="42"/>
      <c r="M150" s="225" t="s">
        <v>1</v>
      </c>
      <c r="N150" s="226" t="s">
        <v>50</v>
      </c>
      <c r="O150" s="78"/>
      <c r="P150" s="227">
        <f>O150*H150</f>
        <v>0</v>
      </c>
      <c r="Q150" s="227">
        <v>0.00064999999999999997</v>
      </c>
      <c r="R150" s="227">
        <f>Q150*H150</f>
        <v>0.0064999999999999997</v>
      </c>
      <c r="S150" s="227">
        <v>0</v>
      </c>
      <c r="T150" s="228">
        <f>S150*H150</f>
        <v>0</v>
      </c>
      <c r="AR150" s="15" t="s">
        <v>192</v>
      </c>
      <c r="AT150" s="15" t="s">
        <v>175</v>
      </c>
      <c r="AU150" s="15" t="s">
        <v>90</v>
      </c>
      <c r="AY150" s="15" t="s">
        <v>174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5" t="s">
        <v>87</v>
      </c>
      <c r="BK150" s="229">
        <f>ROUND(I150*H150,2)</f>
        <v>0</v>
      </c>
      <c r="BL150" s="15" t="s">
        <v>192</v>
      </c>
      <c r="BM150" s="15" t="s">
        <v>3128</v>
      </c>
    </row>
    <row r="151" s="1" customFormat="1">
      <c r="B151" s="37"/>
      <c r="C151" s="38"/>
      <c r="D151" s="230" t="s">
        <v>181</v>
      </c>
      <c r="E151" s="38"/>
      <c r="F151" s="231" t="s">
        <v>1555</v>
      </c>
      <c r="G151" s="38"/>
      <c r="H151" s="38"/>
      <c r="I151" s="142"/>
      <c r="J151" s="38"/>
      <c r="K151" s="38"/>
      <c r="L151" s="42"/>
      <c r="M151" s="232"/>
      <c r="N151" s="78"/>
      <c r="O151" s="78"/>
      <c r="P151" s="78"/>
      <c r="Q151" s="78"/>
      <c r="R151" s="78"/>
      <c r="S151" s="78"/>
      <c r="T151" s="79"/>
      <c r="AT151" s="15" t="s">
        <v>181</v>
      </c>
      <c r="AU151" s="15" t="s">
        <v>90</v>
      </c>
    </row>
    <row r="152" s="1" customFormat="1" ht="16.5" customHeight="1">
      <c r="B152" s="37"/>
      <c r="C152" s="218" t="s">
        <v>217</v>
      </c>
      <c r="D152" s="218" t="s">
        <v>175</v>
      </c>
      <c r="E152" s="219" t="s">
        <v>1556</v>
      </c>
      <c r="F152" s="220" t="s">
        <v>1557</v>
      </c>
      <c r="G152" s="221" t="s">
        <v>320</v>
      </c>
      <c r="H152" s="222">
        <v>10</v>
      </c>
      <c r="I152" s="223"/>
      <c r="J152" s="224">
        <f>ROUND(I152*H152,2)</f>
        <v>0</v>
      </c>
      <c r="K152" s="220" t="s">
        <v>274</v>
      </c>
      <c r="L152" s="42"/>
      <c r="M152" s="225" t="s">
        <v>1</v>
      </c>
      <c r="N152" s="226" t="s">
        <v>50</v>
      </c>
      <c r="O152" s="78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AR152" s="15" t="s">
        <v>192</v>
      </c>
      <c r="AT152" s="15" t="s">
        <v>175</v>
      </c>
      <c r="AU152" s="15" t="s">
        <v>90</v>
      </c>
      <c r="AY152" s="15" t="s">
        <v>174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5" t="s">
        <v>87</v>
      </c>
      <c r="BK152" s="229">
        <f>ROUND(I152*H152,2)</f>
        <v>0</v>
      </c>
      <c r="BL152" s="15" t="s">
        <v>192</v>
      </c>
      <c r="BM152" s="15" t="s">
        <v>3129</v>
      </c>
    </row>
    <row r="153" s="1" customFormat="1">
      <c r="B153" s="37"/>
      <c r="C153" s="38"/>
      <c r="D153" s="230" t="s">
        <v>181</v>
      </c>
      <c r="E153" s="38"/>
      <c r="F153" s="231" t="s">
        <v>1559</v>
      </c>
      <c r="G153" s="38"/>
      <c r="H153" s="38"/>
      <c r="I153" s="142"/>
      <c r="J153" s="38"/>
      <c r="K153" s="38"/>
      <c r="L153" s="42"/>
      <c r="M153" s="232"/>
      <c r="N153" s="78"/>
      <c r="O153" s="78"/>
      <c r="P153" s="78"/>
      <c r="Q153" s="78"/>
      <c r="R153" s="78"/>
      <c r="S153" s="78"/>
      <c r="T153" s="79"/>
      <c r="AT153" s="15" t="s">
        <v>181</v>
      </c>
      <c r="AU153" s="15" t="s">
        <v>90</v>
      </c>
    </row>
    <row r="154" s="1" customFormat="1" ht="16.5" customHeight="1">
      <c r="B154" s="37"/>
      <c r="C154" s="218" t="s">
        <v>221</v>
      </c>
      <c r="D154" s="218" t="s">
        <v>175</v>
      </c>
      <c r="E154" s="219" t="s">
        <v>1560</v>
      </c>
      <c r="F154" s="220" t="s">
        <v>1561</v>
      </c>
      <c r="G154" s="221" t="s">
        <v>305</v>
      </c>
      <c r="H154" s="222">
        <v>45</v>
      </c>
      <c r="I154" s="223"/>
      <c r="J154" s="224">
        <f>ROUND(I154*H154,2)</f>
        <v>0</v>
      </c>
      <c r="K154" s="220" t="s">
        <v>274</v>
      </c>
      <c r="L154" s="42"/>
      <c r="M154" s="225" t="s">
        <v>1</v>
      </c>
      <c r="N154" s="226" t="s">
        <v>50</v>
      </c>
      <c r="O154" s="78"/>
      <c r="P154" s="227">
        <f>O154*H154</f>
        <v>0</v>
      </c>
      <c r="Q154" s="227">
        <v>0.00064000000000000005</v>
      </c>
      <c r="R154" s="227">
        <f>Q154*H154</f>
        <v>0.028800000000000003</v>
      </c>
      <c r="S154" s="227">
        <v>0</v>
      </c>
      <c r="T154" s="228">
        <f>S154*H154</f>
        <v>0</v>
      </c>
      <c r="AR154" s="15" t="s">
        <v>192</v>
      </c>
      <c r="AT154" s="15" t="s">
        <v>175</v>
      </c>
      <c r="AU154" s="15" t="s">
        <v>90</v>
      </c>
      <c r="AY154" s="15" t="s">
        <v>174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5" t="s">
        <v>87</v>
      </c>
      <c r="BK154" s="229">
        <f>ROUND(I154*H154,2)</f>
        <v>0</v>
      </c>
      <c r="BL154" s="15" t="s">
        <v>192</v>
      </c>
      <c r="BM154" s="15" t="s">
        <v>3130</v>
      </c>
    </row>
    <row r="155" s="1" customFormat="1">
      <c r="B155" s="37"/>
      <c r="C155" s="38"/>
      <c r="D155" s="230" t="s">
        <v>181</v>
      </c>
      <c r="E155" s="38"/>
      <c r="F155" s="231" t="s">
        <v>1563</v>
      </c>
      <c r="G155" s="38"/>
      <c r="H155" s="38"/>
      <c r="I155" s="142"/>
      <c r="J155" s="38"/>
      <c r="K155" s="38"/>
      <c r="L155" s="42"/>
      <c r="M155" s="232"/>
      <c r="N155" s="78"/>
      <c r="O155" s="78"/>
      <c r="P155" s="78"/>
      <c r="Q155" s="78"/>
      <c r="R155" s="78"/>
      <c r="S155" s="78"/>
      <c r="T155" s="79"/>
      <c r="AT155" s="15" t="s">
        <v>181</v>
      </c>
      <c r="AU155" s="15" t="s">
        <v>90</v>
      </c>
    </row>
    <row r="156" s="12" customFormat="1">
      <c r="B156" s="236"/>
      <c r="C156" s="237"/>
      <c r="D156" s="230" t="s">
        <v>287</v>
      </c>
      <c r="E156" s="238" t="s">
        <v>1</v>
      </c>
      <c r="F156" s="239" t="s">
        <v>1564</v>
      </c>
      <c r="G156" s="237"/>
      <c r="H156" s="240">
        <v>45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AT156" s="246" t="s">
        <v>287</v>
      </c>
      <c r="AU156" s="246" t="s">
        <v>90</v>
      </c>
      <c r="AV156" s="12" t="s">
        <v>90</v>
      </c>
      <c r="AW156" s="12" t="s">
        <v>40</v>
      </c>
      <c r="AX156" s="12" t="s">
        <v>87</v>
      </c>
      <c r="AY156" s="246" t="s">
        <v>174</v>
      </c>
    </row>
    <row r="157" s="1" customFormat="1" ht="16.5" customHeight="1">
      <c r="B157" s="37"/>
      <c r="C157" s="218" t="s">
        <v>225</v>
      </c>
      <c r="D157" s="218" t="s">
        <v>175</v>
      </c>
      <c r="E157" s="219" t="s">
        <v>1565</v>
      </c>
      <c r="F157" s="220" t="s">
        <v>1566</v>
      </c>
      <c r="G157" s="221" t="s">
        <v>305</v>
      </c>
      <c r="H157" s="222">
        <v>45</v>
      </c>
      <c r="I157" s="223"/>
      <c r="J157" s="224">
        <f>ROUND(I157*H157,2)</f>
        <v>0</v>
      </c>
      <c r="K157" s="220" t="s">
        <v>274</v>
      </c>
      <c r="L157" s="42"/>
      <c r="M157" s="225" t="s">
        <v>1</v>
      </c>
      <c r="N157" s="226" t="s">
        <v>50</v>
      </c>
      <c r="O157" s="78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AR157" s="15" t="s">
        <v>192</v>
      </c>
      <c r="AT157" s="15" t="s">
        <v>175</v>
      </c>
      <c r="AU157" s="15" t="s">
        <v>90</v>
      </c>
      <c r="AY157" s="15" t="s">
        <v>174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5" t="s">
        <v>87</v>
      </c>
      <c r="BK157" s="229">
        <f>ROUND(I157*H157,2)</f>
        <v>0</v>
      </c>
      <c r="BL157" s="15" t="s">
        <v>192</v>
      </c>
      <c r="BM157" s="15" t="s">
        <v>3131</v>
      </c>
    </row>
    <row r="158" s="1" customFormat="1">
      <c r="B158" s="37"/>
      <c r="C158" s="38"/>
      <c r="D158" s="230" t="s">
        <v>181</v>
      </c>
      <c r="E158" s="38"/>
      <c r="F158" s="231" t="s">
        <v>1568</v>
      </c>
      <c r="G158" s="38"/>
      <c r="H158" s="38"/>
      <c r="I158" s="142"/>
      <c r="J158" s="38"/>
      <c r="K158" s="38"/>
      <c r="L158" s="42"/>
      <c r="M158" s="232"/>
      <c r="N158" s="78"/>
      <c r="O158" s="78"/>
      <c r="P158" s="78"/>
      <c r="Q158" s="78"/>
      <c r="R158" s="78"/>
      <c r="S158" s="78"/>
      <c r="T158" s="79"/>
      <c r="AT158" s="15" t="s">
        <v>181</v>
      </c>
      <c r="AU158" s="15" t="s">
        <v>90</v>
      </c>
    </row>
    <row r="159" s="12" customFormat="1">
      <c r="B159" s="236"/>
      <c r="C159" s="237"/>
      <c r="D159" s="230" t="s">
        <v>287</v>
      </c>
      <c r="E159" s="238" t="s">
        <v>1</v>
      </c>
      <c r="F159" s="239" t="s">
        <v>1564</v>
      </c>
      <c r="G159" s="237"/>
      <c r="H159" s="240">
        <v>45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AT159" s="246" t="s">
        <v>287</v>
      </c>
      <c r="AU159" s="246" t="s">
        <v>90</v>
      </c>
      <c r="AV159" s="12" t="s">
        <v>90</v>
      </c>
      <c r="AW159" s="12" t="s">
        <v>40</v>
      </c>
      <c r="AX159" s="12" t="s">
        <v>87</v>
      </c>
      <c r="AY159" s="246" t="s">
        <v>174</v>
      </c>
    </row>
    <row r="160" s="1" customFormat="1" ht="16.5" customHeight="1">
      <c r="B160" s="37"/>
      <c r="C160" s="218" t="s">
        <v>229</v>
      </c>
      <c r="D160" s="218" t="s">
        <v>175</v>
      </c>
      <c r="E160" s="219" t="s">
        <v>1569</v>
      </c>
      <c r="F160" s="220" t="s">
        <v>1570</v>
      </c>
      <c r="G160" s="221" t="s">
        <v>284</v>
      </c>
      <c r="H160" s="222">
        <v>557.60000000000002</v>
      </c>
      <c r="I160" s="223"/>
      <c r="J160" s="224">
        <f>ROUND(I160*H160,2)</f>
        <v>0</v>
      </c>
      <c r="K160" s="220" t="s">
        <v>330</v>
      </c>
      <c r="L160" s="42"/>
      <c r="M160" s="225" t="s">
        <v>1</v>
      </c>
      <c r="N160" s="226" t="s">
        <v>50</v>
      </c>
      <c r="O160" s="78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AR160" s="15" t="s">
        <v>192</v>
      </c>
      <c r="AT160" s="15" t="s">
        <v>175</v>
      </c>
      <c r="AU160" s="15" t="s">
        <v>90</v>
      </c>
      <c r="AY160" s="15" t="s">
        <v>174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5" t="s">
        <v>87</v>
      </c>
      <c r="BK160" s="229">
        <f>ROUND(I160*H160,2)</f>
        <v>0</v>
      </c>
      <c r="BL160" s="15" t="s">
        <v>192</v>
      </c>
      <c r="BM160" s="15" t="s">
        <v>3132</v>
      </c>
    </row>
    <row r="161" s="1" customFormat="1">
      <c r="B161" s="37"/>
      <c r="C161" s="38"/>
      <c r="D161" s="230" t="s">
        <v>181</v>
      </c>
      <c r="E161" s="38"/>
      <c r="F161" s="231" t="s">
        <v>1572</v>
      </c>
      <c r="G161" s="38"/>
      <c r="H161" s="38"/>
      <c r="I161" s="142"/>
      <c r="J161" s="38"/>
      <c r="K161" s="38"/>
      <c r="L161" s="42"/>
      <c r="M161" s="232"/>
      <c r="N161" s="78"/>
      <c r="O161" s="78"/>
      <c r="P161" s="78"/>
      <c r="Q161" s="78"/>
      <c r="R161" s="78"/>
      <c r="S161" s="78"/>
      <c r="T161" s="79"/>
      <c r="AT161" s="15" t="s">
        <v>181</v>
      </c>
      <c r="AU161" s="15" t="s">
        <v>90</v>
      </c>
    </row>
    <row r="162" s="12" customFormat="1">
      <c r="B162" s="236"/>
      <c r="C162" s="237"/>
      <c r="D162" s="230" t="s">
        <v>287</v>
      </c>
      <c r="E162" s="238" t="s">
        <v>1</v>
      </c>
      <c r="F162" s="239" t="s">
        <v>3133</v>
      </c>
      <c r="G162" s="237"/>
      <c r="H162" s="240">
        <v>557.60000000000002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AT162" s="246" t="s">
        <v>287</v>
      </c>
      <c r="AU162" s="246" t="s">
        <v>90</v>
      </c>
      <c r="AV162" s="12" t="s">
        <v>90</v>
      </c>
      <c r="AW162" s="12" t="s">
        <v>40</v>
      </c>
      <c r="AX162" s="12" t="s">
        <v>87</v>
      </c>
      <c r="AY162" s="246" t="s">
        <v>174</v>
      </c>
    </row>
    <row r="163" s="1" customFormat="1" ht="16.5" customHeight="1">
      <c r="B163" s="37"/>
      <c r="C163" s="218" t="s">
        <v>233</v>
      </c>
      <c r="D163" s="218" t="s">
        <v>175</v>
      </c>
      <c r="E163" s="219" t="s">
        <v>1574</v>
      </c>
      <c r="F163" s="220" t="s">
        <v>1575</v>
      </c>
      <c r="G163" s="221" t="s">
        <v>284</v>
      </c>
      <c r="H163" s="222">
        <v>6.2000000000000002</v>
      </c>
      <c r="I163" s="223"/>
      <c r="J163" s="224">
        <f>ROUND(I163*H163,2)</f>
        <v>0</v>
      </c>
      <c r="K163" s="220" t="s">
        <v>330</v>
      </c>
      <c r="L163" s="42"/>
      <c r="M163" s="225" t="s">
        <v>1</v>
      </c>
      <c r="N163" s="226" t="s">
        <v>50</v>
      </c>
      <c r="O163" s="78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AR163" s="15" t="s">
        <v>192</v>
      </c>
      <c r="AT163" s="15" t="s">
        <v>175</v>
      </c>
      <c r="AU163" s="15" t="s">
        <v>90</v>
      </c>
      <c r="AY163" s="15" t="s">
        <v>174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5" t="s">
        <v>87</v>
      </c>
      <c r="BK163" s="229">
        <f>ROUND(I163*H163,2)</f>
        <v>0</v>
      </c>
      <c r="BL163" s="15" t="s">
        <v>192</v>
      </c>
      <c r="BM163" s="15" t="s">
        <v>3134</v>
      </c>
    </row>
    <row r="164" s="1" customFormat="1">
      <c r="B164" s="37"/>
      <c r="C164" s="38"/>
      <c r="D164" s="230" t="s">
        <v>181</v>
      </c>
      <c r="E164" s="38"/>
      <c r="F164" s="231" t="s">
        <v>1575</v>
      </c>
      <c r="G164" s="38"/>
      <c r="H164" s="38"/>
      <c r="I164" s="142"/>
      <c r="J164" s="38"/>
      <c r="K164" s="38"/>
      <c r="L164" s="42"/>
      <c r="M164" s="232"/>
      <c r="N164" s="78"/>
      <c r="O164" s="78"/>
      <c r="P164" s="78"/>
      <c r="Q164" s="78"/>
      <c r="R164" s="78"/>
      <c r="S164" s="78"/>
      <c r="T164" s="79"/>
      <c r="AT164" s="15" t="s">
        <v>181</v>
      </c>
      <c r="AU164" s="15" t="s">
        <v>90</v>
      </c>
    </row>
    <row r="165" s="12" customFormat="1">
      <c r="B165" s="236"/>
      <c r="C165" s="237"/>
      <c r="D165" s="230" t="s">
        <v>287</v>
      </c>
      <c r="E165" s="238" t="s">
        <v>1</v>
      </c>
      <c r="F165" s="239" t="s">
        <v>3135</v>
      </c>
      <c r="G165" s="237"/>
      <c r="H165" s="240">
        <v>2.6000000000000001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AT165" s="246" t="s">
        <v>287</v>
      </c>
      <c r="AU165" s="246" t="s">
        <v>90</v>
      </c>
      <c r="AV165" s="12" t="s">
        <v>90</v>
      </c>
      <c r="AW165" s="12" t="s">
        <v>40</v>
      </c>
      <c r="AX165" s="12" t="s">
        <v>79</v>
      </c>
      <c r="AY165" s="246" t="s">
        <v>174</v>
      </c>
    </row>
    <row r="166" s="12" customFormat="1">
      <c r="B166" s="236"/>
      <c r="C166" s="237"/>
      <c r="D166" s="230" t="s">
        <v>287</v>
      </c>
      <c r="E166" s="238" t="s">
        <v>1</v>
      </c>
      <c r="F166" s="239" t="s">
        <v>3136</v>
      </c>
      <c r="G166" s="237"/>
      <c r="H166" s="240">
        <v>3.6000000000000001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AT166" s="246" t="s">
        <v>287</v>
      </c>
      <c r="AU166" s="246" t="s">
        <v>90</v>
      </c>
      <c r="AV166" s="12" t="s">
        <v>90</v>
      </c>
      <c r="AW166" s="12" t="s">
        <v>40</v>
      </c>
      <c r="AX166" s="12" t="s">
        <v>79</v>
      </c>
      <c r="AY166" s="246" t="s">
        <v>174</v>
      </c>
    </row>
    <row r="167" s="1" customFormat="1" ht="16.5" customHeight="1">
      <c r="B167" s="37"/>
      <c r="C167" s="218" t="s">
        <v>8</v>
      </c>
      <c r="D167" s="218" t="s">
        <v>175</v>
      </c>
      <c r="E167" s="219" t="s">
        <v>1633</v>
      </c>
      <c r="F167" s="220" t="s">
        <v>1634</v>
      </c>
      <c r="G167" s="221" t="s">
        <v>284</v>
      </c>
      <c r="H167" s="222">
        <v>209.05199999999999</v>
      </c>
      <c r="I167" s="223"/>
      <c r="J167" s="224">
        <f>ROUND(I167*H167,2)</f>
        <v>0</v>
      </c>
      <c r="K167" s="220" t="s">
        <v>274</v>
      </c>
      <c r="L167" s="42"/>
      <c r="M167" s="225" t="s">
        <v>1</v>
      </c>
      <c r="N167" s="226" t="s">
        <v>50</v>
      </c>
      <c r="O167" s="78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AR167" s="15" t="s">
        <v>192</v>
      </c>
      <c r="AT167" s="15" t="s">
        <v>175</v>
      </c>
      <c r="AU167" s="15" t="s">
        <v>90</v>
      </c>
      <c r="AY167" s="15" t="s">
        <v>174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5" t="s">
        <v>87</v>
      </c>
      <c r="BK167" s="229">
        <f>ROUND(I167*H167,2)</f>
        <v>0</v>
      </c>
      <c r="BL167" s="15" t="s">
        <v>192</v>
      </c>
      <c r="BM167" s="15" t="s">
        <v>3137</v>
      </c>
    </row>
    <row r="168" s="1" customFormat="1">
      <c r="B168" s="37"/>
      <c r="C168" s="38"/>
      <c r="D168" s="230" t="s">
        <v>181</v>
      </c>
      <c r="E168" s="38"/>
      <c r="F168" s="231" t="s">
        <v>1636</v>
      </c>
      <c r="G168" s="38"/>
      <c r="H168" s="38"/>
      <c r="I168" s="142"/>
      <c r="J168" s="38"/>
      <c r="K168" s="38"/>
      <c r="L168" s="42"/>
      <c r="M168" s="232"/>
      <c r="N168" s="78"/>
      <c r="O168" s="78"/>
      <c r="P168" s="78"/>
      <c r="Q168" s="78"/>
      <c r="R168" s="78"/>
      <c r="S168" s="78"/>
      <c r="T168" s="79"/>
      <c r="AT168" s="15" t="s">
        <v>181</v>
      </c>
      <c r="AU168" s="15" t="s">
        <v>90</v>
      </c>
    </row>
    <row r="169" s="12" customFormat="1">
      <c r="B169" s="236"/>
      <c r="C169" s="237"/>
      <c r="D169" s="230" t="s">
        <v>287</v>
      </c>
      <c r="E169" s="238" t="s">
        <v>1</v>
      </c>
      <c r="F169" s="239" t="s">
        <v>3138</v>
      </c>
      <c r="G169" s="237"/>
      <c r="H169" s="240">
        <v>25.744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AT169" s="246" t="s">
        <v>287</v>
      </c>
      <c r="AU169" s="246" t="s">
        <v>90</v>
      </c>
      <c r="AV169" s="12" t="s">
        <v>90</v>
      </c>
      <c r="AW169" s="12" t="s">
        <v>40</v>
      </c>
      <c r="AX169" s="12" t="s">
        <v>79</v>
      </c>
      <c r="AY169" s="246" t="s">
        <v>174</v>
      </c>
    </row>
    <row r="170" s="12" customFormat="1">
      <c r="B170" s="236"/>
      <c r="C170" s="237"/>
      <c r="D170" s="230" t="s">
        <v>287</v>
      </c>
      <c r="E170" s="238" t="s">
        <v>1</v>
      </c>
      <c r="F170" s="239" t="s">
        <v>3139</v>
      </c>
      <c r="G170" s="237"/>
      <c r="H170" s="240">
        <v>87.036000000000001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AT170" s="246" t="s">
        <v>287</v>
      </c>
      <c r="AU170" s="246" t="s">
        <v>90</v>
      </c>
      <c r="AV170" s="12" t="s">
        <v>90</v>
      </c>
      <c r="AW170" s="12" t="s">
        <v>40</v>
      </c>
      <c r="AX170" s="12" t="s">
        <v>79</v>
      </c>
      <c r="AY170" s="246" t="s">
        <v>174</v>
      </c>
    </row>
    <row r="171" s="12" customFormat="1">
      <c r="B171" s="236"/>
      <c r="C171" s="237"/>
      <c r="D171" s="230" t="s">
        <v>287</v>
      </c>
      <c r="E171" s="238" t="s">
        <v>1</v>
      </c>
      <c r="F171" s="239" t="s">
        <v>3140</v>
      </c>
      <c r="G171" s="237"/>
      <c r="H171" s="240">
        <v>7.8559999999999999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AT171" s="246" t="s">
        <v>287</v>
      </c>
      <c r="AU171" s="246" t="s">
        <v>90</v>
      </c>
      <c r="AV171" s="12" t="s">
        <v>90</v>
      </c>
      <c r="AW171" s="12" t="s">
        <v>40</v>
      </c>
      <c r="AX171" s="12" t="s">
        <v>79</v>
      </c>
      <c r="AY171" s="246" t="s">
        <v>174</v>
      </c>
    </row>
    <row r="172" s="12" customFormat="1">
      <c r="B172" s="236"/>
      <c r="C172" s="237"/>
      <c r="D172" s="230" t="s">
        <v>287</v>
      </c>
      <c r="E172" s="238" t="s">
        <v>1</v>
      </c>
      <c r="F172" s="239" t="s">
        <v>3141</v>
      </c>
      <c r="G172" s="237"/>
      <c r="H172" s="240">
        <v>39.640000000000001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AT172" s="246" t="s">
        <v>287</v>
      </c>
      <c r="AU172" s="246" t="s">
        <v>90</v>
      </c>
      <c r="AV172" s="12" t="s">
        <v>90</v>
      </c>
      <c r="AW172" s="12" t="s">
        <v>40</v>
      </c>
      <c r="AX172" s="12" t="s">
        <v>79</v>
      </c>
      <c r="AY172" s="246" t="s">
        <v>174</v>
      </c>
    </row>
    <row r="173" s="12" customFormat="1">
      <c r="B173" s="236"/>
      <c r="C173" s="237"/>
      <c r="D173" s="230" t="s">
        <v>287</v>
      </c>
      <c r="E173" s="238" t="s">
        <v>1</v>
      </c>
      <c r="F173" s="239" t="s">
        <v>3142</v>
      </c>
      <c r="G173" s="237"/>
      <c r="H173" s="240">
        <v>9.7040000000000006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AT173" s="246" t="s">
        <v>287</v>
      </c>
      <c r="AU173" s="246" t="s">
        <v>90</v>
      </c>
      <c r="AV173" s="12" t="s">
        <v>90</v>
      </c>
      <c r="AW173" s="12" t="s">
        <v>40</v>
      </c>
      <c r="AX173" s="12" t="s">
        <v>79</v>
      </c>
      <c r="AY173" s="246" t="s">
        <v>174</v>
      </c>
    </row>
    <row r="174" s="12" customFormat="1">
      <c r="B174" s="236"/>
      <c r="C174" s="237"/>
      <c r="D174" s="230" t="s">
        <v>287</v>
      </c>
      <c r="E174" s="238" t="s">
        <v>1</v>
      </c>
      <c r="F174" s="239" t="s">
        <v>3143</v>
      </c>
      <c r="G174" s="237"/>
      <c r="H174" s="240">
        <v>7.0839999999999996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AT174" s="246" t="s">
        <v>287</v>
      </c>
      <c r="AU174" s="246" t="s">
        <v>90</v>
      </c>
      <c r="AV174" s="12" t="s">
        <v>90</v>
      </c>
      <c r="AW174" s="12" t="s">
        <v>40</v>
      </c>
      <c r="AX174" s="12" t="s">
        <v>79</v>
      </c>
      <c r="AY174" s="246" t="s">
        <v>174</v>
      </c>
    </row>
    <row r="175" s="12" customFormat="1">
      <c r="B175" s="236"/>
      <c r="C175" s="237"/>
      <c r="D175" s="230" t="s">
        <v>287</v>
      </c>
      <c r="E175" s="238" t="s">
        <v>1</v>
      </c>
      <c r="F175" s="239" t="s">
        <v>3144</v>
      </c>
      <c r="G175" s="237"/>
      <c r="H175" s="240">
        <v>8.6240000000000006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AT175" s="246" t="s">
        <v>287</v>
      </c>
      <c r="AU175" s="246" t="s">
        <v>90</v>
      </c>
      <c r="AV175" s="12" t="s">
        <v>90</v>
      </c>
      <c r="AW175" s="12" t="s">
        <v>40</v>
      </c>
      <c r="AX175" s="12" t="s">
        <v>79</v>
      </c>
      <c r="AY175" s="246" t="s">
        <v>174</v>
      </c>
    </row>
    <row r="176" s="12" customFormat="1">
      <c r="B176" s="236"/>
      <c r="C176" s="237"/>
      <c r="D176" s="230" t="s">
        <v>287</v>
      </c>
      <c r="E176" s="238" t="s">
        <v>1</v>
      </c>
      <c r="F176" s="239" t="s">
        <v>3145</v>
      </c>
      <c r="G176" s="237"/>
      <c r="H176" s="240">
        <v>7.5679999999999996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AT176" s="246" t="s">
        <v>287</v>
      </c>
      <c r="AU176" s="246" t="s">
        <v>90</v>
      </c>
      <c r="AV176" s="12" t="s">
        <v>90</v>
      </c>
      <c r="AW176" s="12" t="s">
        <v>40</v>
      </c>
      <c r="AX176" s="12" t="s">
        <v>79</v>
      </c>
      <c r="AY176" s="246" t="s">
        <v>174</v>
      </c>
    </row>
    <row r="177" s="12" customFormat="1">
      <c r="B177" s="236"/>
      <c r="C177" s="237"/>
      <c r="D177" s="230" t="s">
        <v>287</v>
      </c>
      <c r="E177" s="238" t="s">
        <v>1</v>
      </c>
      <c r="F177" s="239" t="s">
        <v>3146</v>
      </c>
      <c r="G177" s="237"/>
      <c r="H177" s="240">
        <v>4.3120000000000003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AT177" s="246" t="s">
        <v>287</v>
      </c>
      <c r="AU177" s="246" t="s">
        <v>90</v>
      </c>
      <c r="AV177" s="12" t="s">
        <v>90</v>
      </c>
      <c r="AW177" s="12" t="s">
        <v>40</v>
      </c>
      <c r="AX177" s="12" t="s">
        <v>79</v>
      </c>
      <c r="AY177" s="246" t="s">
        <v>174</v>
      </c>
    </row>
    <row r="178" s="12" customFormat="1">
      <c r="B178" s="236"/>
      <c r="C178" s="237"/>
      <c r="D178" s="230" t="s">
        <v>287</v>
      </c>
      <c r="E178" s="238" t="s">
        <v>1</v>
      </c>
      <c r="F178" s="239" t="s">
        <v>3147</v>
      </c>
      <c r="G178" s="237"/>
      <c r="H178" s="240">
        <v>5.5439999999999996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AT178" s="246" t="s">
        <v>287</v>
      </c>
      <c r="AU178" s="246" t="s">
        <v>90</v>
      </c>
      <c r="AV178" s="12" t="s">
        <v>90</v>
      </c>
      <c r="AW178" s="12" t="s">
        <v>40</v>
      </c>
      <c r="AX178" s="12" t="s">
        <v>79</v>
      </c>
      <c r="AY178" s="246" t="s">
        <v>174</v>
      </c>
    </row>
    <row r="179" s="12" customFormat="1">
      <c r="B179" s="236"/>
      <c r="C179" s="237"/>
      <c r="D179" s="230" t="s">
        <v>287</v>
      </c>
      <c r="E179" s="238" t="s">
        <v>1</v>
      </c>
      <c r="F179" s="239" t="s">
        <v>3148</v>
      </c>
      <c r="G179" s="237"/>
      <c r="H179" s="240">
        <v>5.9400000000000004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AT179" s="246" t="s">
        <v>287</v>
      </c>
      <c r="AU179" s="246" t="s">
        <v>90</v>
      </c>
      <c r="AV179" s="12" t="s">
        <v>90</v>
      </c>
      <c r="AW179" s="12" t="s">
        <v>40</v>
      </c>
      <c r="AX179" s="12" t="s">
        <v>79</v>
      </c>
      <c r="AY179" s="246" t="s">
        <v>174</v>
      </c>
    </row>
    <row r="180" s="1" customFormat="1" ht="16.5" customHeight="1">
      <c r="B180" s="37"/>
      <c r="C180" s="218" t="s">
        <v>347</v>
      </c>
      <c r="D180" s="218" t="s">
        <v>175</v>
      </c>
      <c r="E180" s="219" t="s">
        <v>962</v>
      </c>
      <c r="F180" s="220" t="s">
        <v>963</v>
      </c>
      <c r="G180" s="221" t="s">
        <v>284</v>
      </c>
      <c r="H180" s="222">
        <v>113.69799999999999</v>
      </c>
      <c r="I180" s="223"/>
      <c r="J180" s="224">
        <f>ROUND(I180*H180,2)</f>
        <v>0</v>
      </c>
      <c r="K180" s="220" t="s">
        <v>330</v>
      </c>
      <c r="L180" s="42"/>
      <c r="M180" s="225" t="s">
        <v>1</v>
      </c>
      <c r="N180" s="226" t="s">
        <v>50</v>
      </c>
      <c r="O180" s="78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AR180" s="15" t="s">
        <v>192</v>
      </c>
      <c r="AT180" s="15" t="s">
        <v>175</v>
      </c>
      <c r="AU180" s="15" t="s">
        <v>90</v>
      </c>
      <c r="AY180" s="15" t="s">
        <v>174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5" t="s">
        <v>87</v>
      </c>
      <c r="BK180" s="229">
        <f>ROUND(I180*H180,2)</f>
        <v>0</v>
      </c>
      <c r="BL180" s="15" t="s">
        <v>192</v>
      </c>
      <c r="BM180" s="15" t="s">
        <v>3149</v>
      </c>
    </row>
    <row r="181" s="1" customFormat="1">
      <c r="B181" s="37"/>
      <c r="C181" s="38"/>
      <c r="D181" s="230" t="s">
        <v>181</v>
      </c>
      <c r="E181" s="38"/>
      <c r="F181" s="231" t="s">
        <v>963</v>
      </c>
      <c r="G181" s="38"/>
      <c r="H181" s="38"/>
      <c r="I181" s="142"/>
      <c r="J181" s="38"/>
      <c r="K181" s="38"/>
      <c r="L181" s="42"/>
      <c r="M181" s="232"/>
      <c r="N181" s="78"/>
      <c r="O181" s="78"/>
      <c r="P181" s="78"/>
      <c r="Q181" s="78"/>
      <c r="R181" s="78"/>
      <c r="S181" s="78"/>
      <c r="T181" s="79"/>
      <c r="AT181" s="15" t="s">
        <v>181</v>
      </c>
      <c r="AU181" s="15" t="s">
        <v>90</v>
      </c>
    </row>
    <row r="182" s="12" customFormat="1">
      <c r="B182" s="236"/>
      <c r="C182" s="237"/>
      <c r="D182" s="230" t="s">
        <v>287</v>
      </c>
      <c r="E182" s="238" t="s">
        <v>1</v>
      </c>
      <c r="F182" s="239" t="s">
        <v>3150</v>
      </c>
      <c r="G182" s="237"/>
      <c r="H182" s="240">
        <v>21.783999999999999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AT182" s="246" t="s">
        <v>287</v>
      </c>
      <c r="AU182" s="246" t="s">
        <v>90</v>
      </c>
      <c r="AV182" s="12" t="s">
        <v>90</v>
      </c>
      <c r="AW182" s="12" t="s">
        <v>40</v>
      </c>
      <c r="AX182" s="12" t="s">
        <v>79</v>
      </c>
      <c r="AY182" s="246" t="s">
        <v>174</v>
      </c>
    </row>
    <row r="183" s="12" customFormat="1">
      <c r="B183" s="236"/>
      <c r="C183" s="237"/>
      <c r="D183" s="230" t="s">
        <v>287</v>
      </c>
      <c r="E183" s="238" t="s">
        <v>1</v>
      </c>
      <c r="F183" s="239" t="s">
        <v>3151</v>
      </c>
      <c r="G183" s="237"/>
      <c r="H183" s="240">
        <v>43.518000000000001</v>
      </c>
      <c r="I183" s="241"/>
      <c r="J183" s="237"/>
      <c r="K183" s="237"/>
      <c r="L183" s="242"/>
      <c r="M183" s="243"/>
      <c r="N183" s="244"/>
      <c r="O183" s="244"/>
      <c r="P183" s="244"/>
      <c r="Q183" s="244"/>
      <c r="R183" s="244"/>
      <c r="S183" s="244"/>
      <c r="T183" s="245"/>
      <c r="AT183" s="246" t="s">
        <v>287</v>
      </c>
      <c r="AU183" s="246" t="s">
        <v>90</v>
      </c>
      <c r="AV183" s="12" t="s">
        <v>90</v>
      </c>
      <c r="AW183" s="12" t="s">
        <v>40</v>
      </c>
      <c r="AX183" s="12" t="s">
        <v>79</v>
      </c>
      <c r="AY183" s="246" t="s">
        <v>174</v>
      </c>
    </row>
    <row r="184" s="12" customFormat="1">
      <c r="B184" s="236"/>
      <c r="C184" s="237"/>
      <c r="D184" s="230" t="s">
        <v>287</v>
      </c>
      <c r="E184" s="238" t="s">
        <v>1</v>
      </c>
      <c r="F184" s="239" t="s">
        <v>3152</v>
      </c>
      <c r="G184" s="237"/>
      <c r="H184" s="240">
        <v>3.9279999999999999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AT184" s="246" t="s">
        <v>287</v>
      </c>
      <c r="AU184" s="246" t="s">
        <v>90</v>
      </c>
      <c r="AV184" s="12" t="s">
        <v>90</v>
      </c>
      <c r="AW184" s="12" t="s">
        <v>40</v>
      </c>
      <c r="AX184" s="12" t="s">
        <v>79</v>
      </c>
      <c r="AY184" s="246" t="s">
        <v>174</v>
      </c>
    </row>
    <row r="185" s="12" customFormat="1">
      <c r="B185" s="236"/>
      <c r="C185" s="237"/>
      <c r="D185" s="230" t="s">
        <v>287</v>
      </c>
      <c r="E185" s="238" t="s">
        <v>1</v>
      </c>
      <c r="F185" s="239" t="s">
        <v>3153</v>
      </c>
      <c r="G185" s="237"/>
      <c r="H185" s="240">
        <v>19.82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AT185" s="246" t="s">
        <v>287</v>
      </c>
      <c r="AU185" s="246" t="s">
        <v>90</v>
      </c>
      <c r="AV185" s="12" t="s">
        <v>90</v>
      </c>
      <c r="AW185" s="12" t="s">
        <v>40</v>
      </c>
      <c r="AX185" s="12" t="s">
        <v>79</v>
      </c>
      <c r="AY185" s="246" t="s">
        <v>174</v>
      </c>
    </row>
    <row r="186" s="12" customFormat="1">
      <c r="B186" s="236"/>
      <c r="C186" s="237"/>
      <c r="D186" s="230" t="s">
        <v>287</v>
      </c>
      <c r="E186" s="238" t="s">
        <v>1</v>
      </c>
      <c r="F186" s="239" t="s">
        <v>3154</v>
      </c>
      <c r="G186" s="237"/>
      <c r="H186" s="240">
        <v>5.1120000000000001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AT186" s="246" t="s">
        <v>287</v>
      </c>
      <c r="AU186" s="246" t="s">
        <v>90</v>
      </c>
      <c r="AV186" s="12" t="s">
        <v>90</v>
      </c>
      <c r="AW186" s="12" t="s">
        <v>40</v>
      </c>
      <c r="AX186" s="12" t="s">
        <v>79</v>
      </c>
      <c r="AY186" s="246" t="s">
        <v>174</v>
      </c>
    </row>
    <row r="187" s="12" customFormat="1">
      <c r="B187" s="236"/>
      <c r="C187" s="237"/>
      <c r="D187" s="230" t="s">
        <v>287</v>
      </c>
      <c r="E187" s="238" t="s">
        <v>1</v>
      </c>
      <c r="F187" s="239" t="s">
        <v>3155</v>
      </c>
      <c r="G187" s="237"/>
      <c r="H187" s="240">
        <v>3.5419999999999998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AT187" s="246" t="s">
        <v>287</v>
      </c>
      <c r="AU187" s="246" t="s">
        <v>90</v>
      </c>
      <c r="AV187" s="12" t="s">
        <v>90</v>
      </c>
      <c r="AW187" s="12" t="s">
        <v>40</v>
      </c>
      <c r="AX187" s="12" t="s">
        <v>79</v>
      </c>
      <c r="AY187" s="246" t="s">
        <v>174</v>
      </c>
    </row>
    <row r="188" s="12" customFormat="1">
      <c r="B188" s="236"/>
      <c r="C188" s="237"/>
      <c r="D188" s="230" t="s">
        <v>287</v>
      </c>
      <c r="E188" s="238" t="s">
        <v>1</v>
      </c>
      <c r="F188" s="239" t="s">
        <v>3156</v>
      </c>
      <c r="G188" s="237"/>
      <c r="H188" s="240">
        <v>4.3120000000000003</v>
      </c>
      <c r="I188" s="241"/>
      <c r="J188" s="237"/>
      <c r="K188" s="237"/>
      <c r="L188" s="242"/>
      <c r="M188" s="243"/>
      <c r="N188" s="244"/>
      <c r="O188" s="244"/>
      <c r="P188" s="244"/>
      <c r="Q188" s="244"/>
      <c r="R188" s="244"/>
      <c r="S188" s="244"/>
      <c r="T188" s="245"/>
      <c r="AT188" s="246" t="s">
        <v>287</v>
      </c>
      <c r="AU188" s="246" t="s">
        <v>90</v>
      </c>
      <c r="AV188" s="12" t="s">
        <v>90</v>
      </c>
      <c r="AW188" s="12" t="s">
        <v>40</v>
      </c>
      <c r="AX188" s="12" t="s">
        <v>79</v>
      </c>
      <c r="AY188" s="246" t="s">
        <v>174</v>
      </c>
    </row>
    <row r="189" s="12" customFormat="1">
      <c r="B189" s="236"/>
      <c r="C189" s="237"/>
      <c r="D189" s="230" t="s">
        <v>287</v>
      </c>
      <c r="E189" s="238" t="s">
        <v>1</v>
      </c>
      <c r="F189" s="239" t="s">
        <v>3157</v>
      </c>
      <c r="G189" s="237"/>
      <c r="H189" s="240">
        <v>3.7839999999999998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AT189" s="246" t="s">
        <v>287</v>
      </c>
      <c r="AU189" s="246" t="s">
        <v>90</v>
      </c>
      <c r="AV189" s="12" t="s">
        <v>90</v>
      </c>
      <c r="AW189" s="12" t="s">
        <v>40</v>
      </c>
      <c r="AX189" s="12" t="s">
        <v>79</v>
      </c>
      <c r="AY189" s="246" t="s">
        <v>174</v>
      </c>
    </row>
    <row r="190" s="12" customFormat="1">
      <c r="B190" s="236"/>
      <c r="C190" s="237"/>
      <c r="D190" s="230" t="s">
        <v>287</v>
      </c>
      <c r="E190" s="238" t="s">
        <v>1</v>
      </c>
      <c r="F190" s="239" t="s">
        <v>3158</v>
      </c>
      <c r="G190" s="237"/>
      <c r="H190" s="240">
        <v>2.1560000000000001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AT190" s="246" t="s">
        <v>287</v>
      </c>
      <c r="AU190" s="246" t="s">
        <v>90</v>
      </c>
      <c r="AV190" s="12" t="s">
        <v>90</v>
      </c>
      <c r="AW190" s="12" t="s">
        <v>40</v>
      </c>
      <c r="AX190" s="12" t="s">
        <v>79</v>
      </c>
      <c r="AY190" s="246" t="s">
        <v>174</v>
      </c>
    </row>
    <row r="191" s="12" customFormat="1">
      <c r="B191" s="236"/>
      <c r="C191" s="237"/>
      <c r="D191" s="230" t="s">
        <v>287</v>
      </c>
      <c r="E191" s="238" t="s">
        <v>1</v>
      </c>
      <c r="F191" s="239" t="s">
        <v>3159</v>
      </c>
      <c r="G191" s="237"/>
      <c r="H191" s="240">
        <v>2.7719999999999998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AT191" s="246" t="s">
        <v>287</v>
      </c>
      <c r="AU191" s="246" t="s">
        <v>90</v>
      </c>
      <c r="AV191" s="12" t="s">
        <v>90</v>
      </c>
      <c r="AW191" s="12" t="s">
        <v>40</v>
      </c>
      <c r="AX191" s="12" t="s">
        <v>79</v>
      </c>
      <c r="AY191" s="246" t="s">
        <v>174</v>
      </c>
    </row>
    <row r="192" s="12" customFormat="1">
      <c r="B192" s="236"/>
      <c r="C192" s="237"/>
      <c r="D192" s="230" t="s">
        <v>287</v>
      </c>
      <c r="E192" s="238" t="s">
        <v>1</v>
      </c>
      <c r="F192" s="239" t="s">
        <v>3160</v>
      </c>
      <c r="G192" s="237"/>
      <c r="H192" s="240">
        <v>2.9700000000000002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AT192" s="246" t="s">
        <v>287</v>
      </c>
      <c r="AU192" s="246" t="s">
        <v>90</v>
      </c>
      <c r="AV192" s="12" t="s">
        <v>90</v>
      </c>
      <c r="AW192" s="12" t="s">
        <v>40</v>
      </c>
      <c r="AX192" s="12" t="s">
        <v>79</v>
      </c>
      <c r="AY192" s="246" t="s">
        <v>174</v>
      </c>
    </row>
    <row r="193" s="1" customFormat="1" ht="16.5" customHeight="1">
      <c r="B193" s="37"/>
      <c r="C193" s="218" t="s">
        <v>353</v>
      </c>
      <c r="D193" s="218" t="s">
        <v>175</v>
      </c>
      <c r="E193" s="219" t="s">
        <v>1662</v>
      </c>
      <c r="F193" s="220" t="s">
        <v>1663</v>
      </c>
      <c r="G193" s="221" t="s">
        <v>284</v>
      </c>
      <c r="H193" s="222">
        <v>731.17600000000004</v>
      </c>
      <c r="I193" s="223"/>
      <c r="J193" s="224">
        <f>ROUND(I193*H193,2)</f>
        <v>0</v>
      </c>
      <c r="K193" s="220" t="s">
        <v>274</v>
      </c>
      <c r="L193" s="42"/>
      <c r="M193" s="225" t="s">
        <v>1</v>
      </c>
      <c r="N193" s="226" t="s">
        <v>50</v>
      </c>
      <c r="O193" s="78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AR193" s="15" t="s">
        <v>192</v>
      </c>
      <c r="AT193" s="15" t="s">
        <v>175</v>
      </c>
      <c r="AU193" s="15" t="s">
        <v>90</v>
      </c>
      <c r="AY193" s="15" t="s">
        <v>174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5" t="s">
        <v>87</v>
      </c>
      <c r="BK193" s="229">
        <f>ROUND(I193*H193,2)</f>
        <v>0</v>
      </c>
      <c r="BL193" s="15" t="s">
        <v>192</v>
      </c>
      <c r="BM193" s="15" t="s">
        <v>3161</v>
      </c>
    </row>
    <row r="194" s="1" customFormat="1">
      <c r="B194" s="37"/>
      <c r="C194" s="38"/>
      <c r="D194" s="230" t="s">
        <v>181</v>
      </c>
      <c r="E194" s="38"/>
      <c r="F194" s="231" t="s">
        <v>1665</v>
      </c>
      <c r="G194" s="38"/>
      <c r="H194" s="38"/>
      <c r="I194" s="142"/>
      <c r="J194" s="38"/>
      <c r="K194" s="38"/>
      <c r="L194" s="42"/>
      <c r="M194" s="232"/>
      <c r="N194" s="78"/>
      <c r="O194" s="78"/>
      <c r="P194" s="78"/>
      <c r="Q194" s="78"/>
      <c r="R194" s="78"/>
      <c r="S194" s="78"/>
      <c r="T194" s="79"/>
      <c r="AT194" s="15" t="s">
        <v>181</v>
      </c>
      <c r="AU194" s="15" t="s">
        <v>90</v>
      </c>
    </row>
    <row r="195" s="12" customFormat="1">
      <c r="B195" s="236"/>
      <c r="C195" s="237"/>
      <c r="D195" s="230" t="s">
        <v>287</v>
      </c>
      <c r="E195" s="238" t="s">
        <v>1</v>
      </c>
      <c r="F195" s="239" t="s">
        <v>2569</v>
      </c>
      <c r="G195" s="237"/>
      <c r="H195" s="240">
        <v>-50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AT195" s="246" t="s">
        <v>287</v>
      </c>
      <c r="AU195" s="246" t="s">
        <v>90</v>
      </c>
      <c r="AV195" s="12" t="s">
        <v>90</v>
      </c>
      <c r="AW195" s="12" t="s">
        <v>40</v>
      </c>
      <c r="AX195" s="12" t="s">
        <v>79</v>
      </c>
      <c r="AY195" s="246" t="s">
        <v>174</v>
      </c>
    </row>
    <row r="196" s="12" customFormat="1">
      <c r="B196" s="236"/>
      <c r="C196" s="237"/>
      <c r="D196" s="230" t="s">
        <v>287</v>
      </c>
      <c r="E196" s="238" t="s">
        <v>1</v>
      </c>
      <c r="F196" s="239" t="s">
        <v>3162</v>
      </c>
      <c r="G196" s="237"/>
      <c r="H196" s="240">
        <v>49.503999999999998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AT196" s="246" t="s">
        <v>287</v>
      </c>
      <c r="AU196" s="246" t="s">
        <v>90</v>
      </c>
      <c r="AV196" s="12" t="s">
        <v>90</v>
      </c>
      <c r="AW196" s="12" t="s">
        <v>40</v>
      </c>
      <c r="AX196" s="12" t="s">
        <v>79</v>
      </c>
      <c r="AY196" s="246" t="s">
        <v>174</v>
      </c>
    </row>
    <row r="197" s="12" customFormat="1">
      <c r="B197" s="236"/>
      <c r="C197" s="237"/>
      <c r="D197" s="230" t="s">
        <v>287</v>
      </c>
      <c r="E197" s="238" t="s">
        <v>1</v>
      </c>
      <c r="F197" s="239" t="s">
        <v>3163</v>
      </c>
      <c r="G197" s="237"/>
      <c r="H197" s="240">
        <v>348.14400000000001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AT197" s="246" t="s">
        <v>287</v>
      </c>
      <c r="AU197" s="246" t="s">
        <v>90</v>
      </c>
      <c r="AV197" s="12" t="s">
        <v>90</v>
      </c>
      <c r="AW197" s="12" t="s">
        <v>40</v>
      </c>
      <c r="AX197" s="12" t="s">
        <v>79</v>
      </c>
      <c r="AY197" s="246" t="s">
        <v>174</v>
      </c>
    </row>
    <row r="198" s="12" customFormat="1">
      <c r="B198" s="236"/>
      <c r="C198" s="237"/>
      <c r="D198" s="230" t="s">
        <v>287</v>
      </c>
      <c r="E198" s="238" t="s">
        <v>1</v>
      </c>
      <c r="F198" s="239" t="s">
        <v>3164</v>
      </c>
      <c r="G198" s="237"/>
      <c r="H198" s="240">
        <v>31.423999999999999</v>
      </c>
      <c r="I198" s="241"/>
      <c r="J198" s="237"/>
      <c r="K198" s="237"/>
      <c r="L198" s="242"/>
      <c r="M198" s="243"/>
      <c r="N198" s="244"/>
      <c r="O198" s="244"/>
      <c r="P198" s="244"/>
      <c r="Q198" s="244"/>
      <c r="R198" s="244"/>
      <c r="S198" s="244"/>
      <c r="T198" s="245"/>
      <c r="AT198" s="246" t="s">
        <v>287</v>
      </c>
      <c r="AU198" s="246" t="s">
        <v>90</v>
      </c>
      <c r="AV198" s="12" t="s">
        <v>90</v>
      </c>
      <c r="AW198" s="12" t="s">
        <v>40</v>
      </c>
      <c r="AX198" s="12" t="s">
        <v>79</v>
      </c>
      <c r="AY198" s="246" t="s">
        <v>174</v>
      </c>
    </row>
    <row r="199" s="12" customFormat="1">
      <c r="B199" s="236"/>
      <c r="C199" s="237"/>
      <c r="D199" s="230" t="s">
        <v>287</v>
      </c>
      <c r="E199" s="238" t="s">
        <v>1</v>
      </c>
      <c r="F199" s="239" t="s">
        <v>3165</v>
      </c>
      <c r="G199" s="237"/>
      <c r="H199" s="240">
        <v>158.56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AT199" s="246" t="s">
        <v>287</v>
      </c>
      <c r="AU199" s="246" t="s">
        <v>90</v>
      </c>
      <c r="AV199" s="12" t="s">
        <v>90</v>
      </c>
      <c r="AW199" s="12" t="s">
        <v>40</v>
      </c>
      <c r="AX199" s="12" t="s">
        <v>79</v>
      </c>
      <c r="AY199" s="246" t="s">
        <v>174</v>
      </c>
    </row>
    <row r="200" s="12" customFormat="1">
      <c r="B200" s="236"/>
      <c r="C200" s="237"/>
      <c r="D200" s="230" t="s">
        <v>287</v>
      </c>
      <c r="E200" s="238" t="s">
        <v>1</v>
      </c>
      <c r="F200" s="239" t="s">
        <v>3166</v>
      </c>
      <c r="G200" s="237"/>
      <c r="H200" s="240">
        <v>37.256</v>
      </c>
      <c r="I200" s="241"/>
      <c r="J200" s="237"/>
      <c r="K200" s="237"/>
      <c r="L200" s="242"/>
      <c r="M200" s="243"/>
      <c r="N200" s="244"/>
      <c r="O200" s="244"/>
      <c r="P200" s="244"/>
      <c r="Q200" s="244"/>
      <c r="R200" s="244"/>
      <c r="S200" s="244"/>
      <c r="T200" s="245"/>
      <c r="AT200" s="246" t="s">
        <v>287</v>
      </c>
      <c r="AU200" s="246" t="s">
        <v>90</v>
      </c>
      <c r="AV200" s="12" t="s">
        <v>90</v>
      </c>
      <c r="AW200" s="12" t="s">
        <v>40</v>
      </c>
      <c r="AX200" s="12" t="s">
        <v>79</v>
      </c>
      <c r="AY200" s="246" t="s">
        <v>174</v>
      </c>
    </row>
    <row r="201" s="12" customFormat="1">
      <c r="B201" s="236"/>
      <c r="C201" s="237"/>
      <c r="D201" s="230" t="s">
        <v>287</v>
      </c>
      <c r="E201" s="238" t="s">
        <v>1</v>
      </c>
      <c r="F201" s="239" t="s">
        <v>3167</v>
      </c>
      <c r="G201" s="237"/>
      <c r="H201" s="240">
        <v>28.335999999999999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AT201" s="246" t="s">
        <v>287</v>
      </c>
      <c r="AU201" s="246" t="s">
        <v>90</v>
      </c>
      <c r="AV201" s="12" t="s">
        <v>90</v>
      </c>
      <c r="AW201" s="12" t="s">
        <v>40</v>
      </c>
      <c r="AX201" s="12" t="s">
        <v>79</v>
      </c>
      <c r="AY201" s="246" t="s">
        <v>174</v>
      </c>
    </row>
    <row r="202" s="12" customFormat="1">
      <c r="B202" s="236"/>
      <c r="C202" s="237"/>
      <c r="D202" s="230" t="s">
        <v>287</v>
      </c>
      <c r="E202" s="238" t="s">
        <v>1</v>
      </c>
      <c r="F202" s="239" t="s">
        <v>3168</v>
      </c>
      <c r="G202" s="237"/>
      <c r="H202" s="240">
        <v>34.496000000000002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AT202" s="246" t="s">
        <v>287</v>
      </c>
      <c r="AU202" s="246" t="s">
        <v>90</v>
      </c>
      <c r="AV202" s="12" t="s">
        <v>90</v>
      </c>
      <c r="AW202" s="12" t="s">
        <v>40</v>
      </c>
      <c r="AX202" s="12" t="s">
        <v>79</v>
      </c>
      <c r="AY202" s="246" t="s">
        <v>174</v>
      </c>
    </row>
    <row r="203" s="12" customFormat="1">
      <c r="B203" s="236"/>
      <c r="C203" s="237"/>
      <c r="D203" s="230" t="s">
        <v>287</v>
      </c>
      <c r="E203" s="238" t="s">
        <v>1</v>
      </c>
      <c r="F203" s="239" t="s">
        <v>3169</v>
      </c>
      <c r="G203" s="237"/>
      <c r="H203" s="240">
        <v>30.271999999999998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AT203" s="246" t="s">
        <v>287</v>
      </c>
      <c r="AU203" s="246" t="s">
        <v>90</v>
      </c>
      <c r="AV203" s="12" t="s">
        <v>90</v>
      </c>
      <c r="AW203" s="12" t="s">
        <v>40</v>
      </c>
      <c r="AX203" s="12" t="s">
        <v>79</v>
      </c>
      <c r="AY203" s="246" t="s">
        <v>174</v>
      </c>
    </row>
    <row r="204" s="12" customFormat="1">
      <c r="B204" s="236"/>
      <c r="C204" s="237"/>
      <c r="D204" s="230" t="s">
        <v>287</v>
      </c>
      <c r="E204" s="238" t="s">
        <v>1</v>
      </c>
      <c r="F204" s="239" t="s">
        <v>3170</v>
      </c>
      <c r="G204" s="237"/>
      <c r="H204" s="240">
        <v>17.248000000000001</v>
      </c>
      <c r="I204" s="241"/>
      <c r="J204" s="237"/>
      <c r="K204" s="237"/>
      <c r="L204" s="242"/>
      <c r="M204" s="243"/>
      <c r="N204" s="244"/>
      <c r="O204" s="244"/>
      <c r="P204" s="244"/>
      <c r="Q204" s="244"/>
      <c r="R204" s="244"/>
      <c r="S204" s="244"/>
      <c r="T204" s="245"/>
      <c r="AT204" s="246" t="s">
        <v>287</v>
      </c>
      <c r="AU204" s="246" t="s">
        <v>90</v>
      </c>
      <c r="AV204" s="12" t="s">
        <v>90</v>
      </c>
      <c r="AW204" s="12" t="s">
        <v>40</v>
      </c>
      <c r="AX204" s="12" t="s">
        <v>79</v>
      </c>
      <c r="AY204" s="246" t="s">
        <v>174</v>
      </c>
    </row>
    <row r="205" s="12" customFormat="1">
      <c r="B205" s="236"/>
      <c r="C205" s="237"/>
      <c r="D205" s="230" t="s">
        <v>287</v>
      </c>
      <c r="E205" s="238" t="s">
        <v>1</v>
      </c>
      <c r="F205" s="239" t="s">
        <v>3171</v>
      </c>
      <c r="G205" s="237"/>
      <c r="H205" s="240">
        <v>22.175999999999998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AT205" s="246" t="s">
        <v>287</v>
      </c>
      <c r="AU205" s="246" t="s">
        <v>90</v>
      </c>
      <c r="AV205" s="12" t="s">
        <v>90</v>
      </c>
      <c r="AW205" s="12" t="s">
        <v>40</v>
      </c>
      <c r="AX205" s="12" t="s">
        <v>79</v>
      </c>
      <c r="AY205" s="246" t="s">
        <v>174</v>
      </c>
    </row>
    <row r="206" s="12" customFormat="1">
      <c r="B206" s="236"/>
      <c r="C206" s="237"/>
      <c r="D206" s="230" t="s">
        <v>287</v>
      </c>
      <c r="E206" s="238" t="s">
        <v>1</v>
      </c>
      <c r="F206" s="239" t="s">
        <v>3172</v>
      </c>
      <c r="G206" s="237"/>
      <c r="H206" s="240">
        <v>23.760000000000002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AT206" s="246" t="s">
        <v>287</v>
      </c>
      <c r="AU206" s="246" t="s">
        <v>90</v>
      </c>
      <c r="AV206" s="12" t="s">
        <v>90</v>
      </c>
      <c r="AW206" s="12" t="s">
        <v>40</v>
      </c>
      <c r="AX206" s="12" t="s">
        <v>79</v>
      </c>
      <c r="AY206" s="246" t="s">
        <v>174</v>
      </c>
    </row>
    <row r="207" s="1" customFormat="1" ht="16.5" customHeight="1">
      <c r="B207" s="37"/>
      <c r="C207" s="218" t="s">
        <v>359</v>
      </c>
      <c r="D207" s="218" t="s">
        <v>175</v>
      </c>
      <c r="E207" s="219" t="s">
        <v>1679</v>
      </c>
      <c r="F207" s="220" t="s">
        <v>1680</v>
      </c>
      <c r="G207" s="221" t="s">
        <v>284</v>
      </c>
      <c r="H207" s="222">
        <v>399.75999999999999</v>
      </c>
      <c r="I207" s="223"/>
      <c r="J207" s="224">
        <f>ROUND(I207*H207,2)</f>
        <v>0</v>
      </c>
      <c r="K207" s="220" t="s">
        <v>330</v>
      </c>
      <c r="L207" s="42"/>
      <c r="M207" s="225" t="s">
        <v>1</v>
      </c>
      <c r="N207" s="226" t="s">
        <v>50</v>
      </c>
      <c r="O207" s="78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AR207" s="15" t="s">
        <v>192</v>
      </c>
      <c r="AT207" s="15" t="s">
        <v>175</v>
      </c>
      <c r="AU207" s="15" t="s">
        <v>90</v>
      </c>
      <c r="AY207" s="15" t="s">
        <v>174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5" t="s">
        <v>87</v>
      </c>
      <c r="BK207" s="229">
        <f>ROUND(I207*H207,2)</f>
        <v>0</v>
      </c>
      <c r="BL207" s="15" t="s">
        <v>192</v>
      </c>
      <c r="BM207" s="15" t="s">
        <v>3173</v>
      </c>
    </row>
    <row r="208" s="1" customFormat="1">
      <c r="B208" s="37"/>
      <c r="C208" s="38"/>
      <c r="D208" s="230" t="s">
        <v>181</v>
      </c>
      <c r="E208" s="38"/>
      <c r="F208" s="231" t="s">
        <v>1680</v>
      </c>
      <c r="G208" s="38"/>
      <c r="H208" s="38"/>
      <c r="I208" s="142"/>
      <c r="J208" s="38"/>
      <c r="K208" s="38"/>
      <c r="L208" s="42"/>
      <c r="M208" s="232"/>
      <c r="N208" s="78"/>
      <c r="O208" s="78"/>
      <c r="P208" s="78"/>
      <c r="Q208" s="78"/>
      <c r="R208" s="78"/>
      <c r="S208" s="78"/>
      <c r="T208" s="79"/>
      <c r="AT208" s="15" t="s">
        <v>181</v>
      </c>
      <c r="AU208" s="15" t="s">
        <v>90</v>
      </c>
    </row>
    <row r="209" s="12" customFormat="1">
      <c r="B209" s="236"/>
      <c r="C209" s="237"/>
      <c r="D209" s="230" t="s">
        <v>287</v>
      </c>
      <c r="E209" s="238" t="s">
        <v>1</v>
      </c>
      <c r="F209" s="239" t="s">
        <v>3174</v>
      </c>
      <c r="G209" s="237"/>
      <c r="H209" s="240">
        <v>33.664000000000001</v>
      </c>
      <c r="I209" s="241"/>
      <c r="J209" s="237"/>
      <c r="K209" s="237"/>
      <c r="L209" s="242"/>
      <c r="M209" s="243"/>
      <c r="N209" s="244"/>
      <c r="O209" s="244"/>
      <c r="P209" s="244"/>
      <c r="Q209" s="244"/>
      <c r="R209" s="244"/>
      <c r="S209" s="244"/>
      <c r="T209" s="245"/>
      <c r="AT209" s="246" t="s">
        <v>287</v>
      </c>
      <c r="AU209" s="246" t="s">
        <v>90</v>
      </c>
      <c r="AV209" s="12" t="s">
        <v>90</v>
      </c>
      <c r="AW209" s="12" t="s">
        <v>40</v>
      </c>
      <c r="AX209" s="12" t="s">
        <v>79</v>
      </c>
      <c r="AY209" s="246" t="s">
        <v>174</v>
      </c>
    </row>
    <row r="210" s="12" customFormat="1">
      <c r="B210" s="236"/>
      <c r="C210" s="237"/>
      <c r="D210" s="230" t="s">
        <v>287</v>
      </c>
      <c r="E210" s="238" t="s">
        <v>1</v>
      </c>
      <c r="F210" s="239" t="s">
        <v>3175</v>
      </c>
      <c r="G210" s="237"/>
      <c r="H210" s="240">
        <v>174.072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AT210" s="246" t="s">
        <v>287</v>
      </c>
      <c r="AU210" s="246" t="s">
        <v>90</v>
      </c>
      <c r="AV210" s="12" t="s">
        <v>90</v>
      </c>
      <c r="AW210" s="12" t="s">
        <v>40</v>
      </c>
      <c r="AX210" s="12" t="s">
        <v>79</v>
      </c>
      <c r="AY210" s="246" t="s">
        <v>174</v>
      </c>
    </row>
    <row r="211" s="12" customFormat="1">
      <c r="B211" s="236"/>
      <c r="C211" s="237"/>
      <c r="D211" s="230" t="s">
        <v>287</v>
      </c>
      <c r="E211" s="238" t="s">
        <v>1</v>
      </c>
      <c r="F211" s="239" t="s">
        <v>3176</v>
      </c>
      <c r="G211" s="237"/>
      <c r="H211" s="240">
        <v>15.712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AT211" s="246" t="s">
        <v>287</v>
      </c>
      <c r="AU211" s="246" t="s">
        <v>90</v>
      </c>
      <c r="AV211" s="12" t="s">
        <v>90</v>
      </c>
      <c r="AW211" s="12" t="s">
        <v>40</v>
      </c>
      <c r="AX211" s="12" t="s">
        <v>79</v>
      </c>
      <c r="AY211" s="246" t="s">
        <v>174</v>
      </c>
    </row>
    <row r="212" s="12" customFormat="1">
      <c r="B212" s="236"/>
      <c r="C212" s="237"/>
      <c r="D212" s="230" t="s">
        <v>287</v>
      </c>
      <c r="E212" s="238" t="s">
        <v>1</v>
      </c>
      <c r="F212" s="239" t="s">
        <v>3177</v>
      </c>
      <c r="G212" s="237"/>
      <c r="H212" s="240">
        <v>79.280000000000001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AT212" s="246" t="s">
        <v>287</v>
      </c>
      <c r="AU212" s="246" t="s">
        <v>90</v>
      </c>
      <c r="AV212" s="12" t="s">
        <v>90</v>
      </c>
      <c r="AW212" s="12" t="s">
        <v>40</v>
      </c>
      <c r="AX212" s="12" t="s">
        <v>79</v>
      </c>
      <c r="AY212" s="246" t="s">
        <v>174</v>
      </c>
    </row>
    <row r="213" s="12" customFormat="1">
      <c r="B213" s="236"/>
      <c r="C213" s="237"/>
      <c r="D213" s="230" t="s">
        <v>287</v>
      </c>
      <c r="E213" s="238" t="s">
        <v>1</v>
      </c>
      <c r="F213" s="239" t="s">
        <v>3178</v>
      </c>
      <c r="G213" s="237"/>
      <c r="H213" s="240">
        <v>18.888000000000002</v>
      </c>
      <c r="I213" s="241"/>
      <c r="J213" s="237"/>
      <c r="K213" s="237"/>
      <c r="L213" s="242"/>
      <c r="M213" s="243"/>
      <c r="N213" s="244"/>
      <c r="O213" s="244"/>
      <c r="P213" s="244"/>
      <c r="Q213" s="244"/>
      <c r="R213" s="244"/>
      <c r="S213" s="244"/>
      <c r="T213" s="245"/>
      <c r="AT213" s="246" t="s">
        <v>287</v>
      </c>
      <c r="AU213" s="246" t="s">
        <v>90</v>
      </c>
      <c r="AV213" s="12" t="s">
        <v>90</v>
      </c>
      <c r="AW213" s="12" t="s">
        <v>40</v>
      </c>
      <c r="AX213" s="12" t="s">
        <v>79</v>
      </c>
      <c r="AY213" s="246" t="s">
        <v>174</v>
      </c>
    </row>
    <row r="214" s="12" customFormat="1">
      <c r="B214" s="236"/>
      <c r="C214" s="237"/>
      <c r="D214" s="230" t="s">
        <v>287</v>
      </c>
      <c r="E214" s="238" t="s">
        <v>1</v>
      </c>
      <c r="F214" s="239" t="s">
        <v>3179</v>
      </c>
      <c r="G214" s="237"/>
      <c r="H214" s="240">
        <v>14.167999999999999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AT214" s="246" t="s">
        <v>287</v>
      </c>
      <c r="AU214" s="246" t="s">
        <v>90</v>
      </c>
      <c r="AV214" s="12" t="s">
        <v>90</v>
      </c>
      <c r="AW214" s="12" t="s">
        <v>40</v>
      </c>
      <c r="AX214" s="12" t="s">
        <v>79</v>
      </c>
      <c r="AY214" s="246" t="s">
        <v>174</v>
      </c>
    </row>
    <row r="215" s="12" customFormat="1">
      <c r="B215" s="236"/>
      <c r="C215" s="237"/>
      <c r="D215" s="230" t="s">
        <v>287</v>
      </c>
      <c r="E215" s="238" t="s">
        <v>1</v>
      </c>
      <c r="F215" s="239" t="s">
        <v>3180</v>
      </c>
      <c r="G215" s="237"/>
      <c r="H215" s="240">
        <v>17.248000000000001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AT215" s="246" t="s">
        <v>287</v>
      </c>
      <c r="AU215" s="246" t="s">
        <v>90</v>
      </c>
      <c r="AV215" s="12" t="s">
        <v>90</v>
      </c>
      <c r="AW215" s="12" t="s">
        <v>40</v>
      </c>
      <c r="AX215" s="12" t="s">
        <v>79</v>
      </c>
      <c r="AY215" s="246" t="s">
        <v>174</v>
      </c>
    </row>
    <row r="216" s="12" customFormat="1">
      <c r="B216" s="236"/>
      <c r="C216" s="237"/>
      <c r="D216" s="230" t="s">
        <v>287</v>
      </c>
      <c r="E216" s="238" t="s">
        <v>1</v>
      </c>
      <c r="F216" s="239" t="s">
        <v>3181</v>
      </c>
      <c r="G216" s="237"/>
      <c r="H216" s="240">
        <v>15.135999999999999</v>
      </c>
      <c r="I216" s="241"/>
      <c r="J216" s="237"/>
      <c r="K216" s="237"/>
      <c r="L216" s="242"/>
      <c r="M216" s="243"/>
      <c r="N216" s="244"/>
      <c r="O216" s="244"/>
      <c r="P216" s="244"/>
      <c r="Q216" s="244"/>
      <c r="R216" s="244"/>
      <c r="S216" s="244"/>
      <c r="T216" s="245"/>
      <c r="AT216" s="246" t="s">
        <v>287</v>
      </c>
      <c r="AU216" s="246" t="s">
        <v>90</v>
      </c>
      <c r="AV216" s="12" t="s">
        <v>90</v>
      </c>
      <c r="AW216" s="12" t="s">
        <v>40</v>
      </c>
      <c r="AX216" s="12" t="s">
        <v>79</v>
      </c>
      <c r="AY216" s="246" t="s">
        <v>174</v>
      </c>
    </row>
    <row r="217" s="12" customFormat="1">
      <c r="B217" s="236"/>
      <c r="C217" s="237"/>
      <c r="D217" s="230" t="s">
        <v>287</v>
      </c>
      <c r="E217" s="238" t="s">
        <v>1</v>
      </c>
      <c r="F217" s="239" t="s">
        <v>3182</v>
      </c>
      <c r="G217" s="237"/>
      <c r="H217" s="240">
        <v>8.6240000000000006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AT217" s="246" t="s">
        <v>287</v>
      </c>
      <c r="AU217" s="246" t="s">
        <v>90</v>
      </c>
      <c r="AV217" s="12" t="s">
        <v>90</v>
      </c>
      <c r="AW217" s="12" t="s">
        <v>40</v>
      </c>
      <c r="AX217" s="12" t="s">
        <v>79</v>
      </c>
      <c r="AY217" s="246" t="s">
        <v>174</v>
      </c>
    </row>
    <row r="218" s="12" customFormat="1">
      <c r="B218" s="236"/>
      <c r="C218" s="237"/>
      <c r="D218" s="230" t="s">
        <v>287</v>
      </c>
      <c r="E218" s="238" t="s">
        <v>1</v>
      </c>
      <c r="F218" s="239" t="s">
        <v>3183</v>
      </c>
      <c r="G218" s="237"/>
      <c r="H218" s="240">
        <v>11.087999999999999</v>
      </c>
      <c r="I218" s="241"/>
      <c r="J218" s="237"/>
      <c r="K218" s="237"/>
      <c r="L218" s="242"/>
      <c r="M218" s="243"/>
      <c r="N218" s="244"/>
      <c r="O218" s="244"/>
      <c r="P218" s="244"/>
      <c r="Q218" s="244"/>
      <c r="R218" s="244"/>
      <c r="S218" s="244"/>
      <c r="T218" s="245"/>
      <c r="AT218" s="246" t="s">
        <v>287</v>
      </c>
      <c r="AU218" s="246" t="s">
        <v>90</v>
      </c>
      <c r="AV218" s="12" t="s">
        <v>90</v>
      </c>
      <c r="AW218" s="12" t="s">
        <v>40</v>
      </c>
      <c r="AX218" s="12" t="s">
        <v>79</v>
      </c>
      <c r="AY218" s="246" t="s">
        <v>174</v>
      </c>
    </row>
    <row r="219" s="12" customFormat="1">
      <c r="B219" s="236"/>
      <c r="C219" s="237"/>
      <c r="D219" s="230" t="s">
        <v>287</v>
      </c>
      <c r="E219" s="238" t="s">
        <v>1</v>
      </c>
      <c r="F219" s="239" t="s">
        <v>3184</v>
      </c>
      <c r="G219" s="237"/>
      <c r="H219" s="240">
        <v>11.880000000000001</v>
      </c>
      <c r="I219" s="241"/>
      <c r="J219" s="237"/>
      <c r="K219" s="237"/>
      <c r="L219" s="242"/>
      <c r="M219" s="243"/>
      <c r="N219" s="244"/>
      <c r="O219" s="244"/>
      <c r="P219" s="244"/>
      <c r="Q219" s="244"/>
      <c r="R219" s="244"/>
      <c r="S219" s="244"/>
      <c r="T219" s="245"/>
      <c r="AT219" s="246" t="s">
        <v>287</v>
      </c>
      <c r="AU219" s="246" t="s">
        <v>90</v>
      </c>
      <c r="AV219" s="12" t="s">
        <v>90</v>
      </c>
      <c r="AW219" s="12" t="s">
        <v>40</v>
      </c>
      <c r="AX219" s="12" t="s">
        <v>79</v>
      </c>
      <c r="AY219" s="246" t="s">
        <v>174</v>
      </c>
    </row>
    <row r="220" s="1" customFormat="1" ht="16.5" customHeight="1">
      <c r="B220" s="37"/>
      <c r="C220" s="218" t="s">
        <v>364</v>
      </c>
      <c r="D220" s="218" t="s">
        <v>175</v>
      </c>
      <c r="E220" s="219" t="s">
        <v>1683</v>
      </c>
      <c r="F220" s="220" t="s">
        <v>1684</v>
      </c>
      <c r="G220" s="221" t="s">
        <v>284</v>
      </c>
      <c r="H220" s="222">
        <v>50</v>
      </c>
      <c r="I220" s="223"/>
      <c r="J220" s="224">
        <f>ROUND(I220*H220,2)</f>
        <v>0</v>
      </c>
      <c r="K220" s="220" t="s">
        <v>274</v>
      </c>
      <c r="L220" s="42"/>
      <c r="M220" s="225" t="s">
        <v>1</v>
      </c>
      <c r="N220" s="226" t="s">
        <v>50</v>
      </c>
      <c r="O220" s="78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AR220" s="15" t="s">
        <v>192</v>
      </c>
      <c r="AT220" s="15" t="s">
        <v>175</v>
      </c>
      <c r="AU220" s="15" t="s">
        <v>90</v>
      </c>
      <c r="AY220" s="15" t="s">
        <v>174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15" t="s">
        <v>87</v>
      </c>
      <c r="BK220" s="229">
        <f>ROUND(I220*H220,2)</f>
        <v>0</v>
      </c>
      <c r="BL220" s="15" t="s">
        <v>192</v>
      </c>
      <c r="BM220" s="15" t="s">
        <v>3185</v>
      </c>
    </row>
    <row r="221" s="1" customFormat="1">
      <c r="B221" s="37"/>
      <c r="C221" s="38"/>
      <c r="D221" s="230" t="s">
        <v>181</v>
      </c>
      <c r="E221" s="38"/>
      <c r="F221" s="231" t="s">
        <v>1686</v>
      </c>
      <c r="G221" s="38"/>
      <c r="H221" s="38"/>
      <c r="I221" s="142"/>
      <c r="J221" s="38"/>
      <c r="K221" s="38"/>
      <c r="L221" s="42"/>
      <c r="M221" s="232"/>
      <c r="N221" s="78"/>
      <c r="O221" s="78"/>
      <c r="P221" s="78"/>
      <c r="Q221" s="78"/>
      <c r="R221" s="78"/>
      <c r="S221" s="78"/>
      <c r="T221" s="79"/>
      <c r="AT221" s="15" t="s">
        <v>181</v>
      </c>
      <c r="AU221" s="15" t="s">
        <v>90</v>
      </c>
    </row>
    <row r="222" s="12" customFormat="1">
      <c r="B222" s="236"/>
      <c r="C222" s="237"/>
      <c r="D222" s="230" t="s">
        <v>287</v>
      </c>
      <c r="E222" s="238" t="s">
        <v>1</v>
      </c>
      <c r="F222" s="239" t="s">
        <v>535</v>
      </c>
      <c r="G222" s="237"/>
      <c r="H222" s="240">
        <v>50</v>
      </c>
      <c r="I222" s="241"/>
      <c r="J222" s="237"/>
      <c r="K222" s="237"/>
      <c r="L222" s="242"/>
      <c r="M222" s="243"/>
      <c r="N222" s="244"/>
      <c r="O222" s="244"/>
      <c r="P222" s="244"/>
      <c r="Q222" s="244"/>
      <c r="R222" s="244"/>
      <c r="S222" s="244"/>
      <c r="T222" s="245"/>
      <c r="AT222" s="246" t="s">
        <v>287</v>
      </c>
      <c r="AU222" s="246" t="s">
        <v>90</v>
      </c>
      <c r="AV222" s="12" t="s">
        <v>90</v>
      </c>
      <c r="AW222" s="12" t="s">
        <v>40</v>
      </c>
      <c r="AX222" s="12" t="s">
        <v>87</v>
      </c>
      <c r="AY222" s="246" t="s">
        <v>174</v>
      </c>
    </row>
    <row r="223" s="1" customFormat="1" ht="16.5" customHeight="1">
      <c r="B223" s="37"/>
      <c r="C223" s="218" t="s">
        <v>370</v>
      </c>
      <c r="D223" s="218" t="s">
        <v>175</v>
      </c>
      <c r="E223" s="219" t="s">
        <v>1687</v>
      </c>
      <c r="F223" s="220" t="s">
        <v>1688</v>
      </c>
      <c r="G223" s="221" t="s">
        <v>284</v>
      </c>
      <c r="H223" s="222">
        <v>951.88400000000001</v>
      </c>
      <c r="I223" s="223"/>
      <c r="J223" s="224">
        <f>ROUND(I223*H223,2)</f>
        <v>0</v>
      </c>
      <c r="K223" s="220" t="s">
        <v>330</v>
      </c>
      <c r="L223" s="42"/>
      <c r="M223" s="225" t="s">
        <v>1</v>
      </c>
      <c r="N223" s="226" t="s">
        <v>50</v>
      </c>
      <c r="O223" s="78"/>
      <c r="P223" s="227">
        <f>O223*H223</f>
        <v>0</v>
      </c>
      <c r="Q223" s="227">
        <v>0.010460000000000001</v>
      </c>
      <c r="R223" s="227">
        <f>Q223*H223</f>
        <v>9.9567066400000002</v>
      </c>
      <c r="S223" s="227">
        <v>0</v>
      </c>
      <c r="T223" s="228">
        <f>S223*H223</f>
        <v>0</v>
      </c>
      <c r="AR223" s="15" t="s">
        <v>192</v>
      </c>
      <c r="AT223" s="15" t="s">
        <v>175</v>
      </c>
      <c r="AU223" s="15" t="s">
        <v>90</v>
      </c>
      <c r="AY223" s="15" t="s">
        <v>174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5" t="s">
        <v>87</v>
      </c>
      <c r="BK223" s="229">
        <f>ROUND(I223*H223,2)</f>
        <v>0</v>
      </c>
      <c r="BL223" s="15" t="s">
        <v>192</v>
      </c>
      <c r="BM223" s="15" t="s">
        <v>3186</v>
      </c>
    </row>
    <row r="224" s="1" customFormat="1">
      <c r="B224" s="37"/>
      <c r="C224" s="38"/>
      <c r="D224" s="230" t="s">
        <v>181</v>
      </c>
      <c r="E224" s="38"/>
      <c r="F224" s="231" t="s">
        <v>1690</v>
      </c>
      <c r="G224" s="38"/>
      <c r="H224" s="38"/>
      <c r="I224" s="142"/>
      <c r="J224" s="38"/>
      <c r="K224" s="38"/>
      <c r="L224" s="42"/>
      <c r="M224" s="232"/>
      <c r="N224" s="78"/>
      <c r="O224" s="78"/>
      <c r="P224" s="78"/>
      <c r="Q224" s="78"/>
      <c r="R224" s="78"/>
      <c r="S224" s="78"/>
      <c r="T224" s="79"/>
      <c r="AT224" s="15" t="s">
        <v>181</v>
      </c>
      <c r="AU224" s="15" t="s">
        <v>90</v>
      </c>
    </row>
    <row r="225" s="12" customFormat="1">
      <c r="B225" s="236"/>
      <c r="C225" s="237"/>
      <c r="D225" s="230" t="s">
        <v>287</v>
      </c>
      <c r="E225" s="238" t="s">
        <v>1</v>
      </c>
      <c r="F225" s="239" t="s">
        <v>2603</v>
      </c>
      <c r="G225" s="237"/>
      <c r="H225" s="240">
        <v>-20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AT225" s="246" t="s">
        <v>287</v>
      </c>
      <c r="AU225" s="246" t="s">
        <v>90</v>
      </c>
      <c r="AV225" s="12" t="s">
        <v>90</v>
      </c>
      <c r="AW225" s="12" t="s">
        <v>40</v>
      </c>
      <c r="AX225" s="12" t="s">
        <v>79</v>
      </c>
      <c r="AY225" s="246" t="s">
        <v>174</v>
      </c>
    </row>
    <row r="226" s="12" customFormat="1">
      <c r="B226" s="236"/>
      <c r="C226" s="237"/>
      <c r="D226" s="230" t="s">
        <v>287</v>
      </c>
      <c r="E226" s="238" t="s">
        <v>1</v>
      </c>
      <c r="F226" s="239" t="s">
        <v>3187</v>
      </c>
      <c r="G226" s="237"/>
      <c r="H226" s="240">
        <v>57.423999999999999</v>
      </c>
      <c r="I226" s="241"/>
      <c r="J226" s="237"/>
      <c r="K226" s="237"/>
      <c r="L226" s="242"/>
      <c r="M226" s="243"/>
      <c r="N226" s="244"/>
      <c r="O226" s="244"/>
      <c r="P226" s="244"/>
      <c r="Q226" s="244"/>
      <c r="R226" s="244"/>
      <c r="S226" s="244"/>
      <c r="T226" s="245"/>
      <c r="AT226" s="246" t="s">
        <v>287</v>
      </c>
      <c r="AU226" s="246" t="s">
        <v>90</v>
      </c>
      <c r="AV226" s="12" t="s">
        <v>90</v>
      </c>
      <c r="AW226" s="12" t="s">
        <v>40</v>
      </c>
      <c r="AX226" s="12" t="s">
        <v>79</v>
      </c>
      <c r="AY226" s="246" t="s">
        <v>174</v>
      </c>
    </row>
    <row r="227" s="12" customFormat="1">
      <c r="B227" s="236"/>
      <c r="C227" s="237"/>
      <c r="D227" s="230" t="s">
        <v>287</v>
      </c>
      <c r="E227" s="238" t="s">
        <v>1</v>
      </c>
      <c r="F227" s="239" t="s">
        <v>3188</v>
      </c>
      <c r="G227" s="237"/>
      <c r="H227" s="240">
        <v>435.18000000000001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AT227" s="246" t="s">
        <v>287</v>
      </c>
      <c r="AU227" s="246" t="s">
        <v>90</v>
      </c>
      <c r="AV227" s="12" t="s">
        <v>90</v>
      </c>
      <c r="AW227" s="12" t="s">
        <v>40</v>
      </c>
      <c r="AX227" s="12" t="s">
        <v>79</v>
      </c>
      <c r="AY227" s="246" t="s">
        <v>174</v>
      </c>
    </row>
    <row r="228" s="12" customFormat="1">
      <c r="B228" s="236"/>
      <c r="C228" s="237"/>
      <c r="D228" s="230" t="s">
        <v>287</v>
      </c>
      <c r="E228" s="238" t="s">
        <v>1</v>
      </c>
      <c r="F228" s="239" t="s">
        <v>3189</v>
      </c>
      <c r="G228" s="237"/>
      <c r="H228" s="240">
        <v>39.280000000000001</v>
      </c>
      <c r="I228" s="241"/>
      <c r="J228" s="237"/>
      <c r="K228" s="237"/>
      <c r="L228" s="242"/>
      <c r="M228" s="243"/>
      <c r="N228" s="244"/>
      <c r="O228" s="244"/>
      <c r="P228" s="244"/>
      <c r="Q228" s="244"/>
      <c r="R228" s="244"/>
      <c r="S228" s="244"/>
      <c r="T228" s="245"/>
      <c r="AT228" s="246" t="s">
        <v>287</v>
      </c>
      <c r="AU228" s="246" t="s">
        <v>90</v>
      </c>
      <c r="AV228" s="12" t="s">
        <v>90</v>
      </c>
      <c r="AW228" s="12" t="s">
        <v>40</v>
      </c>
      <c r="AX228" s="12" t="s">
        <v>79</v>
      </c>
      <c r="AY228" s="246" t="s">
        <v>174</v>
      </c>
    </row>
    <row r="229" s="12" customFormat="1">
      <c r="B229" s="236"/>
      <c r="C229" s="237"/>
      <c r="D229" s="230" t="s">
        <v>287</v>
      </c>
      <c r="E229" s="238" t="s">
        <v>1</v>
      </c>
      <c r="F229" s="239" t="s">
        <v>3190</v>
      </c>
      <c r="G229" s="237"/>
      <c r="H229" s="240">
        <v>198.19999999999999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AT229" s="246" t="s">
        <v>287</v>
      </c>
      <c r="AU229" s="246" t="s">
        <v>90</v>
      </c>
      <c r="AV229" s="12" t="s">
        <v>90</v>
      </c>
      <c r="AW229" s="12" t="s">
        <v>40</v>
      </c>
      <c r="AX229" s="12" t="s">
        <v>79</v>
      </c>
      <c r="AY229" s="246" t="s">
        <v>174</v>
      </c>
    </row>
    <row r="230" s="12" customFormat="1">
      <c r="B230" s="236"/>
      <c r="C230" s="237"/>
      <c r="D230" s="230" t="s">
        <v>287</v>
      </c>
      <c r="E230" s="238" t="s">
        <v>1</v>
      </c>
      <c r="F230" s="239" t="s">
        <v>3191</v>
      </c>
      <c r="G230" s="237"/>
      <c r="H230" s="240">
        <v>46.439999999999998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AT230" s="246" t="s">
        <v>287</v>
      </c>
      <c r="AU230" s="246" t="s">
        <v>90</v>
      </c>
      <c r="AV230" s="12" t="s">
        <v>90</v>
      </c>
      <c r="AW230" s="12" t="s">
        <v>40</v>
      </c>
      <c r="AX230" s="12" t="s">
        <v>79</v>
      </c>
      <c r="AY230" s="246" t="s">
        <v>174</v>
      </c>
    </row>
    <row r="231" s="12" customFormat="1">
      <c r="B231" s="236"/>
      <c r="C231" s="237"/>
      <c r="D231" s="230" t="s">
        <v>287</v>
      </c>
      <c r="E231" s="238" t="s">
        <v>1</v>
      </c>
      <c r="F231" s="239" t="s">
        <v>3192</v>
      </c>
      <c r="G231" s="237"/>
      <c r="H231" s="240">
        <v>35.420000000000002</v>
      </c>
      <c r="I231" s="241"/>
      <c r="J231" s="237"/>
      <c r="K231" s="237"/>
      <c r="L231" s="242"/>
      <c r="M231" s="243"/>
      <c r="N231" s="244"/>
      <c r="O231" s="244"/>
      <c r="P231" s="244"/>
      <c r="Q231" s="244"/>
      <c r="R231" s="244"/>
      <c r="S231" s="244"/>
      <c r="T231" s="245"/>
      <c r="AT231" s="246" t="s">
        <v>287</v>
      </c>
      <c r="AU231" s="246" t="s">
        <v>90</v>
      </c>
      <c r="AV231" s="12" t="s">
        <v>90</v>
      </c>
      <c r="AW231" s="12" t="s">
        <v>40</v>
      </c>
      <c r="AX231" s="12" t="s">
        <v>79</v>
      </c>
      <c r="AY231" s="246" t="s">
        <v>174</v>
      </c>
    </row>
    <row r="232" s="12" customFormat="1">
      <c r="B232" s="236"/>
      <c r="C232" s="237"/>
      <c r="D232" s="230" t="s">
        <v>287</v>
      </c>
      <c r="E232" s="238" t="s">
        <v>1</v>
      </c>
      <c r="F232" s="239" t="s">
        <v>3193</v>
      </c>
      <c r="G232" s="237"/>
      <c r="H232" s="240">
        <v>43.119999999999997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AT232" s="246" t="s">
        <v>287</v>
      </c>
      <c r="AU232" s="246" t="s">
        <v>90</v>
      </c>
      <c r="AV232" s="12" t="s">
        <v>90</v>
      </c>
      <c r="AW232" s="12" t="s">
        <v>40</v>
      </c>
      <c r="AX232" s="12" t="s">
        <v>79</v>
      </c>
      <c r="AY232" s="246" t="s">
        <v>174</v>
      </c>
    </row>
    <row r="233" s="12" customFormat="1">
      <c r="B233" s="236"/>
      <c r="C233" s="237"/>
      <c r="D233" s="230" t="s">
        <v>287</v>
      </c>
      <c r="E233" s="238" t="s">
        <v>1</v>
      </c>
      <c r="F233" s="239" t="s">
        <v>3194</v>
      </c>
      <c r="G233" s="237"/>
      <c r="H233" s="240">
        <v>37.840000000000003</v>
      </c>
      <c r="I233" s="241"/>
      <c r="J233" s="237"/>
      <c r="K233" s="237"/>
      <c r="L233" s="242"/>
      <c r="M233" s="243"/>
      <c r="N233" s="244"/>
      <c r="O233" s="244"/>
      <c r="P233" s="244"/>
      <c r="Q233" s="244"/>
      <c r="R233" s="244"/>
      <c r="S233" s="244"/>
      <c r="T233" s="245"/>
      <c r="AT233" s="246" t="s">
        <v>287</v>
      </c>
      <c r="AU233" s="246" t="s">
        <v>90</v>
      </c>
      <c r="AV233" s="12" t="s">
        <v>90</v>
      </c>
      <c r="AW233" s="12" t="s">
        <v>40</v>
      </c>
      <c r="AX233" s="12" t="s">
        <v>79</v>
      </c>
      <c r="AY233" s="246" t="s">
        <v>174</v>
      </c>
    </row>
    <row r="234" s="12" customFormat="1">
      <c r="B234" s="236"/>
      <c r="C234" s="237"/>
      <c r="D234" s="230" t="s">
        <v>287</v>
      </c>
      <c r="E234" s="238" t="s">
        <v>1</v>
      </c>
      <c r="F234" s="239" t="s">
        <v>3195</v>
      </c>
      <c r="G234" s="237"/>
      <c r="H234" s="240">
        <v>21.559999999999999</v>
      </c>
      <c r="I234" s="241"/>
      <c r="J234" s="237"/>
      <c r="K234" s="237"/>
      <c r="L234" s="242"/>
      <c r="M234" s="243"/>
      <c r="N234" s="244"/>
      <c r="O234" s="244"/>
      <c r="P234" s="244"/>
      <c r="Q234" s="244"/>
      <c r="R234" s="244"/>
      <c r="S234" s="244"/>
      <c r="T234" s="245"/>
      <c r="AT234" s="246" t="s">
        <v>287</v>
      </c>
      <c r="AU234" s="246" t="s">
        <v>90</v>
      </c>
      <c r="AV234" s="12" t="s">
        <v>90</v>
      </c>
      <c r="AW234" s="12" t="s">
        <v>40</v>
      </c>
      <c r="AX234" s="12" t="s">
        <v>79</v>
      </c>
      <c r="AY234" s="246" t="s">
        <v>174</v>
      </c>
    </row>
    <row r="235" s="12" customFormat="1">
      <c r="B235" s="236"/>
      <c r="C235" s="237"/>
      <c r="D235" s="230" t="s">
        <v>287</v>
      </c>
      <c r="E235" s="238" t="s">
        <v>1</v>
      </c>
      <c r="F235" s="239" t="s">
        <v>3196</v>
      </c>
      <c r="G235" s="237"/>
      <c r="H235" s="240">
        <v>27.719999999999999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AT235" s="246" t="s">
        <v>287</v>
      </c>
      <c r="AU235" s="246" t="s">
        <v>90</v>
      </c>
      <c r="AV235" s="12" t="s">
        <v>90</v>
      </c>
      <c r="AW235" s="12" t="s">
        <v>40</v>
      </c>
      <c r="AX235" s="12" t="s">
        <v>79</v>
      </c>
      <c r="AY235" s="246" t="s">
        <v>174</v>
      </c>
    </row>
    <row r="236" s="12" customFormat="1">
      <c r="B236" s="236"/>
      <c r="C236" s="237"/>
      <c r="D236" s="230" t="s">
        <v>287</v>
      </c>
      <c r="E236" s="238" t="s">
        <v>1</v>
      </c>
      <c r="F236" s="239" t="s">
        <v>3197</v>
      </c>
      <c r="G236" s="237"/>
      <c r="H236" s="240">
        <v>29.699999999999999</v>
      </c>
      <c r="I236" s="241"/>
      <c r="J236" s="237"/>
      <c r="K236" s="237"/>
      <c r="L236" s="242"/>
      <c r="M236" s="243"/>
      <c r="N236" s="244"/>
      <c r="O236" s="244"/>
      <c r="P236" s="244"/>
      <c r="Q236" s="244"/>
      <c r="R236" s="244"/>
      <c r="S236" s="244"/>
      <c r="T236" s="245"/>
      <c r="AT236" s="246" t="s">
        <v>287</v>
      </c>
      <c r="AU236" s="246" t="s">
        <v>90</v>
      </c>
      <c r="AV236" s="12" t="s">
        <v>90</v>
      </c>
      <c r="AW236" s="12" t="s">
        <v>40</v>
      </c>
      <c r="AX236" s="12" t="s">
        <v>79</v>
      </c>
      <c r="AY236" s="246" t="s">
        <v>174</v>
      </c>
    </row>
    <row r="237" s="1" customFormat="1" ht="16.5" customHeight="1">
      <c r="B237" s="37"/>
      <c r="C237" s="218" t="s">
        <v>7</v>
      </c>
      <c r="D237" s="218" t="s">
        <v>175</v>
      </c>
      <c r="E237" s="219" t="s">
        <v>1704</v>
      </c>
      <c r="F237" s="220" t="s">
        <v>1705</v>
      </c>
      <c r="G237" s="221" t="s">
        <v>284</v>
      </c>
      <c r="H237" s="222">
        <v>50</v>
      </c>
      <c r="I237" s="223"/>
      <c r="J237" s="224">
        <f>ROUND(I237*H237,2)</f>
        <v>0</v>
      </c>
      <c r="K237" s="220" t="s">
        <v>274</v>
      </c>
      <c r="L237" s="42"/>
      <c r="M237" s="225" t="s">
        <v>1</v>
      </c>
      <c r="N237" s="226" t="s">
        <v>50</v>
      </c>
      <c r="O237" s="78"/>
      <c r="P237" s="227">
        <f>O237*H237</f>
        <v>0</v>
      </c>
      <c r="Q237" s="227">
        <v>0.017080000000000001</v>
      </c>
      <c r="R237" s="227">
        <f>Q237*H237</f>
        <v>0.85400000000000009</v>
      </c>
      <c r="S237" s="227">
        <v>0</v>
      </c>
      <c r="T237" s="228">
        <f>S237*H237</f>
        <v>0</v>
      </c>
      <c r="AR237" s="15" t="s">
        <v>192</v>
      </c>
      <c r="AT237" s="15" t="s">
        <v>175</v>
      </c>
      <c r="AU237" s="15" t="s">
        <v>90</v>
      </c>
      <c r="AY237" s="15" t="s">
        <v>174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15" t="s">
        <v>87</v>
      </c>
      <c r="BK237" s="229">
        <f>ROUND(I237*H237,2)</f>
        <v>0</v>
      </c>
      <c r="BL237" s="15" t="s">
        <v>192</v>
      </c>
      <c r="BM237" s="15" t="s">
        <v>3198</v>
      </c>
    </row>
    <row r="238" s="1" customFormat="1">
      <c r="B238" s="37"/>
      <c r="C238" s="38"/>
      <c r="D238" s="230" t="s">
        <v>181</v>
      </c>
      <c r="E238" s="38"/>
      <c r="F238" s="231" t="s">
        <v>1707</v>
      </c>
      <c r="G238" s="38"/>
      <c r="H238" s="38"/>
      <c r="I238" s="142"/>
      <c r="J238" s="38"/>
      <c r="K238" s="38"/>
      <c r="L238" s="42"/>
      <c r="M238" s="232"/>
      <c r="N238" s="78"/>
      <c r="O238" s="78"/>
      <c r="P238" s="78"/>
      <c r="Q238" s="78"/>
      <c r="R238" s="78"/>
      <c r="S238" s="78"/>
      <c r="T238" s="79"/>
      <c r="AT238" s="15" t="s">
        <v>181</v>
      </c>
      <c r="AU238" s="15" t="s">
        <v>90</v>
      </c>
    </row>
    <row r="239" s="12" customFormat="1">
      <c r="B239" s="236"/>
      <c r="C239" s="237"/>
      <c r="D239" s="230" t="s">
        <v>287</v>
      </c>
      <c r="E239" s="238" t="s">
        <v>1</v>
      </c>
      <c r="F239" s="239" t="s">
        <v>535</v>
      </c>
      <c r="G239" s="237"/>
      <c r="H239" s="240">
        <v>50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AT239" s="246" t="s">
        <v>287</v>
      </c>
      <c r="AU239" s="246" t="s">
        <v>90</v>
      </c>
      <c r="AV239" s="12" t="s">
        <v>90</v>
      </c>
      <c r="AW239" s="12" t="s">
        <v>40</v>
      </c>
      <c r="AX239" s="12" t="s">
        <v>87</v>
      </c>
      <c r="AY239" s="246" t="s">
        <v>174</v>
      </c>
    </row>
    <row r="240" s="1" customFormat="1" ht="16.5" customHeight="1">
      <c r="B240" s="37"/>
      <c r="C240" s="218" t="s">
        <v>378</v>
      </c>
      <c r="D240" s="218" t="s">
        <v>175</v>
      </c>
      <c r="E240" s="219" t="s">
        <v>1709</v>
      </c>
      <c r="F240" s="220" t="s">
        <v>1710</v>
      </c>
      <c r="G240" s="221" t="s">
        <v>305</v>
      </c>
      <c r="H240" s="222">
        <v>3542.9299999999998</v>
      </c>
      <c r="I240" s="223"/>
      <c r="J240" s="224">
        <f>ROUND(I240*H240,2)</f>
        <v>0</v>
      </c>
      <c r="K240" s="220" t="s">
        <v>274</v>
      </c>
      <c r="L240" s="42"/>
      <c r="M240" s="225" t="s">
        <v>1</v>
      </c>
      <c r="N240" s="226" t="s">
        <v>50</v>
      </c>
      <c r="O240" s="78"/>
      <c r="P240" s="227">
        <f>O240*H240</f>
        <v>0</v>
      </c>
      <c r="Q240" s="227">
        <v>0.00084000000000000003</v>
      </c>
      <c r="R240" s="227">
        <f>Q240*H240</f>
        <v>2.9760612000000002</v>
      </c>
      <c r="S240" s="227">
        <v>0</v>
      </c>
      <c r="T240" s="228">
        <f>S240*H240</f>
        <v>0</v>
      </c>
      <c r="AR240" s="15" t="s">
        <v>192</v>
      </c>
      <c r="AT240" s="15" t="s">
        <v>175</v>
      </c>
      <c r="AU240" s="15" t="s">
        <v>90</v>
      </c>
      <c r="AY240" s="15" t="s">
        <v>174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15" t="s">
        <v>87</v>
      </c>
      <c r="BK240" s="229">
        <f>ROUND(I240*H240,2)</f>
        <v>0</v>
      </c>
      <c r="BL240" s="15" t="s">
        <v>192</v>
      </c>
      <c r="BM240" s="15" t="s">
        <v>3199</v>
      </c>
    </row>
    <row r="241" s="1" customFormat="1">
      <c r="B241" s="37"/>
      <c r="C241" s="38"/>
      <c r="D241" s="230" t="s">
        <v>181</v>
      </c>
      <c r="E241" s="38"/>
      <c r="F241" s="231" t="s">
        <v>1712</v>
      </c>
      <c r="G241" s="38"/>
      <c r="H241" s="38"/>
      <c r="I241" s="142"/>
      <c r="J241" s="38"/>
      <c r="K241" s="38"/>
      <c r="L241" s="42"/>
      <c r="M241" s="232"/>
      <c r="N241" s="78"/>
      <c r="O241" s="78"/>
      <c r="P241" s="78"/>
      <c r="Q241" s="78"/>
      <c r="R241" s="78"/>
      <c r="S241" s="78"/>
      <c r="T241" s="79"/>
      <c r="AT241" s="15" t="s">
        <v>181</v>
      </c>
      <c r="AU241" s="15" t="s">
        <v>90</v>
      </c>
    </row>
    <row r="242" s="12" customFormat="1">
      <c r="B242" s="236"/>
      <c r="C242" s="237"/>
      <c r="D242" s="230" t="s">
        <v>287</v>
      </c>
      <c r="E242" s="238" t="s">
        <v>1</v>
      </c>
      <c r="F242" s="239" t="s">
        <v>3200</v>
      </c>
      <c r="G242" s="237"/>
      <c r="H242" s="240">
        <v>696.27999999999997</v>
      </c>
      <c r="I242" s="241"/>
      <c r="J242" s="237"/>
      <c r="K242" s="237"/>
      <c r="L242" s="242"/>
      <c r="M242" s="243"/>
      <c r="N242" s="244"/>
      <c r="O242" s="244"/>
      <c r="P242" s="244"/>
      <c r="Q242" s="244"/>
      <c r="R242" s="244"/>
      <c r="S242" s="244"/>
      <c r="T242" s="245"/>
      <c r="AT242" s="246" t="s">
        <v>287</v>
      </c>
      <c r="AU242" s="246" t="s">
        <v>90</v>
      </c>
      <c r="AV242" s="12" t="s">
        <v>90</v>
      </c>
      <c r="AW242" s="12" t="s">
        <v>40</v>
      </c>
      <c r="AX242" s="12" t="s">
        <v>79</v>
      </c>
      <c r="AY242" s="246" t="s">
        <v>174</v>
      </c>
    </row>
    <row r="243" s="12" customFormat="1">
      <c r="B243" s="236"/>
      <c r="C243" s="237"/>
      <c r="D243" s="230" t="s">
        <v>287</v>
      </c>
      <c r="E243" s="238" t="s">
        <v>1</v>
      </c>
      <c r="F243" s="239" t="s">
        <v>3201</v>
      </c>
      <c r="G243" s="237"/>
      <c r="H243" s="240">
        <v>1370.25</v>
      </c>
      <c r="I243" s="241"/>
      <c r="J243" s="237"/>
      <c r="K243" s="237"/>
      <c r="L243" s="242"/>
      <c r="M243" s="243"/>
      <c r="N243" s="244"/>
      <c r="O243" s="244"/>
      <c r="P243" s="244"/>
      <c r="Q243" s="244"/>
      <c r="R243" s="244"/>
      <c r="S243" s="244"/>
      <c r="T243" s="245"/>
      <c r="AT243" s="246" t="s">
        <v>287</v>
      </c>
      <c r="AU243" s="246" t="s">
        <v>90</v>
      </c>
      <c r="AV243" s="12" t="s">
        <v>90</v>
      </c>
      <c r="AW243" s="12" t="s">
        <v>40</v>
      </c>
      <c r="AX243" s="12" t="s">
        <v>79</v>
      </c>
      <c r="AY243" s="246" t="s">
        <v>174</v>
      </c>
    </row>
    <row r="244" s="12" customFormat="1">
      <c r="B244" s="236"/>
      <c r="C244" s="237"/>
      <c r="D244" s="230" t="s">
        <v>287</v>
      </c>
      <c r="E244" s="238" t="s">
        <v>1</v>
      </c>
      <c r="F244" s="239" t="s">
        <v>3202</v>
      </c>
      <c r="G244" s="237"/>
      <c r="H244" s="240">
        <v>122.2</v>
      </c>
      <c r="I244" s="241"/>
      <c r="J244" s="237"/>
      <c r="K244" s="237"/>
      <c r="L244" s="242"/>
      <c r="M244" s="243"/>
      <c r="N244" s="244"/>
      <c r="O244" s="244"/>
      <c r="P244" s="244"/>
      <c r="Q244" s="244"/>
      <c r="R244" s="244"/>
      <c r="S244" s="244"/>
      <c r="T244" s="245"/>
      <c r="AT244" s="246" t="s">
        <v>287</v>
      </c>
      <c r="AU244" s="246" t="s">
        <v>90</v>
      </c>
      <c r="AV244" s="12" t="s">
        <v>90</v>
      </c>
      <c r="AW244" s="12" t="s">
        <v>40</v>
      </c>
      <c r="AX244" s="12" t="s">
        <v>79</v>
      </c>
      <c r="AY244" s="246" t="s">
        <v>174</v>
      </c>
    </row>
    <row r="245" s="12" customFormat="1">
      <c r="B245" s="236"/>
      <c r="C245" s="237"/>
      <c r="D245" s="230" t="s">
        <v>287</v>
      </c>
      <c r="E245" s="238" t="s">
        <v>1</v>
      </c>
      <c r="F245" s="239" t="s">
        <v>3203</v>
      </c>
      <c r="G245" s="237"/>
      <c r="H245" s="240">
        <v>625.29999999999995</v>
      </c>
      <c r="I245" s="241"/>
      <c r="J245" s="237"/>
      <c r="K245" s="237"/>
      <c r="L245" s="242"/>
      <c r="M245" s="243"/>
      <c r="N245" s="244"/>
      <c r="O245" s="244"/>
      <c r="P245" s="244"/>
      <c r="Q245" s="244"/>
      <c r="R245" s="244"/>
      <c r="S245" s="244"/>
      <c r="T245" s="245"/>
      <c r="AT245" s="246" t="s">
        <v>287</v>
      </c>
      <c r="AU245" s="246" t="s">
        <v>90</v>
      </c>
      <c r="AV245" s="12" t="s">
        <v>90</v>
      </c>
      <c r="AW245" s="12" t="s">
        <v>40</v>
      </c>
      <c r="AX245" s="12" t="s">
        <v>79</v>
      </c>
      <c r="AY245" s="246" t="s">
        <v>174</v>
      </c>
    </row>
    <row r="246" s="12" customFormat="1">
      <c r="B246" s="236"/>
      <c r="C246" s="237"/>
      <c r="D246" s="230" t="s">
        <v>287</v>
      </c>
      <c r="E246" s="238" t="s">
        <v>1</v>
      </c>
      <c r="F246" s="239" t="s">
        <v>3204</v>
      </c>
      <c r="G246" s="237"/>
      <c r="H246" s="240">
        <v>147.19999999999999</v>
      </c>
      <c r="I246" s="241"/>
      <c r="J246" s="237"/>
      <c r="K246" s="237"/>
      <c r="L246" s="242"/>
      <c r="M246" s="243"/>
      <c r="N246" s="244"/>
      <c r="O246" s="244"/>
      <c r="P246" s="244"/>
      <c r="Q246" s="244"/>
      <c r="R246" s="244"/>
      <c r="S246" s="244"/>
      <c r="T246" s="245"/>
      <c r="AT246" s="246" t="s">
        <v>287</v>
      </c>
      <c r="AU246" s="246" t="s">
        <v>90</v>
      </c>
      <c r="AV246" s="12" t="s">
        <v>90</v>
      </c>
      <c r="AW246" s="12" t="s">
        <v>40</v>
      </c>
      <c r="AX246" s="12" t="s">
        <v>79</v>
      </c>
      <c r="AY246" s="246" t="s">
        <v>174</v>
      </c>
    </row>
    <row r="247" s="12" customFormat="1">
      <c r="B247" s="236"/>
      <c r="C247" s="237"/>
      <c r="D247" s="230" t="s">
        <v>287</v>
      </c>
      <c r="E247" s="238" t="s">
        <v>1</v>
      </c>
      <c r="F247" s="239" t="s">
        <v>3205</v>
      </c>
      <c r="G247" s="237"/>
      <c r="H247" s="240">
        <v>111.65000000000001</v>
      </c>
      <c r="I247" s="241"/>
      <c r="J247" s="237"/>
      <c r="K247" s="237"/>
      <c r="L247" s="242"/>
      <c r="M247" s="243"/>
      <c r="N247" s="244"/>
      <c r="O247" s="244"/>
      <c r="P247" s="244"/>
      <c r="Q247" s="244"/>
      <c r="R247" s="244"/>
      <c r="S247" s="244"/>
      <c r="T247" s="245"/>
      <c r="AT247" s="246" t="s">
        <v>287</v>
      </c>
      <c r="AU247" s="246" t="s">
        <v>90</v>
      </c>
      <c r="AV247" s="12" t="s">
        <v>90</v>
      </c>
      <c r="AW247" s="12" t="s">
        <v>40</v>
      </c>
      <c r="AX247" s="12" t="s">
        <v>79</v>
      </c>
      <c r="AY247" s="246" t="s">
        <v>174</v>
      </c>
    </row>
    <row r="248" s="12" customFormat="1">
      <c r="B248" s="236"/>
      <c r="C248" s="237"/>
      <c r="D248" s="230" t="s">
        <v>287</v>
      </c>
      <c r="E248" s="238" t="s">
        <v>1</v>
      </c>
      <c r="F248" s="239" t="s">
        <v>3206</v>
      </c>
      <c r="G248" s="237"/>
      <c r="H248" s="240">
        <v>127.40000000000001</v>
      </c>
      <c r="I248" s="241"/>
      <c r="J248" s="237"/>
      <c r="K248" s="237"/>
      <c r="L248" s="242"/>
      <c r="M248" s="243"/>
      <c r="N248" s="244"/>
      <c r="O248" s="244"/>
      <c r="P248" s="244"/>
      <c r="Q248" s="244"/>
      <c r="R248" s="244"/>
      <c r="S248" s="244"/>
      <c r="T248" s="245"/>
      <c r="AT248" s="246" t="s">
        <v>287</v>
      </c>
      <c r="AU248" s="246" t="s">
        <v>90</v>
      </c>
      <c r="AV248" s="12" t="s">
        <v>90</v>
      </c>
      <c r="AW248" s="12" t="s">
        <v>40</v>
      </c>
      <c r="AX248" s="12" t="s">
        <v>79</v>
      </c>
      <c r="AY248" s="246" t="s">
        <v>174</v>
      </c>
    </row>
    <row r="249" s="12" customFormat="1">
      <c r="B249" s="236"/>
      <c r="C249" s="237"/>
      <c r="D249" s="230" t="s">
        <v>287</v>
      </c>
      <c r="E249" s="238" t="s">
        <v>1</v>
      </c>
      <c r="F249" s="239" t="s">
        <v>3207</v>
      </c>
      <c r="G249" s="237"/>
      <c r="H249" s="240">
        <v>111.8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AT249" s="246" t="s">
        <v>287</v>
      </c>
      <c r="AU249" s="246" t="s">
        <v>90</v>
      </c>
      <c r="AV249" s="12" t="s">
        <v>90</v>
      </c>
      <c r="AW249" s="12" t="s">
        <v>40</v>
      </c>
      <c r="AX249" s="12" t="s">
        <v>79</v>
      </c>
      <c r="AY249" s="246" t="s">
        <v>174</v>
      </c>
    </row>
    <row r="250" s="12" customFormat="1">
      <c r="B250" s="236"/>
      <c r="C250" s="237"/>
      <c r="D250" s="230" t="s">
        <v>287</v>
      </c>
      <c r="E250" s="238" t="s">
        <v>1</v>
      </c>
      <c r="F250" s="239" t="s">
        <v>3208</v>
      </c>
      <c r="G250" s="237"/>
      <c r="H250" s="240">
        <v>63.700000000000003</v>
      </c>
      <c r="I250" s="241"/>
      <c r="J250" s="237"/>
      <c r="K250" s="237"/>
      <c r="L250" s="242"/>
      <c r="M250" s="243"/>
      <c r="N250" s="244"/>
      <c r="O250" s="244"/>
      <c r="P250" s="244"/>
      <c r="Q250" s="244"/>
      <c r="R250" s="244"/>
      <c r="S250" s="244"/>
      <c r="T250" s="245"/>
      <c r="AT250" s="246" t="s">
        <v>287</v>
      </c>
      <c r="AU250" s="246" t="s">
        <v>90</v>
      </c>
      <c r="AV250" s="12" t="s">
        <v>90</v>
      </c>
      <c r="AW250" s="12" t="s">
        <v>40</v>
      </c>
      <c r="AX250" s="12" t="s">
        <v>79</v>
      </c>
      <c r="AY250" s="246" t="s">
        <v>174</v>
      </c>
    </row>
    <row r="251" s="12" customFormat="1">
      <c r="B251" s="236"/>
      <c r="C251" s="237"/>
      <c r="D251" s="230" t="s">
        <v>287</v>
      </c>
      <c r="E251" s="238" t="s">
        <v>1</v>
      </c>
      <c r="F251" s="239" t="s">
        <v>3209</v>
      </c>
      <c r="G251" s="237"/>
      <c r="H251" s="240">
        <v>81.900000000000006</v>
      </c>
      <c r="I251" s="241"/>
      <c r="J251" s="237"/>
      <c r="K251" s="237"/>
      <c r="L251" s="242"/>
      <c r="M251" s="243"/>
      <c r="N251" s="244"/>
      <c r="O251" s="244"/>
      <c r="P251" s="244"/>
      <c r="Q251" s="244"/>
      <c r="R251" s="244"/>
      <c r="S251" s="244"/>
      <c r="T251" s="245"/>
      <c r="AT251" s="246" t="s">
        <v>287</v>
      </c>
      <c r="AU251" s="246" t="s">
        <v>90</v>
      </c>
      <c r="AV251" s="12" t="s">
        <v>90</v>
      </c>
      <c r="AW251" s="12" t="s">
        <v>40</v>
      </c>
      <c r="AX251" s="12" t="s">
        <v>79</v>
      </c>
      <c r="AY251" s="246" t="s">
        <v>174</v>
      </c>
    </row>
    <row r="252" s="12" customFormat="1">
      <c r="B252" s="236"/>
      <c r="C252" s="237"/>
      <c r="D252" s="230" t="s">
        <v>287</v>
      </c>
      <c r="E252" s="238" t="s">
        <v>1</v>
      </c>
      <c r="F252" s="239" t="s">
        <v>3210</v>
      </c>
      <c r="G252" s="237"/>
      <c r="H252" s="240">
        <v>85.25</v>
      </c>
      <c r="I252" s="241"/>
      <c r="J252" s="237"/>
      <c r="K252" s="237"/>
      <c r="L252" s="242"/>
      <c r="M252" s="243"/>
      <c r="N252" s="244"/>
      <c r="O252" s="244"/>
      <c r="P252" s="244"/>
      <c r="Q252" s="244"/>
      <c r="R252" s="244"/>
      <c r="S252" s="244"/>
      <c r="T252" s="245"/>
      <c r="AT252" s="246" t="s">
        <v>287</v>
      </c>
      <c r="AU252" s="246" t="s">
        <v>90</v>
      </c>
      <c r="AV252" s="12" t="s">
        <v>90</v>
      </c>
      <c r="AW252" s="12" t="s">
        <v>40</v>
      </c>
      <c r="AX252" s="12" t="s">
        <v>79</v>
      </c>
      <c r="AY252" s="246" t="s">
        <v>174</v>
      </c>
    </row>
    <row r="253" s="1" customFormat="1" ht="16.5" customHeight="1">
      <c r="B253" s="37"/>
      <c r="C253" s="218" t="s">
        <v>383</v>
      </c>
      <c r="D253" s="218" t="s">
        <v>175</v>
      </c>
      <c r="E253" s="219" t="s">
        <v>1725</v>
      </c>
      <c r="F253" s="220" t="s">
        <v>1726</v>
      </c>
      <c r="G253" s="221" t="s">
        <v>305</v>
      </c>
      <c r="H253" s="222">
        <v>3542.9299999999998</v>
      </c>
      <c r="I253" s="223"/>
      <c r="J253" s="224">
        <f>ROUND(I253*H253,2)</f>
        <v>0</v>
      </c>
      <c r="K253" s="220" t="s">
        <v>274</v>
      </c>
      <c r="L253" s="42"/>
      <c r="M253" s="225" t="s">
        <v>1</v>
      </c>
      <c r="N253" s="226" t="s">
        <v>50</v>
      </c>
      <c r="O253" s="78"/>
      <c r="P253" s="227">
        <f>O253*H253</f>
        <v>0</v>
      </c>
      <c r="Q253" s="227">
        <v>0</v>
      </c>
      <c r="R253" s="227">
        <f>Q253*H253</f>
        <v>0</v>
      </c>
      <c r="S253" s="227">
        <v>0</v>
      </c>
      <c r="T253" s="228">
        <f>S253*H253</f>
        <v>0</v>
      </c>
      <c r="AR253" s="15" t="s">
        <v>192</v>
      </c>
      <c r="AT253" s="15" t="s">
        <v>175</v>
      </c>
      <c r="AU253" s="15" t="s">
        <v>90</v>
      </c>
      <c r="AY253" s="15" t="s">
        <v>174</v>
      </c>
      <c r="BE253" s="229">
        <f>IF(N253="základní",J253,0)</f>
        <v>0</v>
      </c>
      <c r="BF253" s="229">
        <f>IF(N253="snížená",J253,0)</f>
        <v>0</v>
      </c>
      <c r="BG253" s="229">
        <f>IF(N253="zákl. přenesená",J253,0)</f>
        <v>0</v>
      </c>
      <c r="BH253" s="229">
        <f>IF(N253="sníž. přenesená",J253,0)</f>
        <v>0</v>
      </c>
      <c r="BI253" s="229">
        <f>IF(N253="nulová",J253,0)</f>
        <v>0</v>
      </c>
      <c r="BJ253" s="15" t="s">
        <v>87</v>
      </c>
      <c r="BK253" s="229">
        <f>ROUND(I253*H253,2)</f>
        <v>0</v>
      </c>
      <c r="BL253" s="15" t="s">
        <v>192</v>
      </c>
      <c r="BM253" s="15" t="s">
        <v>3211</v>
      </c>
    </row>
    <row r="254" s="1" customFormat="1">
      <c r="B254" s="37"/>
      <c r="C254" s="38"/>
      <c r="D254" s="230" t="s">
        <v>181</v>
      </c>
      <c r="E254" s="38"/>
      <c r="F254" s="231" t="s">
        <v>1728</v>
      </c>
      <c r="G254" s="38"/>
      <c r="H254" s="38"/>
      <c r="I254" s="142"/>
      <c r="J254" s="38"/>
      <c r="K254" s="38"/>
      <c r="L254" s="42"/>
      <c r="M254" s="232"/>
      <c r="N254" s="78"/>
      <c r="O254" s="78"/>
      <c r="P254" s="78"/>
      <c r="Q254" s="78"/>
      <c r="R254" s="78"/>
      <c r="S254" s="78"/>
      <c r="T254" s="79"/>
      <c r="AT254" s="15" t="s">
        <v>181</v>
      </c>
      <c r="AU254" s="15" t="s">
        <v>90</v>
      </c>
    </row>
    <row r="255" s="12" customFormat="1">
      <c r="B255" s="236"/>
      <c r="C255" s="237"/>
      <c r="D255" s="230" t="s">
        <v>287</v>
      </c>
      <c r="E255" s="238" t="s">
        <v>1</v>
      </c>
      <c r="F255" s="239" t="s">
        <v>3200</v>
      </c>
      <c r="G255" s="237"/>
      <c r="H255" s="240">
        <v>696.27999999999997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AT255" s="246" t="s">
        <v>287</v>
      </c>
      <c r="AU255" s="246" t="s">
        <v>90</v>
      </c>
      <c r="AV255" s="12" t="s">
        <v>90</v>
      </c>
      <c r="AW255" s="12" t="s">
        <v>40</v>
      </c>
      <c r="AX255" s="12" t="s">
        <v>79</v>
      </c>
      <c r="AY255" s="246" t="s">
        <v>174</v>
      </c>
    </row>
    <row r="256" s="12" customFormat="1">
      <c r="B256" s="236"/>
      <c r="C256" s="237"/>
      <c r="D256" s="230" t="s">
        <v>287</v>
      </c>
      <c r="E256" s="238" t="s">
        <v>1</v>
      </c>
      <c r="F256" s="239" t="s">
        <v>3201</v>
      </c>
      <c r="G256" s="237"/>
      <c r="H256" s="240">
        <v>1370.25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AT256" s="246" t="s">
        <v>287</v>
      </c>
      <c r="AU256" s="246" t="s">
        <v>90</v>
      </c>
      <c r="AV256" s="12" t="s">
        <v>90</v>
      </c>
      <c r="AW256" s="12" t="s">
        <v>40</v>
      </c>
      <c r="AX256" s="12" t="s">
        <v>79</v>
      </c>
      <c r="AY256" s="246" t="s">
        <v>174</v>
      </c>
    </row>
    <row r="257" s="12" customFormat="1">
      <c r="B257" s="236"/>
      <c r="C257" s="237"/>
      <c r="D257" s="230" t="s">
        <v>287</v>
      </c>
      <c r="E257" s="238" t="s">
        <v>1</v>
      </c>
      <c r="F257" s="239" t="s">
        <v>3202</v>
      </c>
      <c r="G257" s="237"/>
      <c r="H257" s="240">
        <v>122.2</v>
      </c>
      <c r="I257" s="241"/>
      <c r="J257" s="237"/>
      <c r="K257" s="237"/>
      <c r="L257" s="242"/>
      <c r="M257" s="243"/>
      <c r="N257" s="244"/>
      <c r="O257" s="244"/>
      <c r="P257" s="244"/>
      <c r="Q257" s="244"/>
      <c r="R257" s="244"/>
      <c r="S257" s="244"/>
      <c r="T257" s="245"/>
      <c r="AT257" s="246" t="s">
        <v>287</v>
      </c>
      <c r="AU257" s="246" t="s">
        <v>90</v>
      </c>
      <c r="AV257" s="12" t="s">
        <v>90</v>
      </c>
      <c r="AW257" s="12" t="s">
        <v>40</v>
      </c>
      <c r="AX257" s="12" t="s">
        <v>79</v>
      </c>
      <c r="AY257" s="246" t="s">
        <v>174</v>
      </c>
    </row>
    <row r="258" s="12" customFormat="1">
      <c r="B258" s="236"/>
      <c r="C258" s="237"/>
      <c r="D258" s="230" t="s">
        <v>287</v>
      </c>
      <c r="E258" s="238" t="s">
        <v>1</v>
      </c>
      <c r="F258" s="239" t="s">
        <v>3203</v>
      </c>
      <c r="G258" s="237"/>
      <c r="H258" s="240">
        <v>625.29999999999995</v>
      </c>
      <c r="I258" s="241"/>
      <c r="J258" s="237"/>
      <c r="K258" s="237"/>
      <c r="L258" s="242"/>
      <c r="M258" s="243"/>
      <c r="N258" s="244"/>
      <c r="O258" s="244"/>
      <c r="P258" s="244"/>
      <c r="Q258" s="244"/>
      <c r="R258" s="244"/>
      <c r="S258" s="244"/>
      <c r="T258" s="245"/>
      <c r="AT258" s="246" t="s">
        <v>287</v>
      </c>
      <c r="AU258" s="246" t="s">
        <v>90</v>
      </c>
      <c r="AV258" s="12" t="s">
        <v>90</v>
      </c>
      <c r="AW258" s="12" t="s">
        <v>40</v>
      </c>
      <c r="AX258" s="12" t="s">
        <v>79</v>
      </c>
      <c r="AY258" s="246" t="s">
        <v>174</v>
      </c>
    </row>
    <row r="259" s="12" customFormat="1">
      <c r="B259" s="236"/>
      <c r="C259" s="237"/>
      <c r="D259" s="230" t="s">
        <v>287</v>
      </c>
      <c r="E259" s="238" t="s">
        <v>1</v>
      </c>
      <c r="F259" s="239" t="s">
        <v>3204</v>
      </c>
      <c r="G259" s="237"/>
      <c r="H259" s="240">
        <v>147.19999999999999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AT259" s="246" t="s">
        <v>287</v>
      </c>
      <c r="AU259" s="246" t="s">
        <v>90</v>
      </c>
      <c r="AV259" s="12" t="s">
        <v>90</v>
      </c>
      <c r="AW259" s="12" t="s">
        <v>40</v>
      </c>
      <c r="AX259" s="12" t="s">
        <v>79</v>
      </c>
      <c r="AY259" s="246" t="s">
        <v>174</v>
      </c>
    </row>
    <row r="260" s="12" customFormat="1">
      <c r="B260" s="236"/>
      <c r="C260" s="237"/>
      <c r="D260" s="230" t="s">
        <v>287</v>
      </c>
      <c r="E260" s="238" t="s">
        <v>1</v>
      </c>
      <c r="F260" s="239" t="s">
        <v>3205</v>
      </c>
      <c r="G260" s="237"/>
      <c r="H260" s="240">
        <v>111.65000000000001</v>
      </c>
      <c r="I260" s="241"/>
      <c r="J260" s="237"/>
      <c r="K260" s="237"/>
      <c r="L260" s="242"/>
      <c r="M260" s="243"/>
      <c r="N260" s="244"/>
      <c r="O260" s="244"/>
      <c r="P260" s="244"/>
      <c r="Q260" s="244"/>
      <c r="R260" s="244"/>
      <c r="S260" s="244"/>
      <c r="T260" s="245"/>
      <c r="AT260" s="246" t="s">
        <v>287</v>
      </c>
      <c r="AU260" s="246" t="s">
        <v>90</v>
      </c>
      <c r="AV260" s="12" t="s">
        <v>90</v>
      </c>
      <c r="AW260" s="12" t="s">
        <v>40</v>
      </c>
      <c r="AX260" s="12" t="s">
        <v>79</v>
      </c>
      <c r="AY260" s="246" t="s">
        <v>174</v>
      </c>
    </row>
    <row r="261" s="12" customFormat="1">
      <c r="B261" s="236"/>
      <c r="C261" s="237"/>
      <c r="D261" s="230" t="s">
        <v>287</v>
      </c>
      <c r="E261" s="238" t="s">
        <v>1</v>
      </c>
      <c r="F261" s="239" t="s">
        <v>3206</v>
      </c>
      <c r="G261" s="237"/>
      <c r="H261" s="240">
        <v>127.40000000000001</v>
      </c>
      <c r="I261" s="241"/>
      <c r="J261" s="237"/>
      <c r="K261" s="237"/>
      <c r="L261" s="242"/>
      <c r="M261" s="243"/>
      <c r="N261" s="244"/>
      <c r="O261" s="244"/>
      <c r="P261" s="244"/>
      <c r="Q261" s="244"/>
      <c r="R261" s="244"/>
      <c r="S261" s="244"/>
      <c r="T261" s="245"/>
      <c r="AT261" s="246" t="s">
        <v>287</v>
      </c>
      <c r="AU261" s="246" t="s">
        <v>90</v>
      </c>
      <c r="AV261" s="12" t="s">
        <v>90</v>
      </c>
      <c r="AW261" s="12" t="s">
        <v>40</v>
      </c>
      <c r="AX261" s="12" t="s">
        <v>79</v>
      </c>
      <c r="AY261" s="246" t="s">
        <v>174</v>
      </c>
    </row>
    <row r="262" s="12" customFormat="1">
      <c r="B262" s="236"/>
      <c r="C262" s="237"/>
      <c r="D262" s="230" t="s">
        <v>287</v>
      </c>
      <c r="E262" s="238" t="s">
        <v>1</v>
      </c>
      <c r="F262" s="239" t="s">
        <v>3207</v>
      </c>
      <c r="G262" s="237"/>
      <c r="H262" s="240">
        <v>111.8</v>
      </c>
      <c r="I262" s="241"/>
      <c r="J262" s="237"/>
      <c r="K262" s="237"/>
      <c r="L262" s="242"/>
      <c r="M262" s="243"/>
      <c r="N262" s="244"/>
      <c r="O262" s="244"/>
      <c r="P262" s="244"/>
      <c r="Q262" s="244"/>
      <c r="R262" s="244"/>
      <c r="S262" s="244"/>
      <c r="T262" s="245"/>
      <c r="AT262" s="246" t="s">
        <v>287</v>
      </c>
      <c r="AU262" s="246" t="s">
        <v>90</v>
      </c>
      <c r="AV262" s="12" t="s">
        <v>90</v>
      </c>
      <c r="AW262" s="12" t="s">
        <v>40</v>
      </c>
      <c r="AX262" s="12" t="s">
        <v>79</v>
      </c>
      <c r="AY262" s="246" t="s">
        <v>174</v>
      </c>
    </row>
    <row r="263" s="12" customFormat="1">
      <c r="B263" s="236"/>
      <c r="C263" s="237"/>
      <c r="D263" s="230" t="s">
        <v>287</v>
      </c>
      <c r="E263" s="238" t="s">
        <v>1</v>
      </c>
      <c r="F263" s="239" t="s">
        <v>3208</v>
      </c>
      <c r="G263" s="237"/>
      <c r="H263" s="240">
        <v>63.700000000000003</v>
      </c>
      <c r="I263" s="241"/>
      <c r="J263" s="237"/>
      <c r="K263" s="237"/>
      <c r="L263" s="242"/>
      <c r="M263" s="243"/>
      <c r="N263" s="244"/>
      <c r="O263" s="244"/>
      <c r="P263" s="244"/>
      <c r="Q263" s="244"/>
      <c r="R263" s="244"/>
      <c r="S263" s="244"/>
      <c r="T263" s="245"/>
      <c r="AT263" s="246" t="s">
        <v>287</v>
      </c>
      <c r="AU263" s="246" t="s">
        <v>90</v>
      </c>
      <c r="AV263" s="12" t="s">
        <v>90</v>
      </c>
      <c r="AW263" s="12" t="s">
        <v>40</v>
      </c>
      <c r="AX263" s="12" t="s">
        <v>79</v>
      </c>
      <c r="AY263" s="246" t="s">
        <v>174</v>
      </c>
    </row>
    <row r="264" s="12" customFormat="1">
      <c r="B264" s="236"/>
      <c r="C264" s="237"/>
      <c r="D264" s="230" t="s">
        <v>287</v>
      </c>
      <c r="E264" s="238" t="s">
        <v>1</v>
      </c>
      <c r="F264" s="239" t="s">
        <v>3209</v>
      </c>
      <c r="G264" s="237"/>
      <c r="H264" s="240">
        <v>81.900000000000006</v>
      </c>
      <c r="I264" s="241"/>
      <c r="J264" s="237"/>
      <c r="K264" s="237"/>
      <c r="L264" s="242"/>
      <c r="M264" s="243"/>
      <c r="N264" s="244"/>
      <c r="O264" s="244"/>
      <c r="P264" s="244"/>
      <c r="Q264" s="244"/>
      <c r="R264" s="244"/>
      <c r="S264" s="244"/>
      <c r="T264" s="245"/>
      <c r="AT264" s="246" t="s">
        <v>287</v>
      </c>
      <c r="AU264" s="246" t="s">
        <v>90</v>
      </c>
      <c r="AV264" s="12" t="s">
        <v>90</v>
      </c>
      <c r="AW264" s="12" t="s">
        <v>40</v>
      </c>
      <c r="AX264" s="12" t="s">
        <v>79</v>
      </c>
      <c r="AY264" s="246" t="s">
        <v>174</v>
      </c>
    </row>
    <row r="265" s="12" customFormat="1">
      <c r="B265" s="236"/>
      <c r="C265" s="237"/>
      <c r="D265" s="230" t="s">
        <v>287</v>
      </c>
      <c r="E265" s="238" t="s">
        <v>1</v>
      </c>
      <c r="F265" s="239" t="s">
        <v>3210</v>
      </c>
      <c r="G265" s="237"/>
      <c r="H265" s="240">
        <v>85.25</v>
      </c>
      <c r="I265" s="241"/>
      <c r="J265" s="237"/>
      <c r="K265" s="237"/>
      <c r="L265" s="242"/>
      <c r="M265" s="243"/>
      <c r="N265" s="244"/>
      <c r="O265" s="244"/>
      <c r="P265" s="244"/>
      <c r="Q265" s="244"/>
      <c r="R265" s="244"/>
      <c r="S265" s="244"/>
      <c r="T265" s="245"/>
      <c r="AT265" s="246" t="s">
        <v>287</v>
      </c>
      <c r="AU265" s="246" t="s">
        <v>90</v>
      </c>
      <c r="AV265" s="12" t="s">
        <v>90</v>
      </c>
      <c r="AW265" s="12" t="s">
        <v>40</v>
      </c>
      <c r="AX265" s="12" t="s">
        <v>79</v>
      </c>
      <c r="AY265" s="246" t="s">
        <v>174</v>
      </c>
    </row>
    <row r="266" s="1" customFormat="1" ht="16.5" customHeight="1">
      <c r="B266" s="37"/>
      <c r="C266" s="218" t="s">
        <v>388</v>
      </c>
      <c r="D266" s="218" t="s">
        <v>175</v>
      </c>
      <c r="E266" s="219" t="s">
        <v>965</v>
      </c>
      <c r="F266" s="220" t="s">
        <v>966</v>
      </c>
      <c r="G266" s="221" t="s">
        <v>284</v>
      </c>
      <c r="H266" s="222">
        <v>308.64699999999999</v>
      </c>
      <c r="I266" s="223"/>
      <c r="J266" s="224">
        <f>ROUND(I266*H266,2)</f>
        <v>0</v>
      </c>
      <c r="K266" s="220" t="s">
        <v>330</v>
      </c>
      <c r="L266" s="42"/>
      <c r="M266" s="225" t="s">
        <v>1</v>
      </c>
      <c r="N266" s="226" t="s">
        <v>50</v>
      </c>
      <c r="O266" s="78"/>
      <c r="P266" s="227">
        <f>O266*H266</f>
        <v>0</v>
      </c>
      <c r="Q266" s="227">
        <v>0</v>
      </c>
      <c r="R266" s="227">
        <f>Q266*H266</f>
        <v>0</v>
      </c>
      <c r="S266" s="227">
        <v>0</v>
      </c>
      <c r="T266" s="228">
        <f>S266*H266</f>
        <v>0</v>
      </c>
      <c r="AR266" s="15" t="s">
        <v>192</v>
      </c>
      <c r="AT266" s="15" t="s">
        <v>175</v>
      </c>
      <c r="AU266" s="15" t="s">
        <v>90</v>
      </c>
      <c r="AY266" s="15" t="s">
        <v>174</v>
      </c>
      <c r="BE266" s="229">
        <f>IF(N266="základní",J266,0)</f>
        <v>0</v>
      </c>
      <c r="BF266" s="229">
        <f>IF(N266="snížená",J266,0)</f>
        <v>0</v>
      </c>
      <c r="BG266" s="229">
        <f>IF(N266="zákl. přenesená",J266,0)</f>
        <v>0</v>
      </c>
      <c r="BH266" s="229">
        <f>IF(N266="sníž. přenesená",J266,0)</f>
        <v>0</v>
      </c>
      <c r="BI266" s="229">
        <f>IF(N266="nulová",J266,0)</f>
        <v>0</v>
      </c>
      <c r="BJ266" s="15" t="s">
        <v>87</v>
      </c>
      <c r="BK266" s="229">
        <f>ROUND(I266*H266,2)</f>
        <v>0</v>
      </c>
      <c r="BL266" s="15" t="s">
        <v>192</v>
      </c>
      <c r="BM266" s="15" t="s">
        <v>3212</v>
      </c>
    </row>
    <row r="267" s="1" customFormat="1">
      <c r="B267" s="37"/>
      <c r="C267" s="38"/>
      <c r="D267" s="230" t="s">
        <v>181</v>
      </c>
      <c r="E267" s="38"/>
      <c r="F267" s="231" t="s">
        <v>966</v>
      </c>
      <c r="G267" s="38"/>
      <c r="H267" s="38"/>
      <c r="I267" s="142"/>
      <c r="J267" s="38"/>
      <c r="K267" s="38"/>
      <c r="L267" s="42"/>
      <c r="M267" s="232"/>
      <c r="N267" s="78"/>
      <c r="O267" s="78"/>
      <c r="P267" s="78"/>
      <c r="Q267" s="78"/>
      <c r="R267" s="78"/>
      <c r="S267" s="78"/>
      <c r="T267" s="79"/>
      <c r="AT267" s="15" t="s">
        <v>181</v>
      </c>
      <c r="AU267" s="15" t="s">
        <v>90</v>
      </c>
    </row>
    <row r="268" s="12" customFormat="1">
      <c r="B268" s="236"/>
      <c r="C268" s="237"/>
      <c r="D268" s="230" t="s">
        <v>287</v>
      </c>
      <c r="E268" s="238" t="s">
        <v>1</v>
      </c>
      <c r="F268" s="239" t="s">
        <v>3213</v>
      </c>
      <c r="G268" s="237"/>
      <c r="H268" s="240">
        <v>16.146999999999998</v>
      </c>
      <c r="I268" s="241"/>
      <c r="J268" s="237"/>
      <c r="K268" s="237"/>
      <c r="L268" s="242"/>
      <c r="M268" s="243"/>
      <c r="N268" s="244"/>
      <c r="O268" s="244"/>
      <c r="P268" s="244"/>
      <c r="Q268" s="244"/>
      <c r="R268" s="244"/>
      <c r="S268" s="244"/>
      <c r="T268" s="245"/>
      <c r="AT268" s="246" t="s">
        <v>287</v>
      </c>
      <c r="AU268" s="246" t="s">
        <v>90</v>
      </c>
      <c r="AV268" s="12" t="s">
        <v>90</v>
      </c>
      <c r="AW268" s="12" t="s">
        <v>40</v>
      </c>
      <c r="AX268" s="12" t="s">
        <v>79</v>
      </c>
      <c r="AY268" s="246" t="s">
        <v>174</v>
      </c>
    </row>
    <row r="269" s="12" customFormat="1">
      <c r="B269" s="236"/>
      <c r="C269" s="237"/>
      <c r="D269" s="230" t="s">
        <v>287</v>
      </c>
      <c r="E269" s="238" t="s">
        <v>1</v>
      </c>
      <c r="F269" s="239" t="s">
        <v>3214</v>
      </c>
      <c r="G269" s="237"/>
      <c r="H269" s="240">
        <v>142.09999999999999</v>
      </c>
      <c r="I269" s="241"/>
      <c r="J269" s="237"/>
      <c r="K269" s="237"/>
      <c r="L269" s="242"/>
      <c r="M269" s="243"/>
      <c r="N269" s="244"/>
      <c r="O269" s="244"/>
      <c r="P269" s="244"/>
      <c r="Q269" s="244"/>
      <c r="R269" s="244"/>
      <c r="S269" s="244"/>
      <c r="T269" s="245"/>
      <c r="AT269" s="246" t="s">
        <v>287</v>
      </c>
      <c r="AU269" s="246" t="s">
        <v>90</v>
      </c>
      <c r="AV269" s="12" t="s">
        <v>90</v>
      </c>
      <c r="AW269" s="12" t="s">
        <v>40</v>
      </c>
      <c r="AX269" s="12" t="s">
        <v>79</v>
      </c>
      <c r="AY269" s="246" t="s">
        <v>174</v>
      </c>
    </row>
    <row r="270" s="12" customFormat="1">
      <c r="B270" s="236"/>
      <c r="C270" s="237"/>
      <c r="D270" s="230" t="s">
        <v>287</v>
      </c>
      <c r="E270" s="238" t="s">
        <v>1</v>
      </c>
      <c r="F270" s="239" t="s">
        <v>3215</v>
      </c>
      <c r="G270" s="237"/>
      <c r="H270" s="240">
        <v>11.279999999999999</v>
      </c>
      <c r="I270" s="241"/>
      <c r="J270" s="237"/>
      <c r="K270" s="237"/>
      <c r="L270" s="242"/>
      <c r="M270" s="243"/>
      <c r="N270" s="244"/>
      <c r="O270" s="244"/>
      <c r="P270" s="244"/>
      <c r="Q270" s="244"/>
      <c r="R270" s="244"/>
      <c r="S270" s="244"/>
      <c r="T270" s="245"/>
      <c r="AT270" s="246" t="s">
        <v>287</v>
      </c>
      <c r="AU270" s="246" t="s">
        <v>90</v>
      </c>
      <c r="AV270" s="12" t="s">
        <v>90</v>
      </c>
      <c r="AW270" s="12" t="s">
        <v>40</v>
      </c>
      <c r="AX270" s="12" t="s">
        <v>79</v>
      </c>
      <c r="AY270" s="246" t="s">
        <v>174</v>
      </c>
    </row>
    <row r="271" s="12" customFormat="1">
      <c r="B271" s="236"/>
      <c r="C271" s="237"/>
      <c r="D271" s="230" t="s">
        <v>287</v>
      </c>
      <c r="E271" s="238" t="s">
        <v>1</v>
      </c>
      <c r="F271" s="239" t="s">
        <v>3216</v>
      </c>
      <c r="G271" s="237"/>
      <c r="H271" s="240">
        <v>57.719999999999999</v>
      </c>
      <c r="I271" s="241"/>
      <c r="J271" s="237"/>
      <c r="K271" s="237"/>
      <c r="L271" s="242"/>
      <c r="M271" s="243"/>
      <c r="N271" s="244"/>
      <c r="O271" s="244"/>
      <c r="P271" s="244"/>
      <c r="Q271" s="244"/>
      <c r="R271" s="244"/>
      <c r="S271" s="244"/>
      <c r="T271" s="245"/>
      <c r="AT271" s="246" t="s">
        <v>287</v>
      </c>
      <c r="AU271" s="246" t="s">
        <v>90</v>
      </c>
      <c r="AV271" s="12" t="s">
        <v>90</v>
      </c>
      <c r="AW271" s="12" t="s">
        <v>40</v>
      </c>
      <c r="AX271" s="12" t="s">
        <v>79</v>
      </c>
      <c r="AY271" s="246" t="s">
        <v>174</v>
      </c>
    </row>
    <row r="272" s="12" customFormat="1">
      <c r="B272" s="236"/>
      <c r="C272" s="237"/>
      <c r="D272" s="230" t="s">
        <v>287</v>
      </c>
      <c r="E272" s="238" t="s">
        <v>1</v>
      </c>
      <c r="F272" s="239" t="s">
        <v>3217</v>
      </c>
      <c r="G272" s="237"/>
      <c r="H272" s="240">
        <v>19.920000000000002</v>
      </c>
      <c r="I272" s="241"/>
      <c r="J272" s="237"/>
      <c r="K272" s="237"/>
      <c r="L272" s="242"/>
      <c r="M272" s="243"/>
      <c r="N272" s="244"/>
      <c r="O272" s="244"/>
      <c r="P272" s="244"/>
      <c r="Q272" s="244"/>
      <c r="R272" s="244"/>
      <c r="S272" s="244"/>
      <c r="T272" s="245"/>
      <c r="AT272" s="246" t="s">
        <v>287</v>
      </c>
      <c r="AU272" s="246" t="s">
        <v>90</v>
      </c>
      <c r="AV272" s="12" t="s">
        <v>90</v>
      </c>
      <c r="AW272" s="12" t="s">
        <v>40</v>
      </c>
      <c r="AX272" s="12" t="s">
        <v>79</v>
      </c>
      <c r="AY272" s="246" t="s">
        <v>174</v>
      </c>
    </row>
    <row r="273" s="12" customFormat="1">
      <c r="B273" s="236"/>
      <c r="C273" s="237"/>
      <c r="D273" s="230" t="s">
        <v>287</v>
      </c>
      <c r="E273" s="238" t="s">
        <v>1</v>
      </c>
      <c r="F273" s="239" t="s">
        <v>3218</v>
      </c>
      <c r="G273" s="237"/>
      <c r="H273" s="240">
        <v>13.859999999999999</v>
      </c>
      <c r="I273" s="241"/>
      <c r="J273" s="237"/>
      <c r="K273" s="237"/>
      <c r="L273" s="242"/>
      <c r="M273" s="243"/>
      <c r="N273" s="244"/>
      <c r="O273" s="244"/>
      <c r="P273" s="244"/>
      <c r="Q273" s="244"/>
      <c r="R273" s="244"/>
      <c r="S273" s="244"/>
      <c r="T273" s="245"/>
      <c r="AT273" s="246" t="s">
        <v>287</v>
      </c>
      <c r="AU273" s="246" t="s">
        <v>90</v>
      </c>
      <c r="AV273" s="12" t="s">
        <v>90</v>
      </c>
      <c r="AW273" s="12" t="s">
        <v>40</v>
      </c>
      <c r="AX273" s="12" t="s">
        <v>79</v>
      </c>
      <c r="AY273" s="246" t="s">
        <v>174</v>
      </c>
    </row>
    <row r="274" s="12" customFormat="1">
      <c r="B274" s="236"/>
      <c r="C274" s="237"/>
      <c r="D274" s="230" t="s">
        <v>287</v>
      </c>
      <c r="E274" s="238" t="s">
        <v>1</v>
      </c>
      <c r="F274" s="239" t="s">
        <v>3219</v>
      </c>
      <c r="G274" s="237"/>
      <c r="H274" s="240">
        <v>11.76</v>
      </c>
      <c r="I274" s="241"/>
      <c r="J274" s="237"/>
      <c r="K274" s="237"/>
      <c r="L274" s="242"/>
      <c r="M274" s="243"/>
      <c r="N274" s="244"/>
      <c r="O274" s="244"/>
      <c r="P274" s="244"/>
      <c r="Q274" s="244"/>
      <c r="R274" s="244"/>
      <c r="S274" s="244"/>
      <c r="T274" s="245"/>
      <c r="AT274" s="246" t="s">
        <v>287</v>
      </c>
      <c r="AU274" s="246" t="s">
        <v>90</v>
      </c>
      <c r="AV274" s="12" t="s">
        <v>90</v>
      </c>
      <c r="AW274" s="12" t="s">
        <v>40</v>
      </c>
      <c r="AX274" s="12" t="s">
        <v>79</v>
      </c>
      <c r="AY274" s="246" t="s">
        <v>174</v>
      </c>
    </row>
    <row r="275" s="12" customFormat="1">
      <c r="B275" s="236"/>
      <c r="C275" s="237"/>
      <c r="D275" s="230" t="s">
        <v>287</v>
      </c>
      <c r="E275" s="238" t="s">
        <v>1</v>
      </c>
      <c r="F275" s="239" t="s">
        <v>3220</v>
      </c>
      <c r="G275" s="237"/>
      <c r="H275" s="240">
        <v>10.32</v>
      </c>
      <c r="I275" s="241"/>
      <c r="J275" s="237"/>
      <c r="K275" s="237"/>
      <c r="L275" s="242"/>
      <c r="M275" s="243"/>
      <c r="N275" s="244"/>
      <c r="O275" s="244"/>
      <c r="P275" s="244"/>
      <c r="Q275" s="244"/>
      <c r="R275" s="244"/>
      <c r="S275" s="244"/>
      <c r="T275" s="245"/>
      <c r="AT275" s="246" t="s">
        <v>287</v>
      </c>
      <c r="AU275" s="246" t="s">
        <v>90</v>
      </c>
      <c r="AV275" s="12" t="s">
        <v>90</v>
      </c>
      <c r="AW275" s="12" t="s">
        <v>40</v>
      </c>
      <c r="AX275" s="12" t="s">
        <v>79</v>
      </c>
      <c r="AY275" s="246" t="s">
        <v>174</v>
      </c>
    </row>
    <row r="276" s="12" customFormat="1">
      <c r="B276" s="236"/>
      <c r="C276" s="237"/>
      <c r="D276" s="230" t="s">
        <v>287</v>
      </c>
      <c r="E276" s="238" t="s">
        <v>1</v>
      </c>
      <c r="F276" s="239" t="s">
        <v>3221</v>
      </c>
      <c r="G276" s="237"/>
      <c r="H276" s="240">
        <v>5.8799999999999999</v>
      </c>
      <c r="I276" s="241"/>
      <c r="J276" s="237"/>
      <c r="K276" s="237"/>
      <c r="L276" s="242"/>
      <c r="M276" s="243"/>
      <c r="N276" s="244"/>
      <c r="O276" s="244"/>
      <c r="P276" s="244"/>
      <c r="Q276" s="244"/>
      <c r="R276" s="244"/>
      <c r="S276" s="244"/>
      <c r="T276" s="245"/>
      <c r="AT276" s="246" t="s">
        <v>287</v>
      </c>
      <c r="AU276" s="246" t="s">
        <v>90</v>
      </c>
      <c r="AV276" s="12" t="s">
        <v>90</v>
      </c>
      <c r="AW276" s="12" t="s">
        <v>40</v>
      </c>
      <c r="AX276" s="12" t="s">
        <v>79</v>
      </c>
      <c r="AY276" s="246" t="s">
        <v>174</v>
      </c>
    </row>
    <row r="277" s="12" customFormat="1">
      <c r="B277" s="236"/>
      <c r="C277" s="237"/>
      <c r="D277" s="230" t="s">
        <v>287</v>
      </c>
      <c r="E277" s="238" t="s">
        <v>1</v>
      </c>
      <c r="F277" s="239" t="s">
        <v>3222</v>
      </c>
      <c r="G277" s="237"/>
      <c r="H277" s="240">
        <v>7.5599999999999996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AT277" s="246" t="s">
        <v>287</v>
      </c>
      <c r="AU277" s="246" t="s">
        <v>90</v>
      </c>
      <c r="AV277" s="12" t="s">
        <v>90</v>
      </c>
      <c r="AW277" s="12" t="s">
        <v>40</v>
      </c>
      <c r="AX277" s="12" t="s">
        <v>79</v>
      </c>
      <c r="AY277" s="246" t="s">
        <v>174</v>
      </c>
    </row>
    <row r="278" s="12" customFormat="1">
      <c r="B278" s="236"/>
      <c r="C278" s="237"/>
      <c r="D278" s="230" t="s">
        <v>287</v>
      </c>
      <c r="E278" s="238" t="s">
        <v>1</v>
      </c>
      <c r="F278" s="239" t="s">
        <v>3223</v>
      </c>
      <c r="G278" s="237"/>
      <c r="H278" s="240">
        <v>12.1</v>
      </c>
      <c r="I278" s="241"/>
      <c r="J278" s="237"/>
      <c r="K278" s="237"/>
      <c r="L278" s="242"/>
      <c r="M278" s="243"/>
      <c r="N278" s="244"/>
      <c r="O278" s="244"/>
      <c r="P278" s="244"/>
      <c r="Q278" s="244"/>
      <c r="R278" s="244"/>
      <c r="S278" s="244"/>
      <c r="T278" s="245"/>
      <c r="AT278" s="246" t="s">
        <v>287</v>
      </c>
      <c r="AU278" s="246" t="s">
        <v>90</v>
      </c>
      <c r="AV278" s="12" t="s">
        <v>90</v>
      </c>
      <c r="AW278" s="12" t="s">
        <v>40</v>
      </c>
      <c r="AX278" s="12" t="s">
        <v>79</v>
      </c>
      <c r="AY278" s="246" t="s">
        <v>174</v>
      </c>
    </row>
    <row r="279" s="1" customFormat="1" ht="16.5" customHeight="1">
      <c r="B279" s="37"/>
      <c r="C279" s="218" t="s">
        <v>393</v>
      </c>
      <c r="D279" s="218" t="s">
        <v>175</v>
      </c>
      <c r="E279" s="219" t="s">
        <v>969</v>
      </c>
      <c r="F279" s="220" t="s">
        <v>970</v>
      </c>
      <c r="G279" s="221" t="s">
        <v>284</v>
      </c>
      <c r="H279" s="222">
        <v>338.64699999999999</v>
      </c>
      <c r="I279" s="223"/>
      <c r="J279" s="224">
        <f>ROUND(I279*H279,2)</f>
        <v>0</v>
      </c>
      <c r="K279" s="220" t="s">
        <v>330</v>
      </c>
      <c r="L279" s="42"/>
      <c r="M279" s="225" t="s">
        <v>1</v>
      </c>
      <c r="N279" s="226" t="s">
        <v>50</v>
      </c>
      <c r="O279" s="78"/>
      <c r="P279" s="227">
        <f>O279*H279</f>
        <v>0</v>
      </c>
      <c r="Q279" s="227">
        <v>0</v>
      </c>
      <c r="R279" s="227">
        <f>Q279*H279</f>
        <v>0</v>
      </c>
      <c r="S279" s="227">
        <v>0</v>
      </c>
      <c r="T279" s="228">
        <f>S279*H279</f>
        <v>0</v>
      </c>
      <c r="AR279" s="15" t="s">
        <v>192</v>
      </c>
      <c r="AT279" s="15" t="s">
        <v>175</v>
      </c>
      <c r="AU279" s="15" t="s">
        <v>90</v>
      </c>
      <c r="AY279" s="15" t="s">
        <v>174</v>
      </c>
      <c r="BE279" s="229">
        <f>IF(N279="základní",J279,0)</f>
        <v>0</v>
      </c>
      <c r="BF279" s="229">
        <f>IF(N279="snížená",J279,0)</f>
        <v>0</v>
      </c>
      <c r="BG279" s="229">
        <f>IF(N279="zákl. přenesená",J279,0)</f>
        <v>0</v>
      </c>
      <c r="BH279" s="229">
        <f>IF(N279="sníž. přenesená",J279,0)</f>
        <v>0</v>
      </c>
      <c r="BI279" s="229">
        <f>IF(N279="nulová",J279,0)</f>
        <v>0</v>
      </c>
      <c r="BJ279" s="15" t="s">
        <v>87</v>
      </c>
      <c r="BK279" s="229">
        <f>ROUND(I279*H279,2)</f>
        <v>0</v>
      </c>
      <c r="BL279" s="15" t="s">
        <v>192</v>
      </c>
      <c r="BM279" s="15" t="s">
        <v>3224</v>
      </c>
    </row>
    <row r="280" s="1" customFormat="1">
      <c r="B280" s="37"/>
      <c r="C280" s="38"/>
      <c r="D280" s="230" t="s">
        <v>181</v>
      </c>
      <c r="E280" s="38"/>
      <c r="F280" s="231" t="s">
        <v>1744</v>
      </c>
      <c r="G280" s="38"/>
      <c r="H280" s="38"/>
      <c r="I280" s="142"/>
      <c r="J280" s="38"/>
      <c r="K280" s="38"/>
      <c r="L280" s="42"/>
      <c r="M280" s="232"/>
      <c r="N280" s="78"/>
      <c r="O280" s="78"/>
      <c r="P280" s="78"/>
      <c r="Q280" s="78"/>
      <c r="R280" s="78"/>
      <c r="S280" s="78"/>
      <c r="T280" s="79"/>
      <c r="AT280" s="15" t="s">
        <v>181</v>
      </c>
      <c r="AU280" s="15" t="s">
        <v>90</v>
      </c>
    </row>
    <row r="281" s="12" customFormat="1">
      <c r="B281" s="236"/>
      <c r="C281" s="237"/>
      <c r="D281" s="230" t="s">
        <v>287</v>
      </c>
      <c r="E281" s="238" t="s">
        <v>1</v>
      </c>
      <c r="F281" s="239" t="s">
        <v>2654</v>
      </c>
      <c r="G281" s="237"/>
      <c r="H281" s="240">
        <v>30</v>
      </c>
      <c r="I281" s="241"/>
      <c r="J281" s="237"/>
      <c r="K281" s="237"/>
      <c r="L281" s="242"/>
      <c r="M281" s="243"/>
      <c r="N281" s="244"/>
      <c r="O281" s="244"/>
      <c r="P281" s="244"/>
      <c r="Q281" s="244"/>
      <c r="R281" s="244"/>
      <c r="S281" s="244"/>
      <c r="T281" s="245"/>
      <c r="AT281" s="246" t="s">
        <v>287</v>
      </c>
      <c r="AU281" s="246" t="s">
        <v>90</v>
      </c>
      <c r="AV281" s="12" t="s">
        <v>90</v>
      </c>
      <c r="AW281" s="12" t="s">
        <v>40</v>
      </c>
      <c r="AX281" s="12" t="s">
        <v>79</v>
      </c>
      <c r="AY281" s="246" t="s">
        <v>174</v>
      </c>
    </row>
    <row r="282" s="12" customFormat="1">
      <c r="B282" s="236"/>
      <c r="C282" s="237"/>
      <c r="D282" s="230" t="s">
        <v>287</v>
      </c>
      <c r="E282" s="238" t="s">
        <v>1</v>
      </c>
      <c r="F282" s="239" t="s">
        <v>3213</v>
      </c>
      <c r="G282" s="237"/>
      <c r="H282" s="240">
        <v>16.146999999999998</v>
      </c>
      <c r="I282" s="241"/>
      <c r="J282" s="237"/>
      <c r="K282" s="237"/>
      <c r="L282" s="242"/>
      <c r="M282" s="243"/>
      <c r="N282" s="244"/>
      <c r="O282" s="244"/>
      <c r="P282" s="244"/>
      <c r="Q282" s="244"/>
      <c r="R282" s="244"/>
      <c r="S282" s="244"/>
      <c r="T282" s="245"/>
      <c r="AT282" s="246" t="s">
        <v>287</v>
      </c>
      <c r="AU282" s="246" t="s">
        <v>90</v>
      </c>
      <c r="AV282" s="12" t="s">
        <v>90</v>
      </c>
      <c r="AW282" s="12" t="s">
        <v>40</v>
      </c>
      <c r="AX282" s="12" t="s">
        <v>79</v>
      </c>
      <c r="AY282" s="246" t="s">
        <v>174</v>
      </c>
    </row>
    <row r="283" s="12" customFormat="1">
      <c r="B283" s="236"/>
      <c r="C283" s="237"/>
      <c r="D283" s="230" t="s">
        <v>287</v>
      </c>
      <c r="E283" s="238" t="s">
        <v>1</v>
      </c>
      <c r="F283" s="239" t="s">
        <v>3214</v>
      </c>
      <c r="G283" s="237"/>
      <c r="H283" s="240">
        <v>142.09999999999999</v>
      </c>
      <c r="I283" s="241"/>
      <c r="J283" s="237"/>
      <c r="K283" s="237"/>
      <c r="L283" s="242"/>
      <c r="M283" s="243"/>
      <c r="N283" s="244"/>
      <c r="O283" s="244"/>
      <c r="P283" s="244"/>
      <c r="Q283" s="244"/>
      <c r="R283" s="244"/>
      <c r="S283" s="244"/>
      <c r="T283" s="245"/>
      <c r="AT283" s="246" t="s">
        <v>287</v>
      </c>
      <c r="AU283" s="246" t="s">
        <v>90</v>
      </c>
      <c r="AV283" s="12" t="s">
        <v>90</v>
      </c>
      <c r="AW283" s="12" t="s">
        <v>40</v>
      </c>
      <c r="AX283" s="12" t="s">
        <v>79</v>
      </c>
      <c r="AY283" s="246" t="s">
        <v>174</v>
      </c>
    </row>
    <row r="284" s="12" customFormat="1">
      <c r="B284" s="236"/>
      <c r="C284" s="237"/>
      <c r="D284" s="230" t="s">
        <v>287</v>
      </c>
      <c r="E284" s="238" t="s">
        <v>1</v>
      </c>
      <c r="F284" s="239" t="s">
        <v>3215</v>
      </c>
      <c r="G284" s="237"/>
      <c r="H284" s="240">
        <v>11.279999999999999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AT284" s="246" t="s">
        <v>287</v>
      </c>
      <c r="AU284" s="246" t="s">
        <v>90</v>
      </c>
      <c r="AV284" s="12" t="s">
        <v>90</v>
      </c>
      <c r="AW284" s="12" t="s">
        <v>40</v>
      </c>
      <c r="AX284" s="12" t="s">
        <v>79</v>
      </c>
      <c r="AY284" s="246" t="s">
        <v>174</v>
      </c>
    </row>
    <row r="285" s="12" customFormat="1">
      <c r="B285" s="236"/>
      <c r="C285" s="237"/>
      <c r="D285" s="230" t="s">
        <v>287</v>
      </c>
      <c r="E285" s="238" t="s">
        <v>1</v>
      </c>
      <c r="F285" s="239" t="s">
        <v>3216</v>
      </c>
      <c r="G285" s="237"/>
      <c r="H285" s="240">
        <v>57.719999999999999</v>
      </c>
      <c r="I285" s="241"/>
      <c r="J285" s="237"/>
      <c r="K285" s="237"/>
      <c r="L285" s="242"/>
      <c r="M285" s="243"/>
      <c r="N285" s="244"/>
      <c r="O285" s="244"/>
      <c r="P285" s="244"/>
      <c r="Q285" s="244"/>
      <c r="R285" s="244"/>
      <c r="S285" s="244"/>
      <c r="T285" s="245"/>
      <c r="AT285" s="246" t="s">
        <v>287</v>
      </c>
      <c r="AU285" s="246" t="s">
        <v>90</v>
      </c>
      <c r="AV285" s="12" t="s">
        <v>90</v>
      </c>
      <c r="AW285" s="12" t="s">
        <v>40</v>
      </c>
      <c r="AX285" s="12" t="s">
        <v>79</v>
      </c>
      <c r="AY285" s="246" t="s">
        <v>174</v>
      </c>
    </row>
    <row r="286" s="12" customFormat="1">
      <c r="B286" s="236"/>
      <c r="C286" s="237"/>
      <c r="D286" s="230" t="s">
        <v>287</v>
      </c>
      <c r="E286" s="238" t="s">
        <v>1</v>
      </c>
      <c r="F286" s="239" t="s">
        <v>3217</v>
      </c>
      <c r="G286" s="237"/>
      <c r="H286" s="240">
        <v>19.920000000000002</v>
      </c>
      <c r="I286" s="241"/>
      <c r="J286" s="237"/>
      <c r="K286" s="237"/>
      <c r="L286" s="242"/>
      <c r="M286" s="243"/>
      <c r="N286" s="244"/>
      <c r="O286" s="244"/>
      <c r="P286" s="244"/>
      <c r="Q286" s="244"/>
      <c r="R286" s="244"/>
      <c r="S286" s="244"/>
      <c r="T286" s="245"/>
      <c r="AT286" s="246" t="s">
        <v>287</v>
      </c>
      <c r="AU286" s="246" t="s">
        <v>90</v>
      </c>
      <c r="AV286" s="12" t="s">
        <v>90</v>
      </c>
      <c r="AW286" s="12" t="s">
        <v>40</v>
      </c>
      <c r="AX286" s="12" t="s">
        <v>79</v>
      </c>
      <c r="AY286" s="246" t="s">
        <v>174</v>
      </c>
    </row>
    <row r="287" s="12" customFormat="1">
      <c r="B287" s="236"/>
      <c r="C287" s="237"/>
      <c r="D287" s="230" t="s">
        <v>287</v>
      </c>
      <c r="E287" s="238" t="s">
        <v>1</v>
      </c>
      <c r="F287" s="239" t="s">
        <v>3218</v>
      </c>
      <c r="G287" s="237"/>
      <c r="H287" s="240">
        <v>13.859999999999999</v>
      </c>
      <c r="I287" s="241"/>
      <c r="J287" s="237"/>
      <c r="K287" s="237"/>
      <c r="L287" s="242"/>
      <c r="M287" s="243"/>
      <c r="N287" s="244"/>
      <c r="O287" s="244"/>
      <c r="P287" s="244"/>
      <c r="Q287" s="244"/>
      <c r="R287" s="244"/>
      <c r="S287" s="244"/>
      <c r="T287" s="245"/>
      <c r="AT287" s="246" t="s">
        <v>287</v>
      </c>
      <c r="AU287" s="246" t="s">
        <v>90</v>
      </c>
      <c r="AV287" s="12" t="s">
        <v>90</v>
      </c>
      <c r="AW287" s="12" t="s">
        <v>40</v>
      </c>
      <c r="AX287" s="12" t="s">
        <v>79</v>
      </c>
      <c r="AY287" s="246" t="s">
        <v>174</v>
      </c>
    </row>
    <row r="288" s="12" customFormat="1">
      <c r="B288" s="236"/>
      <c r="C288" s="237"/>
      <c r="D288" s="230" t="s">
        <v>287</v>
      </c>
      <c r="E288" s="238" t="s">
        <v>1</v>
      </c>
      <c r="F288" s="239" t="s">
        <v>3219</v>
      </c>
      <c r="G288" s="237"/>
      <c r="H288" s="240">
        <v>11.76</v>
      </c>
      <c r="I288" s="241"/>
      <c r="J288" s="237"/>
      <c r="K288" s="237"/>
      <c r="L288" s="242"/>
      <c r="M288" s="243"/>
      <c r="N288" s="244"/>
      <c r="O288" s="244"/>
      <c r="P288" s="244"/>
      <c r="Q288" s="244"/>
      <c r="R288" s="244"/>
      <c r="S288" s="244"/>
      <c r="T288" s="245"/>
      <c r="AT288" s="246" t="s">
        <v>287</v>
      </c>
      <c r="AU288" s="246" t="s">
        <v>90</v>
      </c>
      <c r="AV288" s="12" t="s">
        <v>90</v>
      </c>
      <c r="AW288" s="12" t="s">
        <v>40</v>
      </c>
      <c r="AX288" s="12" t="s">
        <v>79</v>
      </c>
      <c r="AY288" s="246" t="s">
        <v>174</v>
      </c>
    </row>
    <row r="289" s="12" customFormat="1">
      <c r="B289" s="236"/>
      <c r="C289" s="237"/>
      <c r="D289" s="230" t="s">
        <v>287</v>
      </c>
      <c r="E289" s="238" t="s">
        <v>1</v>
      </c>
      <c r="F289" s="239" t="s">
        <v>3220</v>
      </c>
      <c r="G289" s="237"/>
      <c r="H289" s="240">
        <v>10.32</v>
      </c>
      <c r="I289" s="241"/>
      <c r="J289" s="237"/>
      <c r="K289" s="237"/>
      <c r="L289" s="242"/>
      <c r="M289" s="243"/>
      <c r="N289" s="244"/>
      <c r="O289" s="244"/>
      <c r="P289" s="244"/>
      <c r="Q289" s="244"/>
      <c r="R289" s="244"/>
      <c r="S289" s="244"/>
      <c r="T289" s="245"/>
      <c r="AT289" s="246" t="s">
        <v>287</v>
      </c>
      <c r="AU289" s="246" t="s">
        <v>90</v>
      </c>
      <c r="AV289" s="12" t="s">
        <v>90</v>
      </c>
      <c r="AW289" s="12" t="s">
        <v>40</v>
      </c>
      <c r="AX289" s="12" t="s">
        <v>79</v>
      </c>
      <c r="AY289" s="246" t="s">
        <v>174</v>
      </c>
    </row>
    <row r="290" s="12" customFormat="1">
      <c r="B290" s="236"/>
      <c r="C290" s="237"/>
      <c r="D290" s="230" t="s">
        <v>287</v>
      </c>
      <c r="E290" s="238" t="s">
        <v>1</v>
      </c>
      <c r="F290" s="239" t="s">
        <v>3221</v>
      </c>
      <c r="G290" s="237"/>
      <c r="H290" s="240">
        <v>5.8799999999999999</v>
      </c>
      <c r="I290" s="241"/>
      <c r="J290" s="237"/>
      <c r="K290" s="237"/>
      <c r="L290" s="242"/>
      <c r="M290" s="243"/>
      <c r="N290" s="244"/>
      <c r="O290" s="244"/>
      <c r="P290" s="244"/>
      <c r="Q290" s="244"/>
      <c r="R290" s="244"/>
      <c r="S290" s="244"/>
      <c r="T290" s="245"/>
      <c r="AT290" s="246" t="s">
        <v>287</v>
      </c>
      <c r="AU290" s="246" t="s">
        <v>90</v>
      </c>
      <c r="AV290" s="12" t="s">
        <v>90</v>
      </c>
      <c r="AW290" s="12" t="s">
        <v>40</v>
      </c>
      <c r="AX290" s="12" t="s">
        <v>79</v>
      </c>
      <c r="AY290" s="246" t="s">
        <v>174</v>
      </c>
    </row>
    <row r="291" s="12" customFormat="1">
      <c r="B291" s="236"/>
      <c r="C291" s="237"/>
      <c r="D291" s="230" t="s">
        <v>287</v>
      </c>
      <c r="E291" s="238" t="s">
        <v>1</v>
      </c>
      <c r="F291" s="239" t="s">
        <v>3222</v>
      </c>
      <c r="G291" s="237"/>
      <c r="H291" s="240">
        <v>7.5599999999999996</v>
      </c>
      <c r="I291" s="241"/>
      <c r="J291" s="237"/>
      <c r="K291" s="237"/>
      <c r="L291" s="242"/>
      <c r="M291" s="243"/>
      <c r="N291" s="244"/>
      <c r="O291" s="244"/>
      <c r="P291" s="244"/>
      <c r="Q291" s="244"/>
      <c r="R291" s="244"/>
      <c r="S291" s="244"/>
      <c r="T291" s="245"/>
      <c r="AT291" s="246" t="s">
        <v>287</v>
      </c>
      <c r="AU291" s="246" t="s">
        <v>90</v>
      </c>
      <c r="AV291" s="12" t="s">
        <v>90</v>
      </c>
      <c r="AW291" s="12" t="s">
        <v>40</v>
      </c>
      <c r="AX291" s="12" t="s">
        <v>79</v>
      </c>
      <c r="AY291" s="246" t="s">
        <v>174</v>
      </c>
    </row>
    <row r="292" s="12" customFormat="1">
      <c r="B292" s="236"/>
      <c r="C292" s="237"/>
      <c r="D292" s="230" t="s">
        <v>287</v>
      </c>
      <c r="E292" s="238" t="s">
        <v>1</v>
      </c>
      <c r="F292" s="239" t="s">
        <v>3223</v>
      </c>
      <c r="G292" s="237"/>
      <c r="H292" s="240">
        <v>12.1</v>
      </c>
      <c r="I292" s="241"/>
      <c r="J292" s="237"/>
      <c r="K292" s="237"/>
      <c r="L292" s="242"/>
      <c r="M292" s="243"/>
      <c r="N292" s="244"/>
      <c r="O292" s="244"/>
      <c r="P292" s="244"/>
      <c r="Q292" s="244"/>
      <c r="R292" s="244"/>
      <c r="S292" s="244"/>
      <c r="T292" s="245"/>
      <c r="AT292" s="246" t="s">
        <v>287</v>
      </c>
      <c r="AU292" s="246" t="s">
        <v>90</v>
      </c>
      <c r="AV292" s="12" t="s">
        <v>90</v>
      </c>
      <c r="AW292" s="12" t="s">
        <v>40</v>
      </c>
      <c r="AX292" s="12" t="s">
        <v>79</v>
      </c>
      <c r="AY292" s="246" t="s">
        <v>174</v>
      </c>
    </row>
    <row r="293" s="1" customFormat="1" ht="16.5" customHeight="1">
      <c r="B293" s="37"/>
      <c r="C293" s="218" t="s">
        <v>400</v>
      </c>
      <c r="D293" s="218" t="s">
        <v>175</v>
      </c>
      <c r="E293" s="219" t="s">
        <v>983</v>
      </c>
      <c r="F293" s="220" t="s">
        <v>984</v>
      </c>
      <c r="G293" s="221" t="s">
        <v>284</v>
      </c>
      <c r="H293" s="222">
        <v>1925.424</v>
      </c>
      <c r="I293" s="223"/>
      <c r="J293" s="224">
        <f>ROUND(I293*H293,2)</f>
        <v>0</v>
      </c>
      <c r="K293" s="220" t="s">
        <v>274</v>
      </c>
      <c r="L293" s="42"/>
      <c r="M293" s="225" t="s">
        <v>1</v>
      </c>
      <c r="N293" s="226" t="s">
        <v>50</v>
      </c>
      <c r="O293" s="78"/>
      <c r="P293" s="227">
        <f>O293*H293</f>
        <v>0</v>
      </c>
      <c r="Q293" s="227">
        <v>0</v>
      </c>
      <c r="R293" s="227">
        <f>Q293*H293</f>
        <v>0</v>
      </c>
      <c r="S293" s="227">
        <v>0</v>
      </c>
      <c r="T293" s="228">
        <f>S293*H293</f>
        <v>0</v>
      </c>
      <c r="AR293" s="15" t="s">
        <v>192</v>
      </c>
      <c r="AT293" s="15" t="s">
        <v>175</v>
      </c>
      <c r="AU293" s="15" t="s">
        <v>90</v>
      </c>
      <c r="AY293" s="15" t="s">
        <v>174</v>
      </c>
      <c r="BE293" s="229">
        <f>IF(N293="základní",J293,0)</f>
        <v>0</v>
      </c>
      <c r="BF293" s="229">
        <f>IF(N293="snížená",J293,0)</f>
        <v>0</v>
      </c>
      <c r="BG293" s="229">
        <f>IF(N293="zákl. přenesená",J293,0)</f>
        <v>0</v>
      </c>
      <c r="BH293" s="229">
        <f>IF(N293="sníž. přenesená",J293,0)</f>
        <v>0</v>
      </c>
      <c r="BI293" s="229">
        <f>IF(N293="nulová",J293,0)</f>
        <v>0</v>
      </c>
      <c r="BJ293" s="15" t="s">
        <v>87</v>
      </c>
      <c r="BK293" s="229">
        <f>ROUND(I293*H293,2)</f>
        <v>0</v>
      </c>
      <c r="BL293" s="15" t="s">
        <v>192</v>
      </c>
      <c r="BM293" s="15" t="s">
        <v>3225</v>
      </c>
    </row>
    <row r="294" s="1" customFormat="1">
      <c r="B294" s="37"/>
      <c r="C294" s="38"/>
      <c r="D294" s="230" t="s">
        <v>181</v>
      </c>
      <c r="E294" s="38"/>
      <c r="F294" s="231" t="s">
        <v>1747</v>
      </c>
      <c r="G294" s="38"/>
      <c r="H294" s="38"/>
      <c r="I294" s="142"/>
      <c r="J294" s="38"/>
      <c r="K294" s="38"/>
      <c r="L294" s="42"/>
      <c r="M294" s="232"/>
      <c r="N294" s="78"/>
      <c r="O294" s="78"/>
      <c r="P294" s="78"/>
      <c r="Q294" s="78"/>
      <c r="R294" s="78"/>
      <c r="S294" s="78"/>
      <c r="T294" s="79"/>
      <c r="AT294" s="15" t="s">
        <v>181</v>
      </c>
      <c r="AU294" s="15" t="s">
        <v>90</v>
      </c>
    </row>
    <row r="295" s="12" customFormat="1">
      <c r="B295" s="236"/>
      <c r="C295" s="237"/>
      <c r="D295" s="230" t="s">
        <v>287</v>
      </c>
      <c r="E295" s="238" t="s">
        <v>1</v>
      </c>
      <c r="F295" s="239" t="s">
        <v>3226</v>
      </c>
      <c r="G295" s="237"/>
      <c r="H295" s="240">
        <v>97.024000000000001</v>
      </c>
      <c r="I295" s="241"/>
      <c r="J295" s="237"/>
      <c r="K295" s="237"/>
      <c r="L295" s="242"/>
      <c r="M295" s="243"/>
      <c r="N295" s="244"/>
      <c r="O295" s="244"/>
      <c r="P295" s="244"/>
      <c r="Q295" s="244"/>
      <c r="R295" s="244"/>
      <c r="S295" s="244"/>
      <c r="T295" s="245"/>
      <c r="AT295" s="246" t="s">
        <v>287</v>
      </c>
      <c r="AU295" s="246" t="s">
        <v>90</v>
      </c>
      <c r="AV295" s="12" t="s">
        <v>90</v>
      </c>
      <c r="AW295" s="12" t="s">
        <v>40</v>
      </c>
      <c r="AX295" s="12" t="s">
        <v>79</v>
      </c>
      <c r="AY295" s="246" t="s">
        <v>174</v>
      </c>
    </row>
    <row r="296" s="12" customFormat="1">
      <c r="B296" s="236"/>
      <c r="C296" s="237"/>
      <c r="D296" s="230" t="s">
        <v>287</v>
      </c>
      <c r="E296" s="238" t="s">
        <v>1</v>
      </c>
      <c r="F296" s="239" t="s">
        <v>3227</v>
      </c>
      <c r="G296" s="237"/>
      <c r="H296" s="240">
        <v>870.36000000000001</v>
      </c>
      <c r="I296" s="241"/>
      <c r="J296" s="237"/>
      <c r="K296" s="237"/>
      <c r="L296" s="242"/>
      <c r="M296" s="243"/>
      <c r="N296" s="244"/>
      <c r="O296" s="244"/>
      <c r="P296" s="244"/>
      <c r="Q296" s="244"/>
      <c r="R296" s="244"/>
      <c r="S296" s="244"/>
      <c r="T296" s="245"/>
      <c r="AT296" s="246" t="s">
        <v>287</v>
      </c>
      <c r="AU296" s="246" t="s">
        <v>90</v>
      </c>
      <c r="AV296" s="12" t="s">
        <v>90</v>
      </c>
      <c r="AW296" s="12" t="s">
        <v>40</v>
      </c>
      <c r="AX296" s="12" t="s">
        <v>79</v>
      </c>
      <c r="AY296" s="246" t="s">
        <v>174</v>
      </c>
    </row>
    <row r="297" s="12" customFormat="1">
      <c r="B297" s="236"/>
      <c r="C297" s="237"/>
      <c r="D297" s="230" t="s">
        <v>287</v>
      </c>
      <c r="E297" s="238" t="s">
        <v>1</v>
      </c>
      <c r="F297" s="239" t="s">
        <v>3228</v>
      </c>
      <c r="G297" s="237"/>
      <c r="H297" s="240">
        <v>78.560000000000002</v>
      </c>
      <c r="I297" s="241"/>
      <c r="J297" s="237"/>
      <c r="K297" s="237"/>
      <c r="L297" s="242"/>
      <c r="M297" s="243"/>
      <c r="N297" s="244"/>
      <c r="O297" s="244"/>
      <c r="P297" s="244"/>
      <c r="Q297" s="244"/>
      <c r="R297" s="244"/>
      <c r="S297" s="244"/>
      <c r="T297" s="245"/>
      <c r="AT297" s="246" t="s">
        <v>287</v>
      </c>
      <c r="AU297" s="246" t="s">
        <v>90</v>
      </c>
      <c r="AV297" s="12" t="s">
        <v>90</v>
      </c>
      <c r="AW297" s="12" t="s">
        <v>40</v>
      </c>
      <c r="AX297" s="12" t="s">
        <v>79</v>
      </c>
      <c r="AY297" s="246" t="s">
        <v>174</v>
      </c>
    </row>
    <row r="298" s="12" customFormat="1">
      <c r="B298" s="236"/>
      <c r="C298" s="237"/>
      <c r="D298" s="230" t="s">
        <v>287</v>
      </c>
      <c r="E298" s="238" t="s">
        <v>1</v>
      </c>
      <c r="F298" s="239" t="s">
        <v>3229</v>
      </c>
      <c r="G298" s="237"/>
      <c r="H298" s="240">
        <v>396.39999999999998</v>
      </c>
      <c r="I298" s="241"/>
      <c r="J298" s="237"/>
      <c r="K298" s="237"/>
      <c r="L298" s="242"/>
      <c r="M298" s="243"/>
      <c r="N298" s="244"/>
      <c r="O298" s="244"/>
      <c r="P298" s="244"/>
      <c r="Q298" s="244"/>
      <c r="R298" s="244"/>
      <c r="S298" s="244"/>
      <c r="T298" s="245"/>
      <c r="AT298" s="246" t="s">
        <v>287</v>
      </c>
      <c r="AU298" s="246" t="s">
        <v>90</v>
      </c>
      <c r="AV298" s="12" t="s">
        <v>90</v>
      </c>
      <c r="AW298" s="12" t="s">
        <v>40</v>
      </c>
      <c r="AX298" s="12" t="s">
        <v>79</v>
      </c>
      <c r="AY298" s="246" t="s">
        <v>174</v>
      </c>
    </row>
    <row r="299" s="12" customFormat="1">
      <c r="B299" s="236"/>
      <c r="C299" s="237"/>
      <c r="D299" s="230" t="s">
        <v>287</v>
      </c>
      <c r="E299" s="238" t="s">
        <v>1</v>
      </c>
      <c r="F299" s="239" t="s">
        <v>3230</v>
      </c>
      <c r="G299" s="237"/>
      <c r="H299" s="240">
        <v>92.359999999999999</v>
      </c>
      <c r="I299" s="241"/>
      <c r="J299" s="237"/>
      <c r="K299" s="237"/>
      <c r="L299" s="242"/>
      <c r="M299" s="243"/>
      <c r="N299" s="244"/>
      <c r="O299" s="244"/>
      <c r="P299" s="244"/>
      <c r="Q299" s="244"/>
      <c r="R299" s="244"/>
      <c r="S299" s="244"/>
      <c r="T299" s="245"/>
      <c r="AT299" s="246" t="s">
        <v>287</v>
      </c>
      <c r="AU299" s="246" t="s">
        <v>90</v>
      </c>
      <c r="AV299" s="12" t="s">
        <v>90</v>
      </c>
      <c r="AW299" s="12" t="s">
        <v>40</v>
      </c>
      <c r="AX299" s="12" t="s">
        <v>79</v>
      </c>
      <c r="AY299" s="246" t="s">
        <v>174</v>
      </c>
    </row>
    <row r="300" s="12" customFormat="1">
      <c r="B300" s="236"/>
      <c r="C300" s="237"/>
      <c r="D300" s="230" t="s">
        <v>287</v>
      </c>
      <c r="E300" s="238" t="s">
        <v>1</v>
      </c>
      <c r="F300" s="239" t="s">
        <v>3231</v>
      </c>
      <c r="G300" s="237"/>
      <c r="H300" s="240">
        <v>70.840000000000003</v>
      </c>
      <c r="I300" s="241"/>
      <c r="J300" s="237"/>
      <c r="K300" s="237"/>
      <c r="L300" s="242"/>
      <c r="M300" s="243"/>
      <c r="N300" s="244"/>
      <c r="O300" s="244"/>
      <c r="P300" s="244"/>
      <c r="Q300" s="244"/>
      <c r="R300" s="244"/>
      <c r="S300" s="244"/>
      <c r="T300" s="245"/>
      <c r="AT300" s="246" t="s">
        <v>287</v>
      </c>
      <c r="AU300" s="246" t="s">
        <v>90</v>
      </c>
      <c r="AV300" s="12" t="s">
        <v>90</v>
      </c>
      <c r="AW300" s="12" t="s">
        <v>40</v>
      </c>
      <c r="AX300" s="12" t="s">
        <v>79</v>
      </c>
      <c r="AY300" s="246" t="s">
        <v>174</v>
      </c>
    </row>
    <row r="301" s="12" customFormat="1">
      <c r="B301" s="236"/>
      <c r="C301" s="237"/>
      <c r="D301" s="230" t="s">
        <v>287</v>
      </c>
      <c r="E301" s="238" t="s">
        <v>1</v>
      </c>
      <c r="F301" s="239" t="s">
        <v>3232</v>
      </c>
      <c r="G301" s="237"/>
      <c r="H301" s="240">
        <v>86.239999999999995</v>
      </c>
      <c r="I301" s="241"/>
      <c r="J301" s="237"/>
      <c r="K301" s="237"/>
      <c r="L301" s="242"/>
      <c r="M301" s="243"/>
      <c r="N301" s="244"/>
      <c r="O301" s="244"/>
      <c r="P301" s="244"/>
      <c r="Q301" s="244"/>
      <c r="R301" s="244"/>
      <c r="S301" s="244"/>
      <c r="T301" s="245"/>
      <c r="AT301" s="246" t="s">
        <v>287</v>
      </c>
      <c r="AU301" s="246" t="s">
        <v>90</v>
      </c>
      <c r="AV301" s="12" t="s">
        <v>90</v>
      </c>
      <c r="AW301" s="12" t="s">
        <v>40</v>
      </c>
      <c r="AX301" s="12" t="s">
        <v>79</v>
      </c>
      <c r="AY301" s="246" t="s">
        <v>174</v>
      </c>
    </row>
    <row r="302" s="12" customFormat="1">
      <c r="B302" s="236"/>
      <c r="C302" s="237"/>
      <c r="D302" s="230" t="s">
        <v>287</v>
      </c>
      <c r="E302" s="238" t="s">
        <v>1</v>
      </c>
      <c r="F302" s="239" t="s">
        <v>3233</v>
      </c>
      <c r="G302" s="237"/>
      <c r="H302" s="240">
        <v>75.680000000000007</v>
      </c>
      <c r="I302" s="241"/>
      <c r="J302" s="237"/>
      <c r="K302" s="237"/>
      <c r="L302" s="242"/>
      <c r="M302" s="243"/>
      <c r="N302" s="244"/>
      <c r="O302" s="244"/>
      <c r="P302" s="244"/>
      <c r="Q302" s="244"/>
      <c r="R302" s="244"/>
      <c r="S302" s="244"/>
      <c r="T302" s="245"/>
      <c r="AT302" s="246" t="s">
        <v>287</v>
      </c>
      <c r="AU302" s="246" t="s">
        <v>90</v>
      </c>
      <c r="AV302" s="12" t="s">
        <v>90</v>
      </c>
      <c r="AW302" s="12" t="s">
        <v>40</v>
      </c>
      <c r="AX302" s="12" t="s">
        <v>79</v>
      </c>
      <c r="AY302" s="246" t="s">
        <v>174</v>
      </c>
    </row>
    <row r="303" s="12" customFormat="1">
      <c r="B303" s="236"/>
      <c r="C303" s="237"/>
      <c r="D303" s="230" t="s">
        <v>287</v>
      </c>
      <c r="E303" s="238" t="s">
        <v>1</v>
      </c>
      <c r="F303" s="239" t="s">
        <v>3234</v>
      </c>
      <c r="G303" s="237"/>
      <c r="H303" s="240">
        <v>43.119999999999997</v>
      </c>
      <c r="I303" s="241"/>
      <c r="J303" s="237"/>
      <c r="K303" s="237"/>
      <c r="L303" s="242"/>
      <c r="M303" s="243"/>
      <c r="N303" s="244"/>
      <c r="O303" s="244"/>
      <c r="P303" s="244"/>
      <c r="Q303" s="244"/>
      <c r="R303" s="244"/>
      <c r="S303" s="244"/>
      <c r="T303" s="245"/>
      <c r="AT303" s="246" t="s">
        <v>287</v>
      </c>
      <c r="AU303" s="246" t="s">
        <v>90</v>
      </c>
      <c r="AV303" s="12" t="s">
        <v>90</v>
      </c>
      <c r="AW303" s="12" t="s">
        <v>40</v>
      </c>
      <c r="AX303" s="12" t="s">
        <v>79</v>
      </c>
      <c r="AY303" s="246" t="s">
        <v>174</v>
      </c>
    </row>
    <row r="304" s="12" customFormat="1">
      <c r="B304" s="236"/>
      <c r="C304" s="237"/>
      <c r="D304" s="230" t="s">
        <v>287</v>
      </c>
      <c r="E304" s="238" t="s">
        <v>1</v>
      </c>
      <c r="F304" s="239" t="s">
        <v>3235</v>
      </c>
      <c r="G304" s="237"/>
      <c r="H304" s="240">
        <v>55.439999999999998</v>
      </c>
      <c r="I304" s="241"/>
      <c r="J304" s="237"/>
      <c r="K304" s="237"/>
      <c r="L304" s="242"/>
      <c r="M304" s="243"/>
      <c r="N304" s="244"/>
      <c r="O304" s="244"/>
      <c r="P304" s="244"/>
      <c r="Q304" s="244"/>
      <c r="R304" s="244"/>
      <c r="S304" s="244"/>
      <c r="T304" s="245"/>
      <c r="AT304" s="246" t="s">
        <v>287</v>
      </c>
      <c r="AU304" s="246" t="s">
        <v>90</v>
      </c>
      <c r="AV304" s="12" t="s">
        <v>90</v>
      </c>
      <c r="AW304" s="12" t="s">
        <v>40</v>
      </c>
      <c r="AX304" s="12" t="s">
        <v>79</v>
      </c>
      <c r="AY304" s="246" t="s">
        <v>174</v>
      </c>
    </row>
    <row r="305" s="12" customFormat="1">
      <c r="B305" s="236"/>
      <c r="C305" s="237"/>
      <c r="D305" s="230" t="s">
        <v>287</v>
      </c>
      <c r="E305" s="238" t="s">
        <v>1</v>
      </c>
      <c r="F305" s="239" t="s">
        <v>3236</v>
      </c>
      <c r="G305" s="237"/>
      <c r="H305" s="240">
        <v>59.399999999999999</v>
      </c>
      <c r="I305" s="241"/>
      <c r="J305" s="237"/>
      <c r="K305" s="237"/>
      <c r="L305" s="242"/>
      <c r="M305" s="243"/>
      <c r="N305" s="244"/>
      <c r="O305" s="244"/>
      <c r="P305" s="244"/>
      <c r="Q305" s="244"/>
      <c r="R305" s="244"/>
      <c r="S305" s="244"/>
      <c r="T305" s="245"/>
      <c r="AT305" s="246" t="s">
        <v>287</v>
      </c>
      <c r="AU305" s="246" t="s">
        <v>90</v>
      </c>
      <c r="AV305" s="12" t="s">
        <v>90</v>
      </c>
      <c r="AW305" s="12" t="s">
        <v>40</v>
      </c>
      <c r="AX305" s="12" t="s">
        <v>79</v>
      </c>
      <c r="AY305" s="246" t="s">
        <v>174</v>
      </c>
    </row>
    <row r="306" s="1" customFormat="1" ht="16.5" customHeight="1">
      <c r="B306" s="37"/>
      <c r="C306" s="218" t="s">
        <v>405</v>
      </c>
      <c r="D306" s="218" t="s">
        <v>175</v>
      </c>
      <c r="E306" s="219" t="s">
        <v>988</v>
      </c>
      <c r="F306" s="220" t="s">
        <v>989</v>
      </c>
      <c r="G306" s="221" t="s">
        <v>284</v>
      </c>
      <c r="H306" s="222">
        <v>1001.884</v>
      </c>
      <c r="I306" s="223"/>
      <c r="J306" s="224">
        <f>ROUND(I306*H306,2)</f>
        <v>0</v>
      </c>
      <c r="K306" s="220" t="s">
        <v>274</v>
      </c>
      <c r="L306" s="42"/>
      <c r="M306" s="225" t="s">
        <v>1</v>
      </c>
      <c r="N306" s="226" t="s">
        <v>50</v>
      </c>
      <c r="O306" s="78"/>
      <c r="P306" s="227">
        <f>O306*H306</f>
        <v>0</v>
      </c>
      <c r="Q306" s="227">
        <v>0</v>
      </c>
      <c r="R306" s="227">
        <f>Q306*H306</f>
        <v>0</v>
      </c>
      <c r="S306" s="227">
        <v>0</v>
      </c>
      <c r="T306" s="228">
        <f>S306*H306</f>
        <v>0</v>
      </c>
      <c r="AR306" s="15" t="s">
        <v>192</v>
      </c>
      <c r="AT306" s="15" t="s">
        <v>175</v>
      </c>
      <c r="AU306" s="15" t="s">
        <v>90</v>
      </c>
      <c r="AY306" s="15" t="s">
        <v>174</v>
      </c>
      <c r="BE306" s="229">
        <f>IF(N306="základní",J306,0)</f>
        <v>0</v>
      </c>
      <c r="BF306" s="229">
        <f>IF(N306="snížená",J306,0)</f>
        <v>0</v>
      </c>
      <c r="BG306" s="229">
        <f>IF(N306="zákl. přenesená",J306,0)</f>
        <v>0</v>
      </c>
      <c r="BH306" s="229">
        <f>IF(N306="sníž. přenesená",J306,0)</f>
        <v>0</v>
      </c>
      <c r="BI306" s="229">
        <f>IF(N306="nulová",J306,0)</f>
        <v>0</v>
      </c>
      <c r="BJ306" s="15" t="s">
        <v>87</v>
      </c>
      <c r="BK306" s="229">
        <f>ROUND(I306*H306,2)</f>
        <v>0</v>
      </c>
      <c r="BL306" s="15" t="s">
        <v>192</v>
      </c>
      <c r="BM306" s="15" t="s">
        <v>3237</v>
      </c>
    </row>
    <row r="307" s="1" customFormat="1">
      <c r="B307" s="37"/>
      <c r="C307" s="38"/>
      <c r="D307" s="230" t="s">
        <v>181</v>
      </c>
      <c r="E307" s="38"/>
      <c r="F307" s="231" t="s">
        <v>991</v>
      </c>
      <c r="G307" s="38"/>
      <c r="H307" s="38"/>
      <c r="I307" s="142"/>
      <c r="J307" s="38"/>
      <c r="K307" s="38"/>
      <c r="L307" s="42"/>
      <c r="M307" s="232"/>
      <c r="N307" s="78"/>
      <c r="O307" s="78"/>
      <c r="P307" s="78"/>
      <c r="Q307" s="78"/>
      <c r="R307" s="78"/>
      <c r="S307" s="78"/>
      <c r="T307" s="79"/>
      <c r="AT307" s="15" t="s">
        <v>181</v>
      </c>
      <c r="AU307" s="15" t="s">
        <v>90</v>
      </c>
    </row>
    <row r="308" s="12" customFormat="1">
      <c r="B308" s="236"/>
      <c r="C308" s="237"/>
      <c r="D308" s="230" t="s">
        <v>287</v>
      </c>
      <c r="E308" s="238" t="s">
        <v>1</v>
      </c>
      <c r="F308" s="239" t="s">
        <v>2672</v>
      </c>
      <c r="G308" s="237"/>
      <c r="H308" s="240">
        <v>30</v>
      </c>
      <c r="I308" s="241"/>
      <c r="J308" s="237"/>
      <c r="K308" s="237"/>
      <c r="L308" s="242"/>
      <c r="M308" s="243"/>
      <c r="N308" s="244"/>
      <c r="O308" s="244"/>
      <c r="P308" s="244"/>
      <c r="Q308" s="244"/>
      <c r="R308" s="244"/>
      <c r="S308" s="244"/>
      <c r="T308" s="245"/>
      <c r="AT308" s="246" t="s">
        <v>287</v>
      </c>
      <c r="AU308" s="246" t="s">
        <v>90</v>
      </c>
      <c r="AV308" s="12" t="s">
        <v>90</v>
      </c>
      <c r="AW308" s="12" t="s">
        <v>40</v>
      </c>
      <c r="AX308" s="12" t="s">
        <v>79</v>
      </c>
      <c r="AY308" s="246" t="s">
        <v>174</v>
      </c>
    </row>
    <row r="309" s="12" customFormat="1">
      <c r="B309" s="236"/>
      <c r="C309" s="237"/>
      <c r="D309" s="230" t="s">
        <v>287</v>
      </c>
      <c r="E309" s="238" t="s">
        <v>1</v>
      </c>
      <c r="F309" s="239" t="s">
        <v>3187</v>
      </c>
      <c r="G309" s="237"/>
      <c r="H309" s="240">
        <v>57.423999999999999</v>
      </c>
      <c r="I309" s="241"/>
      <c r="J309" s="237"/>
      <c r="K309" s="237"/>
      <c r="L309" s="242"/>
      <c r="M309" s="243"/>
      <c r="N309" s="244"/>
      <c r="O309" s="244"/>
      <c r="P309" s="244"/>
      <c r="Q309" s="244"/>
      <c r="R309" s="244"/>
      <c r="S309" s="244"/>
      <c r="T309" s="245"/>
      <c r="AT309" s="246" t="s">
        <v>287</v>
      </c>
      <c r="AU309" s="246" t="s">
        <v>90</v>
      </c>
      <c r="AV309" s="12" t="s">
        <v>90</v>
      </c>
      <c r="AW309" s="12" t="s">
        <v>40</v>
      </c>
      <c r="AX309" s="12" t="s">
        <v>79</v>
      </c>
      <c r="AY309" s="246" t="s">
        <v>174</v>
      </c>
    </row>
    <row r="310" s="12" customFormat="1">
      <c r="B310" s="236"/>
      <c r="C310" s="237"/>
      <c r="D310" s="230" t="s">
        <v>287</v>
      </c>
      <c r="E310" s="238" t="s">
        <v>1</v>
      </c>
      <c r="F310" s="239" t="s">
        <v>3188</v>
      </c>
      <c r="G310" s="237"/>
      <c r="H310" s="240">
        <v>435.18000000000001</v>
      </c>
      <c r="I310" s="241"/>
      <c r="J310" s="237"/>
      <c r="K310" s="237"/>
      <c r="L310" s="242"/>
      <c r="M310" s="243"/>
      <c r="N310" s="244"/>
      <c r="O310" s="244"/>
      <c r="P310" s="244"/>
      <c r="Q310" s="244"/>
      <c r="R310" s="244"/>
      <c r="S310" s="244"/>
      <c r="T310" s="245"/>
      <c r="AT310" s="246" t="s">
        <v>287</v>
      </c>
      <c r="AU310" s="246" t="s">
        <v>90</v>
      </c>
      <c r="AV310" s="12" t="s">
        <v>90</v>
      </c>
      <c r="AW310" s="12" t="s">
        <v>40</v>
      </c>
      <c r="AX310" s="12" t="s">
        <v>79</v>
      </c>
      <c r="AY310" s="246" t="s">
        <v>174</v>
      </c>
    </row>
    <row r="311" s="12" customFormat="1">
      <c r="B311" s="236"/>
      <c r="C311" s="237"/>
      <c r="D311" s="230" t="s">
        <v>287</v>
      </c>
      <c r="E311" s="238" t="s">
        <v>1</v>
      </c>
      <c r="F311" s="239" t="s">
        <v>3189</v>
      </c>
      <c r="G311" s="237"/>
      <c r="H311" s="240">
        <v>39.280000000000001</v>
      </c>
      <c r="I311" s="241"/>
      <c r="J311" s="237"/>
      <c r="K311" s="237"/>
      <c r="L311" s="242"/>
      <c r="M311" s="243"/>
      <c r="N311" s="244"/>
      <c r="O311" s="244"/>
      <c r="P311" s="244"/>
      <c r="Q311" s="244"/>
      <c r="R311" s="244"/>
      <c r="S311" s="244"/>
      <c r="T311" s="245"/>
      <c r="AT311" s="246" t="s">
        <v>287</v>
      </c>
      <c r="AU311" s="246" t="s">
        <v>90</v>
      </c>
      <c r="AV311" s="12" t="s">
        <v>90</v>
      </c>
      <c r="AW311" s="12" t="s">
        <v>40</v>
      </c>
      <c r="AX311" s="12" t="s">
        <v>79</v>
      </c>
      <c r="AY311" s="246" t="s">
        <v>174</v>
      </c>
    </row>
    <row r="312" s="12" customFormat="1">
      <c r="B312" s="236"/>
      <c r="C312" s="237"/>
      <c r="D312" s="230" t="s">
        <v>287</v>
      </c>
      <c r="E312" s="238" t="s">
        <v>1</v>
      </c>
      <c r="F312" s="239" t="s">
        <v>3190</v>
      </c>
      <c r="G312" s="237"/>
      <c r="H312" s="240">
        <v>198.19999999999999</v>
      </c>
      <c r="I312" s="241"/>
      <c r="J312" s="237"/>
      <c r="K312" s="237"/>
      <c r="L312" s="242"/>
      <c r="M312" s="243"/>
      <c r="N312" s="244"/>
      <c r="O312" s="244"/>
      <c r="P312" s="244"/>
      <c r="Q312" s="244"/>
      <c r="R312" s="244"/>
      <c r="S312" s="244"/>
      <c r="T312" s="245"/>
      <c r="AT312" s="246" t="s">
        <v>287</v>
      </c>
      <c r="AU312" s="246" t="s">
        <v>90</v>
      </c>
      <c r="AV312" s="12" t="s">
        <v>90</v>
      </c>
      <c r="AW312" s="12" t="s">
        <v>40</v>
      </c>
      <c r="AX312" s="12" t="s">
        <v>79</v>
      </c>
      <c r="AY312" s="246" t="s">
        <v>174</v>
      </c>
    </row>
    <row r="313" s="12" customFormat="1">
      <c r="B313" s="236"/>
      <c r="C313" s="237"/>
      <c r="D313" s="230" t="s">
        <v>287</v>
      </c>
      <c r="E313" s="238" t="s">
        <v>1</v>
      </c>
      <c r="F313" s="239" t="s">
        <v>3191</v>
      </c>
      <c r="G313" s="237"/>
      <c r="H313" s="240">
        <v>46.439999999999998</v>
      </c>
      <c r="I313" s="241"/>
      <c r="J313" s="237"/>
      <c r="K313" s="237"/>
      <c r="L313" s="242"/>
      <c r="M313" s="243"/>
      <c r="N313" s="244"/>
      <c r="O313" s="244"/>
      <c r="P313" s="244"/>
      <c r="Q313" s="244"/>
      <c r="R313" s="244"/>
      <c r="S313" s="244"/>
      <c r="T313" s="245"/>
      <c r="AT313" s="246" t="s">
        <v>287</v>
      </c>
      <c r="AU313" s="246" t="s">
        <v>90</v>
      </c>
      <c r="AV313" s="12" t="s">
        <v>90</v>
      </c>
      <c r="AW313" s="12" t="s">
        <v>40</v>
      </c>
      <c r="AX313" s="12" t="s">
        <v>79</v>
      </c>
      <c r="AY313" s="246" t="s">
        <v>174</v>
      </c>
    </row>
    <row r="314" s="12" customFormat="1">
      <c r="B314" s="236"/>
      <c r="C314" s="237"/>
      <c r="D314" s="230" t="s">
        <v>287</v>
      </c>
      <c r="E314" s="238" t="s">
        <v>1</v>
      </c>
      <c r="F314" s="239" t="s">
        <v>3192</v>
      </c>
      <c r="G314" s="237"/>
      <c r="H314" s="240">
        <v>35.420000000000002</v>
      </c>
      <c r="I314" s="241"/>
      <c r="J314" s="237"/>
      <c r="K314" s="237"/>
      <c r="L314" s="242"/>
      <c r="M314" s="243"/>
      <c r="N314" s="244"/>
      <c r="O314" s="244"/>
      <c r="P314" s="244"/>
      <c r="Q314" s="244"/>
      <c r="R314" s="244"/>
      <c r="S314" s="244"/>
      <c r="T314" s="245"/>
      <c r="AT314" s="246" t="s">
        <v>287</v>
      </c>
      <c r="AU314" s="246" t="s">
        <v>90</v>
      </c>
      <c r="AV314" s="12" t="s">
        <v>90</v>
      </c>
      <c r="AW314" s="12" t="s">
        <v>40</v>
      </c>
      <c r="AX314" s="12" t="s">
        <v>79</v>
      </c>
      <c r="AY314" s="246" t="s">
        <v>174</v>
      </c>
    </row>
    <row r="315" s="12" customFormat="1">
      <c r="B315" s="236"/>
      <c r="C315" s="237"/>
      <c r="D315" s="230" t="s">
        <v>287</v>
      </c>
      <c r="E315" s="238" t="s">
        <v>1</v>
      </c>
      <c r="F315" s="239" t="s">
        <v>3193</v>
      </c>
      <c r="G315" s="237"/>
      <c r="H315" s="240">
        <v>43.119999999999997</v>
      </c>
      <c r="I315" s="241"/>
      <c r="J315" s="237"/>
      <c r="K315" s="237"/>
      <c r="L315" s="242"/>
      <c r="M315" s="243"/>
      <c r="N315" s="244"/>
      <c r="O315" s="244"/>
      <c r="P315" s="244"/>
      <c r="Q315" s="244"/>
      <c r="R315" s="244"/>
      <c r="S315" s="244"/>
      <c r="T315" s="245"/>
      <c r="AT315" s="246" t="s">
        <v>287</v>
      </c>
      <c r="AU315" s="246" t="s">
        <v>90</v>
      </c>
      <c r="AV315" s="12" t="s">
        <v>90</v>
      </c>
      <c r="AW315" s="12" t="s">
        <v>40</v>
      </c>
      <c r="AX315" s="12" t="s">
        <v>79</v>
      </c>
      <c r="AY315" s="246" t="s">
        <v>174</v>
      </c>
    </row>
    <row r="316" s="12" customFormat="1">
      <c r="B316" s="236"/>
      <c r="C316" s="237"/>
      <c r="D316" s="230" t="s">
        <v>287</v>
      </c>
      <c r="E316" s="238" t="s">
        <v>1</v>
      </c>
      <c r="F316" s="239" t="s">
        <v>3194</v>
      </c>
      <c r="G316" s="237"/>
      <c r="H316" s="240">
        <v>37.840000000000003</v>
      </c>
      <c r="I316" s="241"/>
      <c r="J316" s="237"/>
      <c r="K316" s="237"/>
      <c r="L316" s="242"/>
      <c r="M316" s="243"/>
      <c r="N316" s="244"/>
      <c r="O316" s="244"/>
      <c r="P316" s="244"/>
      <c r="Q316" s="244"/>
      <c r="R316" s="244"/>
      <c r="S316" s="244"/>
      <c r="T316" s="245"/>
      <c r="AT316" s="246" t="s">
        <v>287</v>
      </c>
      <c r="AU316" s="246" t="s">
        <v>90</v>
      </c>
      <c r="AV316" s="12" t="s">
        <v>90</v>
      </c>
      <c r="AW316" s="12" t="s">
        <v>40</v>
      </c>
      <c r="AX316" s="12" t="s">
        <v>79</v>
      </c>
      <c r="AY316" s="246" t="s">
        <v>174</v>
      </c>
    </row>
    <row r="317" s="12" customFormat="1">
      <c r="B317" s="236"/>
      <c r="C317" s="237"/>
      <c r="D317" s="230" t="s">
        <v>287</v>
      </c>
      <c r="E317" s="238" t="s">
        <v>1</v>
      </c>
      <c r="F317" s="239" t="s">
        <v>3195</v>
      </c>
      <c r="G317" s="237"/>
      <c r="H317" s="240">
        <v>21.559999999999999</v>
      </c>
      <c r="I317" s="241"/>
      <c r="J317" s="237"/>
      <c r="K317" s="237"/>
      <c r="L317" s="242"/>
      <c r="M317" s="243"/>
      <c r="N317" s="244"/>
      <c r="O317" s="244"/>
      <c r="P317" s="244"/>
      <c r="Q317" s="244"/>
      <c r="R317" s="244"/>
      <c r="S317" s="244"/>
      <c r="T317" s="245"/>
      <c r="AT317" s="246" t="s">
        <v>287</v>
      </c>
      <c r="AU317" s="246" t="s">
        <v>90</v>
      </c>
      <c r="AV317" s="12" t="s">
        <v>90</v>
      </c>
      <c r="AW317" s="12" t="s">
        <v>40</v>
      </c>
      <c r="AX317" s="12" t="s">
        <v>79</v>
      </c>
      <c r="AY317" s="246" t="s">
        <v>174</v>
      </c>
    </row>
    <row r="318" s="12" customFormat="1">
      <c r="B318" s="236"/>
      <c r="C318" s="237"/>
      <c r="D318" s="230" t="s">
        <v>287</v>
      </c>
      <c r="E318" s="238" t="s">
        <v>1</v>
      </c>
      <c r="F318" s="239" t="s">
        <v>3196</v>
      </c>
      <c r="G318" s="237"/>
      <c r="H318" s="240">
        <v>27.719999999999999</v>
      </c>
      <c r="I318" s="241"/>
      <c r="J318" s="237"/>
      <c r="K318" s="237"/>
      <c r="L318" s="242"/>
      <c r="M318" s="243"/>
      <c r="N318" s="244"/>
      <c r="O318" s="244"/>
      <c r="P318" s="244"/>
      <c r="Q318" s="244"/>
      <c r="R318" s="244"/>
      <c r="S318" s="244"/>
      <c r="T318" s="245"/>
      <c r="AT318" s="246" t="s">
        <v>287</v>
      </c>
      <c r="AU318" s="246" t="s">
        <v>90</v>
      </c>
      <c r="AV318" s="12" t="s">
        <v>90</v>
      </c>
      <c r="AW318" s="12" t="s">
        <v>40</v>
      </c>
      <c r="AX318" s="12" t="s">
        <v>79</v>
      </c>
      <c r="AY318" s="246" t="s">
        <v>174</v>
      </c>
    </row>
    <row r="319" s="12" customFormat="1">
      <c r="B319" s="236"/>
      <c r="C319" s="237"/>
      <c r="D319" s="230" t="s">
        <v>287</v>
      </c>
      <c r="E319" s="238" t="s">
        <v>1</v>
      </c>
      <c r="F319" s="239" t="s">
        <v>3197</v>
      </c>
      <c r="G319" s="237"/>
      <c r="H319" s="240">
        <v>29.699999999999999</v>
      </c>
      <c r="I319" s="241"/>
      <c r="J319" s="237"/>
      <c r="K319" s="237"/>
      <c r="L319" s="242"/>
      <c r="M319" s="243"/>
      <c r="N319" s="244"/>
      <c r="O319" s="244"/>
      <c r="P319" s="244"/>
      <c r="Q319" s="244"/>
      <c r="R319" s="244"/>
      <c r="S319" s="244"/>
      <c r="T319" s="245"/>
      <c r="AT319" s="246" t="s">
        <v>287</v>
      </c>
      <c r="AU319" s="246" t="s">
        <v>90</v>
      </c>
      <c r="AV319" s="12" t="s">
        <v>90</v>
      </c>
      <c r="AW319" s="12" t="s">
        <v>40</v>
      </c>
      <c r="AX319" s="12" t="s">
        <v>79</v>
      </c>
      <c r="AY319" s="246" t="s">
        <v>174</v>
      </c>
    </row>
    <row r="320" s="1" customFormat="1" ht="16.5" customHeight="1">
      <c r="B320" s="37"/>
      <c r="C320" s="218" t="s">
        <v>410</v>
      </c>
      <c r="D320" s="218" t="s">
        <v>175</v>
      </c>
      <c r="E320" s="219" t="s">
        <v>992</v>
      </c>
      <c r="F320" s="220" t="s">
        <v>993</v>
      </c>
      <c r="G320" s="221" t="s">
        <v>284</v>
      </c>
      <c r="H320" s="222">
        <v>1001.884</v>
      </c>
      <c r="I320" s="223"/>
      <c r="J320" s="224">
        <f>ROUND(I320*H320,2)</f>
        <v>0</v>
      </c>
      <c r="K320" s="220" t="s">
        <v>330</v>
      </c>
      <c r="L320" s="42"/>
      <c r="M320" s="225" t="s">
        <v>1</v>
      </c>
      <c r="N320" s="226" t="s">
        <v>50</v>
      </c>
      <c r="O320" s="78"/>
      <c r="P320" s="227">
        <f>O320*H320</f>
        <v>0</v>
      </c>
      <c r="Q320" s="227">
        <v>0</v>
      </c>
      <c r="R320" s="227">
        <f>Q320*H320</f>
        <v>0</v>
      </c>
      <c r="S320" s="227">
        <v>0</v>
      </c>
      <c r="T320" s="228">
        <f>S320*H320</f>
        <v>0</v>
      </c>
      <c r="AR320" s="15" t="s">
        <v>192</v>
      </c>
      <c r="AT320" s="15" t="s">
        <v>175</v>
      </c>
      <c r="AU320" s="15" t="s">
        <v>90</v>
      </c>
      <c r="AY320" s="15" t="s">
        <v>174</v>
      </c>
      <c r="BE320" s="229">
        <f>IF(N320="základní",J320,0)</f>
        <v>0</v>
      </c>
      <c r="BF320" s="229">
        <f>IF(N320="snížená",J320,0)</f>
        <v>0</v>
      </c>
      <c r="BG320" s="229">
        <f>IF(N320="zákl. přenesená",J320,0)</f>
        <v>0</v>
      </c>
      <c r="BH320" s="229">
        <f>IF(N320="sníž. přenesená",J320,0)</f>
        <v>0</v>
      </c>
      <c r="BI320" s="229">
        <f>IF(N320="nulová",J320,0)</f>
        <v>0</v>
      </c>
      <c r="BJ320" s="15" t="s">
        <v>87</v>
      </c>
      <c r="BK320" s="229">
        <f>ROUND(I320*H320,2)</f>
        <v>0</v>
      </c>
      <c r="BL320" s="15" t="s">
        <v>192</v>
      </c>
      <c r="BM320" s="15" t="s">
        <v>3238</v>
      </c>
    </row>
    <row r="321" s="1" customFormat="1">
      <c r="B321" s="37"/>
      <c r="C321" s="38"/>
      <c r="D321" s="230" t="s">
        <v>181</v>
      </c>
      <c r="E321" s="38"/>
      <c r="F321" s="231" t="s">
        <v>995</v>
      </c>
      <c r="G321" s="38"/>
      <c r="H321" s="38"/>
      <c r="I321" s="142"/>
      <c r="J321" s="38"/>
      <c r="K321" s="38"/>
      <c r="L321" s="42"/>
      <c r="M321" s="232"/>
      <c r="N321" s="78"/>
      <c r="O321" s="78"/>
      <c r="P321" s="78"/>
      <c r="Q321" s="78"/>
      <c r="R321" s="78"/>
      <c r="S321" s="78"/>
      <c r="T321" s="79"/>
      <c r="AT321" s="15" t="s">
        <v>181</v>
      </c>
      <c r="AU321" s="15" t="s">
        <v>90</v>
      </c>
    </row>
    <row r="322" s="12" customFormat="1">
      <c r="B322" s="236"/>
      <c r="C322" s="237"/>
      <c r="D322" s="230" t="s">
        <v>287</v>
      </c>
      <c r="E322" s="238" t="s">
        <v>1</v>
      </c>
      <c r="F322" s="239" t="s">
        <v>2672</v>
      </c>
      <c r="G322" s="237"/>
      <c r="H322" s="240">
        <v>30</v>
      </c>
      <c r="I322" s="241"/>
      <c r="J322" s="237"/>
      <c r="K322" s="237"/>
      <c r="L322" s="242"/>
      <c r="M322" s="243"/>
      <c r="N322" s="244"/>
      <c r="O322" s="244"/>
      <c r="P322" s="244"/>
      <c r="Q322" s="244"/>
      <c r="R322" s="244"/>
      <c r="S322" s="244"/>
      <c r="T322" s="245"/>
      <c r="AT322" s="246" t="s">
        <v>287</v>
      </c>
      <c r="AU322" s="246" t="s">
        <v>90</v>
      </c>
      <c r="AV322" s="12" t="s">
        <v>90</v>
      </c>
      <c r="AW322" s="12" t="s">
        <v>40</v>
      </c>
      <c r="AX322" s="12" t="s">
        <v>79</v>
      </c>
      <c r="AY322" s="246" t="s">
        <v>174</v>
      </c>
    </row>
    <row r="323" s="12" customFormat="1">
      <c r="B323" s="236"/>
      <c r="C323" s="237"/>
      <c r="D323" s="230" t="s">
        <v>287</v>
      </c>
      <c r="E323" s="238" t="s">
        <v>1</v>
      </c>
      <c r="F323" s="239" t="s">
        <v>3187</v>
      </c>
      <c r="G323" s="237"/>
      <c r="H323" s="240">
        <v>57.423999999999999</v>
      </c>
      <c r="I323" s="241"/>
      <c r="J323" s="237"/>
      <c r="K323" s="237"/>
      <c r="L323" s="242"/>
      <c r="M323" s="243"/>
      <c r="N323" s="244"/>
      <c r="O323" s="244"/>
      <c r="P323" s="244"/>
      <c r="Q323" s="244"/>
      <c r="R323" s="244"/>
      <c r="S323" s="244"/>
      <c r="T323" s="245"/>
      <c r="AT323" s="246" t="s">
        <v>287</v>
      </c>
      <c r="AU323" s="246" t="s">
        <v>90</v>
      </c>
      <c r="AV323" s="12" t="s">
        <v>90</v>
      </c>
      <c r="AW323" s="12" t="s">
        <v>40</v>
      </c>
      <c r="AX323" s="12" t="s">
        <v>79</v>
      </c>
      <c r="AY323" s="246" t="s">
        <v>174</v>
      </c>
    </row>
    <row r="324" s="12" customFormat="1">
      <c r="B324" s="236"/>
      <c r="C324" s="237"/>
      <c r="D324" s="230" t="s">
        <v>287</v>
      </c>
      <c r="E324" s="238" t="s">
        <v>1</v>
      </c>
      <c r="F324" s="239" t="s">
        <v>3188</v>
      </c>
      <c r="G324" s="237"/>
      <c r="H324" s="240">
        <v>435.18000000000001</v>
      </c>
      <c r="I324" s="241"/>
      <c r="J324" s="237"/>
      <c r="K324" s="237"/>
      <c r="L324" s="242"/>
      <c r="M324" s="243"/>
      <c r="N324" s="244"/>
      <c r="O324" s="244"/>
      <c r="P324" s="244"/>
      <c r="Q324" s="244"/>
      <c r="R324" s="244"/>
      <c r="S324" s="244"/>
      <c r="T324" s="245"/>
      <c r="AT324" s="246" t="s">
        <v>287</v>
      </c>
      <c r="AU324" s="246" t="s">
        <v>90</v>
      </c>
      <c r="AV324" s="12" t="s">
        <v>90</v>
      </c>
      <c r="AW324" s="12" t="s">
        <v>40</v>
      </c>
      <c r="AX324" s="12" t="s">
        <v>79</v>
      </c>
      <c r="AY324" s="246" t="s">
        <v>174</v>
      </c>
    </row>
    <row r="325" s="12" customFormat="1">
      <c r="B325" s="236"/>
      <c r="C325" s="237"/>
      <c r="D325" s="230" t="s">
        <v>287</v>
      </c>
      <c r="E325" s="238" t="s">
        <v>1</v>
      </c>
      <c r="F325" s="239" t="s">
        <v>3189</v>
      </c>
      <c r="G325" s="237"/>
      <c r="H325" s="240">
        <v>39.280000000000001</v>
      </c>
      <c r="I325" s="241"/>
      <c r="J325" s="237"/>
      <c r="K325" s="237"/>
      <c r="L325" s="242"/>
      <c r="M325" s="243"/>
      <c r="N325" s="244"/>
      <c r="O325" s="244"/>
      <c r="P325" s="244"/>
      <c r="Q325" s="244"/>
      <c r="R325" s="244"/>
      <c r="S325" s="244"/>
      <c r="T325" s="245"/>
      <c r="AT325" s="246" t="s">
        <v>287</v>
      </c>
      <c r="AU325" s="246" t="s">
        <v>90</v>
      </c>
      <c r="AV325" s="12" t="s">
        <v>90</v>
      </c>
      <c r="AW325" s="12" t="s">
        <v>40</v>
      </c>
      <c r="AX325" s="12" t="s">
        <v>79</v>
      </c>
      <c r="AY325" s="246" t="s">
        <v>174</v>
      </c>
    </row>
    <row r="326" s="12" customFormat="1">
      <c r="B326" s="236"/>
      <c r="C326" s="237"/>
      <c r="D326" s="230" t="s">
        <v>287</v>
      </c>
      <c r="E326" s="238" t="s">
        <v>1</v>
      </c>
      <c r="F326" s="239" t="s">
        <v>3190</v>
      </c>
      <c r="G326" s="237"/>
      <c r="H326" s="240">
        <v>198.19999999999999</v>
      </c>
      <c r="I326" s="241"/>
      <c r="J326" s="237"/>
      <c r="K326" s="237"/>
      <c r="L326" s="242"/>
      <c r="M326" s="243"/>
      <c r="N326" s="244"/>
      <c r="O326" s="244"/>
      <c r="P326" s="244"/>
      <c r="Q326" s="244"/>
      <c r="R326" s="244"/>
      <c r="S326" s="244"/>
      <c r="T326" s="245"/>
      <c r="AT326" s="246" t="s">
        <v>287</v>
      </c>
      <c r="AU326" s="246" t="s">
        <v>90</v>
      </c>
      <c r="AV326" s="12" t="s">
        <v>90</v>
      </c>
      <c r="AW326" s="12" t="s">
        <v>40</v>
      </c>
      <c r="AX326" s="12" t="s">
        <v>79</v>
      </c>
      <c r="AY326" s="246" t="s">
        <v>174</v>
      </c>
    </row>
    <row r="327" s="12" customFormat="1">
      <c r="B327" s="236"/>
      <c r="C327" s="237"/>
      <c r="D327" s="230" t="s">
        <v>287</v>
      </c>
      <c r="E327" s="238" t="s">
        <v>1</v>
      </c>
      <c r="F327" s="239" t="s">
        <v>3191</v>
      </c>
      <c r="G327" s="237"/>
      <c r="H327" s="240">
        <v>46.439999999999998</v>
      </c>
      <c r="I327" s="241"/>
      <c r="J327" s="237"/>
      <c r="K327" s="237"/>
      <c r="L327" s="242"/>
      <c r="M327" s="243"/>
      <c r="N327" s="244"/>
      <c r="O327" s="244"/>
      <c r="P327" s="244"/>
      <c r="Q327" s="244"/>
      <c r="R327" s="244"/>
      <c r="S327" s="244"/>
      <c r="T327" s="245"/>
      <c r="AT327" s="246" t="s">
        <v>287</v>
      </c>
      <c r="AU327" s="246" t="s">
        <v>90</v>
      </c>
      <c r="AV327" s="12" t="s">
        <v>90</v>
      </c>
      <c r="AW327" s="12" t="s">
        <v>40</v>
      </c>
      <c r="AX327" s="12" t="s">
        <v>79</v>
      </c>
      <c r="AY327" s="246" t="s">
        <v>174</v>
      </c>
    </row>
    <row r="328" s="12" customFormat="1">
      <c r="B328" s="236"/>
      <c r="C328" s="237"/>
      <c r="D328" s="230" t="s">
        <v>287</v>
      </c>
      <c r="E328" s="238" t="s">
        <v>1</v>
      </c>
      <c r="F328" s="239" t="s">
        <v>3192</v>
      </c>
      <c r="G328" s="237"/>
      <c r="H328" s="240">
        <v>35.420000000000002</v>
      </c>
      <c r="I328" s="241"/>
      <c r="J328" s="237"/>
      <c r="K328" s="237"/>
      <c r="L328" s="242"/>
      <c r="M328" s="243"/>
      <c r="N328" s="244"/>
      <c r="O328" s="244"/>
      <c r="P328" s="244"/>
      <c r="Q328" s="244"/>
      <c r="R328" s="244"/>
      <c r="S328" s="244"/>
      <c r="T328" s="245"/>
      <c r="AT328" s="246" t="s">
        <v>287</v>
      </c>
      <c r="AU328" s="246" t="s">
        <v>90</v>
      </c>
      <c r="AV328" s="12" t="s">
        <v>90</v>
      </c>
      <c r="AW328" s="12" t="s">
        <v>40</v>
      </c>
      <c r="AX328" s="12" t="s">
        <v>79</v>
      </c>
      <c r="AY328" s="246" t="s">
        <v>174</v>
      </c>
    </row>
    <row r="329" s="12" customFormat="1">
      <c r="B329" s="236"/>
      <c r="C329" s="237"/>
      <c r="D329" s="230" t="s">
        <v>287</v>
      </c>
      <c r="E329" s="238" t="s">
        <v>1</v>
      </c>
      <c r="F329" s="239" t="s">
        <v>3193</v>
      </c>
      <c r="G329" s="237"/>
      <c r="H329" s="240">
        <v>43.119999999999997</v>
      </c>
      <c r="I329" s="241"/>
      <c r="J329" s="237"/>
      <c r="K329" s="237"/>
      <c r="L329" s="242"/>
      <c r="M329" s="243"/>
      <c r="N329" s="244"/>
      <c r="O329" s="244"/>
      <c r="P329" s="244"/>
      <c r="Q329" s="244"/>
      <c r="R329" s="244"/>
      <c r="S329" s="244"/>
      <c r="T329" s="245"/>
      <c r="AT329" s="246" t="s">
        <v>287</v>
      </c>
      <c r="AU329" s="246" t="s">
        <v>90</v>
      </c>
      <c r="AV329" s="12" t="s">
        <v>90</v>
      </c>
      <c r="AW329" s="12" t="s">
        <v>40</v>
      </c>
      <c r="AX329" s="12" t="s">
        <v>79</v>
      </c>
      <c r="AY329" s="246" t="s">
        <v>174</v>
      </c>
    </row>
    <row r="330" s="12" customFormat="1">
      <c r="B330" s="236"/>
      <c r="C330" s="237"/>
      <c r="D330" s="230" t="s">
        <v>287</v>
      </c>
      <c r="E330" s="238" t="s">
        <v>1</v>
      </c>
      <c r="F330" s="239" t="s">
        <v>3194</v>
      </c>
      <c r="G330" s="237"/>
      <c r="H330" s="240">
        <v>37.840000000000003</v>
      </c>
      <c r="I330" s="241"/>
      <c r="J330" s="237"/>
      <c r="K330" s="237"/>
      <c r="L330" s="242"/>
      <c r="M330" s="243"/>
      <c r="N330" s="244"/>
      <c r="O330" s="244"/>
      <c r="P330" s="244"/>
      <c r="Q330" s="244"/>
      <c r="R330" s="244"/>
      <c r="S330" s="244"/>
      <c r="T330" s="245"/>
      <c r="AT330" s="246" t="s">
        <v>287</v>
      </c>
      <c r="AU330" s="246" t="s">
        <v>90</v>
      </c>
      <c r="AV330" s="12" t="s">
        <v>90</v>
      </c>
      <c r="AW330" s="12" t="s">
        <v>40</v>
      </c>
      <c r="AX330" s="12" t="s">
        <v>79</v>
      </c>
      <c r="AY330" s="246" t="s">
        <v>174</v>
      </c>
    </row>
    <row r="331" s="12" customFormat="1">
      <c r="B331" s="236"/>
      <c r="C331" s="237"/>
      <c r="D331" s="230" t="s">
        <v>287</v>
      </c>
      <c r="E331" s="238" t="s">
        <v>1</v>
      </c>
      <c r="F331" s="239" t="s">
        <v>3195</v>
      </c>
      <c r="G331" s="237"/>
      <c r="H331" s="240">
        <v>21.559999999999999</v>
      </c>
      <c r="I331" s="241"/>
      <c r="J331" s="237"/>
      <c r="K331" s="237"/>
      <c r="L331" s="242"/>
      <c r="M331" s="243"/>
      <c r="N331" s="244"/>
      <c r="O331" s="244"/>
      <c r="P331" s="244"/>
      <c r="Q331" s="244"/>
      <c r="R331" s="244"/>
      <c r="S331" s="244"/>
      <c r="T331" s="245"/>
      <c r="AT331" s="246" t="s">
        <v>287</v>
      </c>
      <c r="AU331" s="246" t="s">
        <v>90</v>
      </c>
      <c r="AV331" s="12" t="s">
        <v>90</v>
      </c>
      <c r="AW331" s="12" t="s">
        <v>40</v>
      </c>
      <c r="AX331" s="12" t="s">
        <v>79</v>
      </c>
      <c r="AY331" s="246" t="s">
        <v>174</v>
      </c>
    </row>
    <row r="332" s="12" customFormat="1">
      <c r="B332" s="236"/>
      <c r="C332" s="237"/>
      <c r="D332" s="230" t="s">
        <v>287</v>
      </c>
      <c r="E332" s="238" t="s">
        <v>1</v>
      </c>
      <c r="F332" s="239" t="s">
        <v>3196</v>
      </c>
      <c r="G332" s="237"/>
      <c r="H332" s="240">
        <v>27.719999999999999</v>
      </c>
      <c r="I332" s="241"/>
      <c r="J332" s="237"/>
      <c r="K332" s="237"/>
      <c r="L332" s="242"/>
      <c r="M332" s="243"/>
      <c r="N332" s="244"/>
      <c r="O332" s="244"/>
      <c r="P332" s="244"/>
      <c r="Q332" s="244"/>
      <c r="R332" s="244"/>
      <c r="S332" s="244"/>
      <c r="T332" s="245"/>
      <c r="AT332" s="246" t="s">
        <v>287</v>
      </c>
      <c r="AU332" s="246" t="s">
        <v>90</v>
      </c>
      <c r="AV332" s="12" t="s">
        <v>90</v>
      </c>
      <c r="AW332" s="12" t="s">
        <v>40</v>
      </c>
      <c r="AX332" s="12" t="s">
        <v>79</v>
      </c>
      <c r="AY332" s="246" t="s">
        <v>174</v>
      </c>
    </row>
    <row r="333" s="12" customFormat="1">
      <c r="B333" s="236"/>
      <c r="C333" s="237"/>
      <c r="D333" s="230" t="s">
        <v>287</v>
      </c>
      <c r="E333" s="238" t="s">
        <v>1</v>
      </c>
      <c r="F333" s="239" t="s">
        <v>3197</v>
      </c>
      <c r="G333" s="237"/>
      <c r="H333" s="240">
        <v>29.699999999999999</v>
      </c>
      <c r="I333" s="241"/>
      <c r="J333" s="237"/>
      <c r="K333" s="237"/>
      <c r="L333" s="242"/>
      <c r="M333" s="243"/>
      <c r="N333" s="244"/>
      <c r="O333" s="244"/>
      <c r="P333" s="244"/>
      <c r="Q333" s="244"/>
      <c r="R333" s="244"/>
      <c r="S333" s="244"/>
      <c r="T333" s="245"/>
      <c r="AT333" s="246" t="s">
        <v>287</v>
      </c>
      <c r="AU333" s="246" t="s">
        <v>90</v>
      </c>
      <c r="AV333" s="12" t="s">
        <v>90</v>
      </c>
      <c r="AW333" s="12" t="s">
        <v>40</v>
      </c>
      <c r="AX333" s="12" t="s">
        <v>79</v>
      </c>
      <c r="AY333" s="246" t="s">
        <v>174</v>
      </c>
    </row>
    <row r="334" s="1" customFormat="1" ht="16.5" customHeight="1">
      <c r="B334" s="37"/>
      <c r="C334" s="218" t="s">
        <v>414</v>
      </c>
      <c r="D334" s="218" t="s">
        <v>175</v>
      </c>
      <c r="E334" s="219" t="s">
        <v>997</v>
      </c>
      <c r="F334" s="220" t="s">
        <v>998</v>
      </c>
      <c r="G334" s="221" t="s">
        <v>284</v>
      </c>
      <c r="H334" s="222">
        <v>2003.768</v>
      </c>
      <c r="I334" s="223"/>
      <c r="J334" s="224">
        <f>ROUND(I334*H334,2)</f>
        <v>0</v>
      </c>
      <c r="K334" s="220" t="s">
        <v>330</v>
      </c>
      <c r="L334" s="42"/>
      <c r="M334" s="225" t="s">
        <v>1</v>
      </c>
      <c r="N334" s="226" t="s">
        <v>50</v>
      </c>
      <c r="O334" s="78"/>
      <c r="P334" s="227">
        <f>O334*H334</f>
        <v>0</v>
      </c>
      <c r="Q334" s="227">
        <v>0</v>
      </c>
      <c r="R334" s="227">
        <f>Q334*H334</f>
        <v>0</v>
      </c>
      <c r="S334" s="227">
        <v>0</v>
      </c>
      <c r="T334" s="228">
        <f>S334*H334</f>
        <v>0</v>
      </c>
      <c r="AR334" s="15" t="s">
        <v>192</v>
      </c>
      <c r="AT334" s="15" t="s">
        <v>175</v>
      </c>
      <c r="AU334" s="15" t="s">
        <v>90</v>
      </c>
      <c r="AY334" s="15" t="s">
        <v>174</v>
      </c>
      <c r="BE334" s="229">
        <f>IF(N334="základní",J334,0)</f>
        <v>0</v>
      </c>
      <c r="BF334" s="229">
        <f>IF(N334="snížená",J334,0)</f>
        <v>0</v>
      </c>
      <c r="BG334" s="229">
        <f>IF(N334="zákl. přenesená",J334,0)</f>
        <v>0</v>
      </c>
      <c r="BH334" s="229">
        <f>IF(N334="sníž. přenesená",J334,0)</f>
        <v>0</v>
      </c>
      <c r="BI334" s="229">
        <f>IF(N334="nulová",J334,0)</f>
        <v>0</v>
      </c>
      <c r="BJ334" s="15" t="s">
        <v>87</v>
      </c>
      <c r="BK334" s="229">
        <f>ROUND(I334*H334,2)</f>
        <v>0</v>
      </c>
      <c r="BL334" s="15" t="s">
        <v>192</v>
      </c>
      <c r="BM334" s="15" t="s">
        <v>3239</v>
      </c>
    </row>
    <row r="335" s="1" customFormat="1">
      <c r="B335" s="37"/>
      <c r="C335" s="38"/>
      <c r="D335" s="230" t="s">
        <v>181</v>
      </c>
      <c r="E335" s="38"/>
      <c r="F335" s="231" t="s">
        <v>1000</v>
      </c>
      <c r="G335" s="38"/>
      <c r="H335" s="38"/>
      <c r="I335" s="142"/>
      <c r="J335" s="38"/>
      <c r="K335" s="38"/>
      <c r="L335" s="42"/>
      <c r="M335" s="232"/>
      <c r="N335" s="78"/>
      <c r="O335" s="78"/>
      <c r="P335" s="78"/>
      <c r="Q335" s="78"/>
      <c r="R335" s="78"/>
      <c r="S335" s="78"/>
      <c r="T335" s="79"/>
      <c r="AT335" s="15" t="s">
        <v>181</v>
      </c>
      <c r="AU335" s="15" t="s">
        <v>90</v>
      </c>
    </row>
    <row r="336" s="12" customFormat="1">
      <c r="B336" s="236"/>
      <c r="C336" s="237"/>
      <c r="D336" s="230" t="s">
        <v>287</v>
      </c>
      <c r="E336" s="238" t="s">
        <v>1</v>
      </c>
      <c r="F336" s="239" t="s">
        <v>3240</v>
      </c>
      <c r="G336" s="237"/>
      <c r="H336" s="240">
        <v>2003.768</v>
      </c>
      <c r="I336" s="241"/>
      <c r="J336" s="237"/>
      <c r="K336" s="237"/>
      <c r="L336" s="242"/>
      <c r="M336" s="243"/>
      <c r="N336" s="244"/>
      <c r="O336" s="244"/>
      <c r="P336" s="244"/>
      <c r="Q336" s="244"/>
      <c r="R336" s="244"/>
      <c r="S336" s="244"/>
      <c r="T336" s="245"/>
      <c r="AT336" s="246" t="s">
        <v>287</v>
      </c>
      <c r="AU336" s="246" t="s">
        <v>90</v>
      </c>
      <c r="AV336" s="12" t="s">
        <v>90</v>
      </c>
      <c r="AW336" s="12" t="s">
        <v>40</v>
      </c>
      <c r="AX336" s="12" t="s">
        <v>79</v>
      </c>
      <c r="AY336" s="246" t="s">
        <v>174</v>
      </c>
    </row>
    <row r="337" s="1" customFormat="1" ht="16.5" customHeight="1">
      <c r="B337" s="37"/>
      <c r="C337" s="218" t="s">
        <v>421</v>
      </c>
      <c r="D337" s="218" t="s">
        <v>175</v>
      </c>
      <c r="E337" s="219" t="s">
        <v>1765</v>
      </c>
      <c r="F337" s="220" t="s">
        <v>1766</v>
      </c>
      <c r="G337" s="221" t="s">
        <v>284</v>
      </c>
      <c r="H337" s="222">
        <v>1925.424</v>
      </c>
      <c r="I337" s="223"/>
      <c r="J337" s="224">
        <f>ROUND(I337*H337,2)</f>
        <v>0</v>
      </c>
      <c r="K337" s="220" t="s">
        <v>330</v>
      </c>
      <c r="L337" s="42"/>
      <c r="M337" s="225" t="s">
        <v>1</v>
      </c>
      <c r="N337" s="226" t="s">
        <v>50</v>
      </c>
      <c r="O337" s="78"/>
      <c r="P337" s="227">
        <f>O337*H337</f>
        <v>0</v>
      </c>
      <c r="Q337" s="227">
        <v>0</v>
      </c>
      <c r="R337" s="227">
        <f>Q337*H337</f>
        <v>0</v>
      </c>
      <c r="S337" s="227">
        <v>0</v>
      </c>
      <c r="T337" s="228">
        <f>S337*H337</f>
        <v>0</v>
      </c>
      <c r="AR337" s="15" t="s">
        <v>192</v>
      </c>
      <c r="AT337" s="15" t="s">
        <v>175</v>
      </c>
      <c r="AU337" s="15" t="s">
        <v>90</v>
      </c>
      <c r="AY337" s="15" t="s">
        <v>174</v>
      </c>
      <c r="BE337" s="229">
        <f>IF(N337="základní",J337,0)</f>
        <v>0</v>
      </c>
      <c r="BF337" s="229">
        <f>IF(N337="snížená",J337,0)</f>
        <v>0</v>
      </c>
      <c r="BG337" s="229">
        <f>IF(N337="zákl. přenesená",J337,0)</f>
        <v>0</v>
      </c>
      <c r="BH337" s="229">
        <f>IF(N337="sníž. přenesená",J337,0)</f>
        <v>0</v>
      </c>
      <c r="BI337" s="229">
        <f>IF(N337="nulová",J337,0)</f>
        <v>0</v>
      </c>
      <c r="BJ337" s="15" t="s">
        <v>87</v>
      </c>
      <c r="BK337" s="229">
        <f>ROUND(I337*H337,2)</f>
        <v>0</v>
      </c>
      <c r="BL337" s="15" t="s">
        <v>192</v>
      </c>
      <c r="BM337" s="15" t="s">
        <v>3241</v>
      </c>
    </row>
    <row r="338" s="1" customFormat="1">
      <c r="B338" s="37"/>
      <c r="C338" s="38"/>
      <c r="D338" s="230" t="s">
        <v>181</v>
      </c>
      <c r="E338" s="38"/>
      <c r="F338" s="231" t="s">
        <v>1768</v>
      </c>
      <c r="G338" s="38"/>
      <c r="H338" s="38"/>
      <c r="I338" s="142"/>
      <c r="J338" s="38"/>
      <c r="K338" s="38"/>
      <c r="L338" s="42"/>
      <c r="M338" s="232"/>
      <c r="N338" s="78"/>
      <c r="O338" s="78"/>
      <c r="P338" s="78"/>
      <c r="Q338" s="78"/>
      <c r="R338" s="78"/>
      <c r="S338" s="78"/>
      <c r="T338" s="79"/>
      <c r="AT338" s="15" t="s">
        <v>181</v>
      </c>
      <c r="AU338" s="15" t="s">
        <v>90</v>
      </c>
    </row>
    <row r="339" s="12" customFormat="1">
      <c r="B339" s="236"/>
      <c r="C339" s="237"/>
      <c r="D339" s="230" t="s">
        <v>287</v>
      </c>
      <c r="E339" s="238" t="s">
        <v>1</v>
      </c>
      <c r="F339" s="239" t="s">
        <v>3226</v>
      </c>
      <c r="G339" s="237"/>
      <c r="H339" s="240">
        <v>97.024000000000001</v>
      </c>
      <c r="I339" s="241"/>
      <c r="J339" s="237"/>
      <c r="K339" s="237"/>
      <c r="L339" s="242"/>
      <c r="M339" s="243"/>
      <c r="N339" s="244"/>
      <c r="O339" s="244"/>
      <c r="P339" s="244"/>
      <c r="Q339" s="244"/>
      <c r="R339" s="244"/>
      <c r="S339" s="244"/>
      <c r="T339" s="245"/>
      <c r="AT339" s="246" t="s">
        <v>287</v>
      </c>
      <c r="AU339" s="246" t="s">
        <v>90</v>
      </c>
      <c r="AV339" s="12" t="s">
        <v>90</v>
      </c>
      <c r="AW339" s="12" t="s">
        <v>40</v>
      </c>
      <c r="AX339" s="12" t="s">
        <v>79</v>
      </c>
      <c r="AY339" s="246" t="s">
        <v>174</v>
      </c>
    </row>
    <row r="340" s="12" customFormat="1">
      <c r="B340" s="236"/>
      <c r="C340" s="237"/>
      <c r="D340" s="230" t="s">
        <v>287</v>
      </c>
      <c r="E340" s="238" t="s">
        <v>1</v>
      </c>
      <c r="F340" s="239" t="s">
        <v>3227</v>
      </c>
      <c r="G340" s="237"/>
      <c r="H340" s="240">
        <v>870.36000000000001</v>
      </c>
      <c r="I340" s="241"/>
      <c r="J340" s="237"/>
      <c r="K340" s="237"/>
      <c r="L340" s="242"/>
      <c r="M340" s="243"/>
      <c r="N340" s="244"/>
      <c r="O340" s="244"/>
      <c r="P340" s="244"/>
      <c r="Q340" s="244"/>
      <c r="R340" s="244"/>
      <c r="S340" s="244"/>
      <c r="T340" s="245"/>
      <c r="AT340" s="246" t="s">
        <v>287</v>
      </c>
      <c r="AU340" s="246" t="s">
        <v>90</v>
      </c>
      <c r="AV340" s="12" t="s">
        <v>90</v>
      </c>
      <c r="AW340" s="12" t="s">
        <v>40</v>
      </c>
      <c r="AX340" s="12" t="s">
        <v>79</v>
      </c>
      <c r="AY340" s="246" t="s">
        <v>174</v>
      </c>
    </row>
    <row r="341" s="12" customFormat="1">
      <c r="B341" s="236"/>
      <c r="C341" s="237"/>
      <c r="D341" s="230" t="s">
        <v>287</v>
      </c>
      <c r="E341" s="238" t="s">
        <v>1</v>
      </c>
      <c r="F341" s="239" t="s">
        <v>3228</v>
      </c>
      <c r="G341" s="237"/>
      <c r="H341" s="240">
        <v>78.560000000000002</v>
      </c>
      <c r="I341" s="241"/>
      <c r="J341" s="237"/>
      <c r="K341" s="237"/>
      <c r="L341" s="242"/>
      <c r="M341" s="243"/>
      <c r="N341" s="244"/>
      <c r="O341" s="244"/>
      <c r="P341" s="244"/>
      <c r="Q341" s="244"/>
      <c r="R341" s="244"/>
      <c r="S341" s="244"/>
      <c r="T341" s="245"/>
      <c r="AT341" s="246" t="s">
        <v>287</v>
      </c>
      <c r="AU341" s="246" t="s">
        <v>90</v>
      </c>
      <c r="AV341" s="12" t="s">
        <v>90</v>
      </c>
      <c r="AW341" s="12" t="s">
        <v>40</v>
      </c>
      <c r="AX341" s="12" t="s">
        <v>79</v>
      </c>
      <c r="AY341" s="246" t="s">
        <v>174</v>
      </c>
    </row>
    <row r="342" s="12" customFormat="1">
      <c r="B342" s="236"/>
      <c r="C342" s="237"/>
      <c r="D342" s="230" t="s">
        <v>287</v>
      </c>
      <c r="E342" s="238" t="s">
        <v>1</v>
      </c>
      <c r="F342" s="239" t="s">
        <v>3229</v>
      </c>
      <c r="G342" s="237"/>
      <c r="H342" s="240">
        <v>396.39999999999998</v>
      </c>
      <c r="I342" s="241"/>
      <c r="J342" s="237"/>
      <c r="K342" s="237"/>
      <c r="L342" s="242"/>
      <c r="M342" s="243"/>
      <c r="N342" s="244"/>
      <c r="O342" s="244"/>
      <c r="P342" s="244"/>
      <c r="Q342" s="244"/>
      <c r="R342" s="244"/>
      <c r="S342" s="244"/>
      <c r="T342" s="245"/>
      <c r="AT342" s="246" t="s">
        <v>287</v>
      </c>
      <c r="AU342" s="246" t="s">
        <v>90</v>
      </c>
      <c r="AV342" s="12" t="s">
        <v>90</v>
      </c>
      <c r="AW342" s="12" t="s">
        <v>40</v>
      </c>
      <c r="AX342" s="12" t="s">
        <v>79</v>
      </c>
      <c r="AY342" s="246" t="s">
        <v>174</v>
      </c>
    </row>
    <row r="343" s="12" customFormat="1">
      <c r="B343" s="236"/>
      <c r="C343" s="237"/>
      <c r="D343" s="230" t="s">
        <v>287</v>
      </c>
      <c r="E343" s="238" t="s">
        <v>1</v>
      </c>
      <c r="F343" s="239" t="s">
        <v>3230</v>
      </c>
      <c r="G343" s="237"/>
      <c r="H343" s="240">
        <v>92.359999999999999</v>
      </c>
      <c r="I343" s="241"/>
      <c r="J343" s="237"/>
      <c r="K343" s="237"/>
      <c r="L343" s="242"/>
      <c r="M343" s="243"/>
      <c r="N343" s="244"/>
      <c r="O343" s="244"/>
      <c r="P343" s="244"/>
      <c r="Q343" s="244"/>
      <c r="R343" s="244"/>
      <c r="S343" s="244"/>
      <c r="T343" s="245"/>
      <c r="AT343" s="246" t="s">
        <v>287</v>
      </c>
      <c r="AU343" s="246" t="s">
        <v>90</v>
      </c>
      <c r="AV343" s="12" t="s">
        <v>90</v>
      </c>
      <c r="AW343" s="12" t="s">
        <v>40</v>
      </c>
      <c r="AX343" s="12" t="s">
        <v>79</v>
      </c>
      <c r="AY343" s="246" t="s">
        <v>174</v>
      </c>
    </row>
    <row r="344" s="12" customFormat="1">
      <c r="B344" s="236"/>
      <c r="C344" s="237"/>
      <c r="D344" s="230" t="s">
        <v>287</v>
      </c>
      <c r="E344" s="238" t="s">
        <v>1</v>
      </c>
      <c r="F344" s="239" t="s">
        <v>3231</v>
      </c>
      <c r="G344" s="237"/>
      <c r="H344" s="240">
        <v>70.840000000000003</v>
      </c>
      <c r="I344" s="241"/>
      <c r="J344" s="237"/>
      <c r="K344" s="237"/>
      <c r="L344" s="242"/>
      <c r="M344" s="243"/>
      <c r="N344" s="244"/>
      <c r="O344" s="244"/>
      <c r="P344" s="244"/>
      <c r="Q344" s="244"/>
      <c r="R344" s="244"/>
      <c r="S344" s="244"/>
      <c r="T344" s="245"/>
      <c r="AT344" s="246" t="s">
        <v>287</v>
      </c>
      <c r="AU344" s="246" t="s">
        <v>90</v>
      </c>
      <c r="AV344" s="12" t="s">
        <v>90</v>
      </c>
      <c r="AW344" s="12" t="s">
        <v>40</v>
      </c>
      <c r="AX344" s="12" t="s">
        <v>79</v>
      </c>
      <c r="AY344" s="246" t="s">
        <v>174</v>
      </c>
    </row>
    <row r="345" s="12" customFormat="1">
      <c r="B345" s="236"/>
      <c r="C345" s="237"/>
      <c r="D345" s="230" t="s">
        <v>287</v>
      </c>
      <c r="E345" s="238" t="s">
        <v>1</v>
      </c>
      <c r="F345" s="239" t="s">
        <v>3232</v>
      </c>
      <c r="G345" s="237"/>
      <c r="H345" s="240">
        <v>86.239999999999995</v>
      </c>
      <c r="I345" s="241"/>
      <c r="J345" s="237"/>
      <c r="K345" s="237"/>
      <c r="L345" s="242"/>
      <c r="M345" s="243"/>
      <c r="N345" s="244"/>
      <c r="O345" s="244"/>
      <c r="P345" s="244"/>
      <c r="Q345" s="244"/>
      <c r="R345" s="244"/>
      <c r="S345" s="244"/>
      <c r="T345" s="245"/>
      <c r="AT345" s="246" t="s">
        <v>287</v>
      </c>
      <c r="AU345" s="246" t="s">
        <v>90</v>
      </c>
      <c r="AV345" s="12" t="s">
        <v>90</v>
      </c>
      <c r="AW345" s="12" t="s">
        <v>40</v>
      </c>
      <c r="AX345" s="12" t="s">
        <v>79</v>
      </c>
      <c r="AY345" s="246" t="s">
        <v>174</v>
      </c>
    </row>
    <row r="346" s="12" customFormat="1">
      <c r="B346" s="236"/>
      <c r="C346" s="237"/>
      <c r="D346" s="230" t="s">
        <v>287</v>
      </c>
      <c r="E346" s="238" t="s">
        <v>1</v>
      </c>
      <c r="F346" s="239" t="s">
        <v>3233</v>
      </c>
      <c r="G346" s="237"/>
      <c r="H346" s="240">
        <v>75.680000000000007</v>
      </c>
      <c r="I346" s="241"/>
      <c r="J346" s="237"/>
      <c r="K346" s="237"/>
      <c r="L346" s="242"/>
      <c r="M346" s="243"/>
      <c r="N346" s="244"/>
      <c r="O346" s="244"/>
      <c r="P346" s="244"/>
      <c r="Q346" s="244"/>
      <c r="R346" s="244"/>
      <c r="S346" s="244"/>
      <c r="T346" s="245"/>
      <c r="AT346" s="246" t="s">
        <v>287</v>
      </c>
      <c r="AU346" s="246" t="s">
        <v>90</v>
      </c>
      <c r="AV346" s="12" t="s">
        <v>90</v>
      </c>
      <c r="AW346" s="12" t="s">
        <v>40</v>
      </c>
      <c r="AX346" s="12" t="s">
        <v>79</v>
      </c>
      <c r="AY346" s="246" t="s">
        <v>174</v>
      </c>
    </row>
    <row r="347" s="12" customFormat="1">
      <c r="B347" s="236"/>
      <c r="C347" s="237"/>
      <c r="D347" s="230" t="s">
        <v>287</v>
      </c>
      <c r="E347" s="238" t="s">
        <v>1</v>
      </c>
      <c r="F347" s="239" t="s">
        <v>3234</v>
      </c>
      <c r="G347" s="237"/>
      <c r="H347" s="240">
        <v>43.119999999999997</v>
      </c>
      <c r="I347" s="241"/>
      <c r="J347" s="237"/>
      <c r="K347" s="237"/>
      <c r="L347" s="242"/>
      <c r="M347" s="243"/>
      <c r="N347" s="244"/>
      <c r="O347" s="244"/>
      <c r="P347" s="244"/>
      <c r="Q347" s="244"/>
      <c r="R347" s="244"/>
      <c r="S347" s="244"/>
      <c r="T347" s="245"/>
      <c r="AT347" s="246" t="s">
        <v>287</v>
      </c>
      <c r="AU347" s="246" t="s">
        <v>90</v>
      </c>
      <c r="AV347" s="12" t="s">
        <v>90</v>
      </c>
      <c r="AW347" s="12" t="s">
        <v>40</v>
      </c>
      <c r="AX347" s="12" t="s">
        <v>79</v>
      </c>
      <c r="AY347" s="246" t="s">
        <v>174</v>
      </c>
    </row>
    <row r="348" s="12" customFormat="1">
      <c r="B348" s="236"/>
      <c r="C348" s="237"/>
      <c r="D348" s="230" t="s">
        <v>287</v>
      </c>
      <c r="E348" s="238" t="s">
        <v>1</v>
      </c>
      <c r="F348" s="239" t="s">
        <v>3235</v>
      </c>
      <c r="G348" s="237"/>
      <c r="H348" s="240">
        <v>55.439999999999998</v>
      </c>
      <c r="I348" s="241"/>
      <c r="J348" s="237"/>
      <c r="K348" s="237"/>
      <c r="L348" s="242"/>
      <c r="M348" s="243"/>
      <c r="N348" s="244"/>
      <c r="O348" s="244"/>
      <c r="P348" s="244"/>
      <c r="Q348" s="244"/>
      <c r="R348" s="244"/>
      <c r="S348" s="244"/>
      <c r="T348" s="245"/>
      <c r="AT348" s="246" t="s">
        <v>287</v>
      </c>
      <c r="AU348" s="246" t="s">
        <v>90</v>
      </c>
      <c r="AV348" s="12" t="s">
        <v>90</v>
      </c>
      <c r="AW348" s="12" t="s">
        <v>40</v>
      </c>
      <c r="AX348" s="12" t="s">
        <v>79</v>
      </c>
      <c r="AY348" s="246" t="s">
        <v>174</v>
      </c>
    </row>
    <row r="349" s="12" customFormat="1">
      <c r="B349" s="236"/>
      <c r="C349" s="237"/>
      <c r="D349" s="230" t="s">
        <v>287</v>
      </c>
      <c r="E349" s="238" t="s">
        <v>1</v>
      </c>
      <c r="F349" s="239" t="s">
        <v>3236</v>
      </c>
      <c r="G349" s="237"/>
      <c r="H349" s="240">
        <v>59.399999999999999</v>
      </c>
      <c r="I349" s="241"/>
      <c r="J349" s="237"/>
      <c r="K349" s="237"/>
      <c r="L349" s="242"/>
      <c r="M349" s="243"/>
      <c r="N349" s="244"/>
      <c r="O349" s="244"/>
      <c r="P349" s="244"/>
      <c r="Q349" s="244"/>
      <c r="R349" s="244"/>
      <c r="S349" s="244"/>
      <c r="T349" s="245"/>
      <c r="AT349" s="246" t="s">
        <v>287</v>
      </c>
      <c r="AU349" s="246" t="s">
        <v>90</v>
      </c>
      <c r="AV349" s="12" t="s">
        <v>90</v>
      </c>
      <c r="AW349" s="12" t="s">
        <v>40</v>
      </c>
      <c r="AX349" s="12" t="s">
        <v>79</v>
      </c>
      <c r="AY349" s="246" t="s">
        <v>174</v>
      </c>
    </row>
    <row r="350" s="1" customFormat="1" ht="16.5" customHeight="1">
      <c r="B350" s="37"/>
      <c r="C350" s="218" t="s">
        <v>427</v>
      </c>
      <c r="D350" s="218" t="s">
        <v>175</v>
      </c>
      <c r="E350" s="219" t="s">
        <v>1769</v>
      </c>
      <c r="F350" s="220" t="s">
        <v>1770</v>
      </c>
      <c r="G350" s="221" t="s">
        <v>284</v>
      </c>
      <c r="H350" s="222">
        <v>1001.884</v>
      </c>
      <c r="I350" s="223"/>
      <c r="J350" s="224">
        <f>ROUND(I350*H350,2)</f>
        <v>0</v>
      </c>
      <c r="K350" s="220" t="s">
        <v>274</v>
      </c>
      <c r="L350" s="42"/>
      <c r="M350" s="225" t="s">
        <v>1</v>
      </c>
      <c r="N350" s="226" t="s">
        <v>50</v>
      </c>
      <c r="O350" s="78"/>
      <c r="P350" s="227">
        <f>O350*H350</f>
        <v>0</v>
      </c>
      <c r="Q350" s="227">
        <v>0</v>
      </c>
      <c r="R350" s="227">
        <f>Q350*H350</f>
        <v>0</v>
      </c>
      <c r="S350" s="227">
        <v>0</v>
      </c>
      <c r="T350" s="228">
        <f>S350*H350</f>
        <v>0</v>
      </c>
      <c r="AR350" s="15" t="s">
        <v>192</v>
      </c>
      <c r="AT350" s="15" t="s">
        <v>175</v>
      </c>
      <c r="AU350" s="15" t="s">
        <v>90</v>
      </c>
      <c r="AY350" s="15" t="s">
        <v>174</v>
      </c>
      <c r="BE350" s="229">
        <f>IF(N350="základní",J350,0)</f>
        <v>0</v>
      </c>
      <c r="BF350" s="229">
        <f>IF(N350="snížená",J350,0)</f>
        <v>0</v>
      </c>
      <c r="BG350" s="229">
        <f>IF(N350="zákl. přenesená",J350,0)</f>
        <v>0</v>
      </c>
      <c r="BH350" s="229">
        <f>IF(N350="sníž. přenesená",J350,0)</f>
        <v>0</v>
      </c>
      <c r="BI350" s="229">
        <f>IF(N350="nulová",J350,0)</f>
        <v>0</v>
      </c>
      <c r="BJ350" s="15" t="s">
        <v>87</v>
      </c>
      <c r="BK350" s="229">
        <f>ROUND(I350*H350,2)</f>
        <v>0</v>
      </c>
      <c r="BL350" s="15" t="s">
        <v>192</v>
      </c>
      <c r="BM350" s="15" t="s">
        <v>3242</v>
      </c>
    </row>
    <row r="351" s="1" customFormat="1">
      <c r="B351" s="37"/>
      <c r="C351" s="38"/>
      <c r="D351" s="230" t="s">
        <v>181</v>
      </c>
      <c r="E351" s="38"/>
      <c r="F351" s="231" t="s">
        <v>1772</v>
      </c>
      <c r="G351" s="38"/>
      <c r="H351" s="38"/>
      <c r="I351" s="142"/>
      <c r="J351" s="38"/>
      <c r="K351" s="38"/>
      <c r="L351" s="42"/>
      <c r="M351" s="232"/>
      <c r="N351" s="78"/>
      <c r="O351" s="78"/>
      <c r="P351" s="78"/>
      <c r="Q351" s="78"/>
      <c r="R351" s="78"/>
      <c r="S351" s="78"/>
      <c r="T351" s="79"/>
      <c r="AT351" s="15" t="s">
        <v>181</v>
      </c>
      <c r="AU351" s="15" t="s">
        <v>90</v>
      </c>
    </row>
    <row r="352" s="12" customFormat="1">
      <c r="B352" s="236"/>
      <c r="C352" s="237"/>
      <c r="D352" s="230" t="s">
        <v>287</v>
      </c>
      <c r="E352" s="238" t="s">
        <v>1</v>
      </c>
      <c r="F352" s="239" t="s">
        <v>2672</v>
      </c>
      <c r="G352" s="237"/>
      <c r="H352" s="240">
        <v>30</v>
      </c>
      <c r="I352" s="241"/>
      <c r="J352" s="237"/>
      <c r="K352" s="237"/>
      <c r="L352" s="242"/>
      <c r="M352" s="243"/>
      <c r="N352" s="244"/>
      <c r="O352" s="244"/>
      <c r="P352" s="244"/>
      <c r="Q352" s="244"/>
      <c r="R352" s="244"/>
      <c r="S352" s="244"/>
      <c r="T352" s="245"/>
      <c r="AT352" s="246" t="s">
        <v>287</v>
      </c>
      <c r="AU352" s="246" t="s">
        <v>90</v>
      </c>
      <c r="AV352" s="12" t="s">
        <v>90</v>
      </c>
      <c r="AW352" s="12" t="s">
        <v>40</v>
      </c>
      <c r="AX352" s="12" t="s">
        <v>79</v>
      </c>
      <c r="AY352" s="246" t="s">
        <v>174</v>
      </c>
    </row>
    <row r="353" s="12" customFormat="1">
      <c r="B353" s="236"/>
      <c r="C353" s="237"/>
      <c r="D353" s="230" t="s">
        <v>287</v>
      </c>
      <c r="E353" s="238" t="s">
        <v>1</v>
      </c>
      <c r="F353" s="239" t="s">
        <v>3187</v>
      </c>
      <c r="G353" s="237"/>
      <c r="H353" s="240">
        <v>57.423999999999999</v>
      </c>
      <c r="I353" s="241"/>
      <c r="J353" s="237"/>
      <c r="K353" s="237"/>
      <c r="L353" s="242"/>
      <c r="M353" s="243"/>
      <c r="N353" s="244"/>
      <c r="O353" s="244"/>
      <c r="P353" s="244"/>
      <c r="Q353" s="244"/>
      <c r="R353" s="244"/>
      <c r="S353" s="244"/>
      <c r="T353" s="245"/>
      <c r="AT353" s="246" t="s">
        <v>287</v>
      </c>
      <c r="AU353" s="246" t="s">
        <v>90</v>
      </c>
      <c r="AV353" s="12" t="s">
        <v>90</v>
      </c>
      <c r="AW353" s="12" t="s">
        <v>40</v>
      </c>
      <c r="AX353" s="12" t="s">
        <v>79</v>
      </c>
      <c r="AY353" s="246" t="s">
        <v>174</v>
      </c>
    </row>
    <row r="354" s="12" customFormat="1">
      <c r="B354" s="236"/>
      <c r="C354" s="237"/>
      <c r="D354" s="230" t="s">
        <v>287</v>
      </c>
      <c r="E354" s="238" t="s">
        <v>1</v>
      </c>
      <c r="F354" s="239" t="s">
        <v>3188</v>
      </c>
      <c r="G354" s="237"/>
      <c r="H354" s="240">
        <v>435.18000000000001</v>
      </c>
      <c r="I354" s="241"/>
      <c r="J354" s="237"/>
      <c r="K354" s="237"/>
      <c r="L354" s="242"/>
      <c r="M354" s="243"/>
      <c r="N354" s="244"/>
      <c r="O354" s="244"/>
      <c r="P354" s="244"/>
      <c r="Q354" s="244"/>
      <c r="R354" s="244"/>
      <c r="S354" s="244"/>
      <c r="T354" s="245"/>
      <c r="AT354" s="246" t="s">
        <v>287</v>
      </c>
      <c r="AU354" s="246" t="s">
        <v>90</v>
      </c>
      <c r="AV354" s="12" t="s">
        <v>90</v>
      </c>
      <c r="AW354" s="12" t="s">
        <v>40</v>
      </c>
      <c r="AX354" s="12" t="s">
        <v>79</v>
      </c>
      <c r="AY354" s="246" t="s">
        <v>174</v>
      </c>
    </row>
    <row r="355" s="12" customFormat="1">
      <c r="B355" s="236"/>
      <c r="C355" s="237"/>
      <c r="D355" s="230" t="s">
        <v>287</v>
      </c>
      <c r="E355" s="238" t="s">
        <v>1</v>
      </c>
      <c r="F355" s="239" t="s">
        <v>3189</v>
      </c>
      <c r="G355" s="237"/>
      <c r="H355" s="240">
        <v>39.280000000000001</v>
      </c>
      <c r="I355" s="241"/>
      <c r="J355" s="237"/>
      <c r="K355" s="237"/>
      <c r="L355" s="242"/>
      <c r="M355" s="243"/>
      <c r="N355" s="244"/>
      <c r="O355" s="244"/>
      <c r="P355" s="244"/>
      <c r="Q355" s="244"/>
      <c r="R355" s="244"/>
      <c r="S355" s="244"/>
      <c r="T355" s="245"/>
      <c r="AT355" s="246" t="s">
        <v>287</v>
      </c>
      <c r="AU355" s="246" t="s">
        <v>90</v>
      </c>
      <c r="AV355" s="12" t="s">
        <v>90</v>
      </c>
      <c r="AW355" s="12" t="s">
        <v>40</v>
      </c>
      <c r="AX355" s="12" t="s">
        <v>79</v>
      </c>
      <c r="AY355" s="246" t="s">
        <v>174</v>
      </c>
    </row>
    <row r="356" s="12" customFormat="1">
      <c r="B356" s="236"/>
      <c r="C356" s="237"/>
      <c r="D356" s="230" t="s">
        <v>287</v>
      </c>
      <c r="E356" s="238" t="s">
        <v>1</v>
      </c>
      <c r="F356" s="239" t="s">
        <v>3190</v>
      </c>
      <c r="G356" s="237"/>
      <c r="H356" s="240">
        <v>198.19999999999999</v>
      </c>
      <c r="I356" s="241"/>
      <c r="J356" s="237"/>
      <c r="K356" s="237"/>
      <c r="L356" s="242"/>
      <c r="M356" s="243"/>
      <c r="N356" s="244"/>
      <c r="O356" s="244"/>
      <c r="P356" s="244"/>
      <c r="Q356" s="244"/>
      <c r="R356" s="244"/>
      <c r="S356" s="244"/>
      <c r="T356" s="245"/>
      <c r="AT356" s="246" t="s">
        <v>287</v>
      </c>
      <c r="AU356" s="246" t="s">
        <v>90</v>
      </c>
      <c r="AV356" s="12" t="s">
        <v>90</v>
      </c>
      <c r="AW356" s="12" t="s">
        <v>40</v>
      </c>
      <c r="AX356" s="12" t="s">
        <v>79</v>
      </c>
      <c r="AY356" s="246" t="s">
        <v>174</v>
      </c>
    </row>
    <row r="357" s="12" customFormat="1">
      <c r="B357" s="236"/>
      <c r="C357" s="237"/>
      <c r="D357" s="230" t="s">
        <v>287</v>
      </c>
      <c r="E357" s="238" t="s">
        <v>1</v>
      </c>
      <c r="F357" s="239" t="s">
        <v>3191</v>
      </c>
      <c r="G357" s="237"/>
      <c r="H357" s="240">
        <v>46.439999999999998</v>
      </c>
      <c r="I357" s="241"/>
      <c r="J357" s="237"/>
      <c r="K357" s="237"/>
      <c r="L357" s="242"/>
      <c r="M357" s="243"/>
      <c r="N357" s="244"/>
      <c r="O357" s="244"/>
      <c r="P357" s="244"/>
      <c r="Q357" s="244"/>
      <c r="R357" s="244"/>
      <c r="S357" s="244"/>
      <c r="T357" s="245"/>
      <c r="AT357" s="246" t="s">
        <v>287</v>
      </c>
      <c r="AU357" s="246" t="s">
        <v>90</v>
      </c>
      <c r="AV357" s="12" t="s">
        <v>90</v>
      </c>
      <c r="AW357" s="12" t="s">
        <v>40</v>
      </c>
      <c r="AX357" s="12" t="s">
        <v>79</v>
      </c>
      <c r="AY357" s="246" t="s">
        <v>174</v>
      </c>
    </row>
    <row r="358" s="12" customFormat="1">
      <c r="B358" s="236"/>
      <c r="C358" s="237"/>
      <c r="D358" s="230" t="s">
        <v>287</v>
      </c>
      <c r="E358" s="238" t="s">
        <v>1</v>
      </c>
      <c r="F358" s="239" t="s">
        <v>3192</v>
      </c>
      <c r="G358" s="237"/>
      <c r="H358" s="240">
        <v>35.420000000000002</v>
      </c>
      <c r="I358" s="241"/>
      <c r="J358" s="237"/>
      <c r="K358" s="237"/>
      <c r="L358" s="242"/>
      <c r="M358" s="243"/>
      <c r="N358" s="244"/>
      <c r="O358" s="244"/>
      <c r="P358" s="244"/>
      <c r="Q358" s="244"/>
      <c r="R358" s="244"/>
      <c r="S358" s="244"/>
      <c r="T358" s="245"/>
      <c r="AT358" s="246" t="s">
        <v>287</v>
      </c>
      <c r="AU358" s="246" t="s">
        <v>90</v>
      </c>
      <c r="AV358" s="12" t="s">
        <v>90</v>
      </c>
      <c r="AW358" s="12" t="s">
        <v>40</v>
      </c>
      <c r="AX358" s="12" t="s">
        <v>79</v>
      </c>
      <c r="AY358" s="246" t="s">
        <v>174</v>
      </c>
    </row>
    <row r="359" s="12" customFormat="1">
      <c r="B359" s="236"/>
      <c r="C359" s="237"/>
      <c r="D359" s="230" t="s">
        <v>287</v>
      </c>
      <c r="E359" s="238" t="s">
        <v>1</v>
      </c>
      <c r="F359" s="239" t="s">
        <v>3193</v>
      </c>
      <c r="G359" s="237"/>
      <c r="H359" s="240">
        <v>43.119999999999997</v>
      </c>
      <c r="I359" s="241"/>
      <c r="J359" s="237"/>
      <c r="K359" s="237"/>
      <c r="L359" s="242"/>
      <c r="M359" s="243"/>
      <c r="N359" s="244"/>
      <c r="O359" s="244"/>
      <c r="P359" s="244"/>
      <c r="Q359" s="244"/>
      <c r="R359" s="244"/>
      <c r="S359" s="244"/>
      <c r="T359" s="245"/>
      <c r="AT359" s="246" t="s">
        <v>287</v>
      </c>
      <c r="AU359" s="246" t="s">
        <v>90</v>
      </c>
      <c r="AV359" s="12" t="s">
        <v>90</v>
      </c>
      <c r="AW359" s="12" t="s">
        <v>40</v>
      </c>
      <c r="AX359" s="12" t="s">
        <v>79</v>
      </c>
      <c r="AY359" s="246" t="s">
        <v>174</v>
      </c>
    </row>
    <row r="360" s="12" customFormat="1">
      <c r="B360" s="236"/>
      <c r="C360" s="237"/>
      <c r="D360" s="230" t="s">
        <v>287</v>
      </c>
      <c r="E360" s="238" t="s">
        <v>1</v>
      </c>
      <c r="F360" s="239" t="s">
        <v>3194</v>
      </c>
      <c r="G360" s="237"/>
      <c r="H360" s="240">
        <v>37.840000000000003</v>
      </c>
      <c r="I360" s="241"/>
      <c r="J360" s="237"/>
      <c r="K360" s="237"/>
      <c r="L360" s="242"/>
      <c r="M360" s="243"/>
      <c r="N360" s="244"/>
      <c r="O360" s="244"/>
      <c r="P360" s="244"/>
      <c r="Q360" s="244"/>
      <c r="R360" s="244"/>
      <c r="S360" s="244"/>
      <c r="T360" s="245"/>
      <c r="AT360" s="246" t="s">
        <v>287</v>
      </c>
      <c r="AU360" s="246" t="s">
        <v>90</v>
      </c>
      <c r="AV360" s="12" t="s">
        <v>90</v>
      </c>
      <c r="AW360" s="12" t="s">
        <v>40</v>
      </c>
      <c r="AX360" s="12" t="s">
        <v>79</v>
      </c>
      <c r="AY360" s="246" t="s">
        <v>174</v>
      </c>
    </row>
    <row r="361" s="12" customFormat="1">
      <c r="B361" s="236"/>
      <c r="C361" s="237"/>
      <c r="D361" s="230" t="s">
        <v>287</v>
      </c>
      <c r="E361" s="238" t="s">
        <v>1</v>
      </c>
      <c r="F361" s="239" t="s">
        <v>3195</v>
      </c>
      <c r="G361" s="237"/>
      <c r="H361" s="240">
        <v>21.559999999999999</v>
      </c>
      <c r="I361" s="241"/>
      <c r="J361" s="237"/>
      <c r="K361" s="237"/>
      <c r="L361" s="242"/>
      <c r="M361" s="243"/>
      <c r="N361" s="244"/>
      <c r="O361" s="244"/>
      <c r="P361" s="244"/>
      <c r="Q361" s="244"/>
      <c r="R361" s="244"/>
      <c r="S361" s="244"/>
      <c r="T361" s="245"/>
      <c r="AT361" s="246" t="s">
        <v>287</v>
      </c>
      <c r="AU361" s="246" t="s">
        <v>90</v>
      </c>
      <c r="AV361" s="12" t="s">
        <v>90</v>
      </c>
      <c r="AW361" s="12" t="s">
        <v>40</v>
      </c>
      <c r="AX361" s="12" t="s">
        <v>79</v>
      </c>
      <c r="AY361" s="246" t="s">
        <v>174</v>
      </c>
    </row>
    <row r="362" s="12" customFormat="1">
      <c r="B362" s="236"/>
      <c r="C362" s="237"/>
      <c r="D362" s="230" t="s">
        <v>287</v>
      </c>
      <c r="E362" s="238" t="s">
        <v>1</v>
      </c>
      <c r="F362" s="239" t="s">
        <v>3196</v>
      </c>
      <c r="G362" s="237"/>
      <c r="H362" s="240">
        <v>27.719999999999999</v>
      </c>
      <c r="I362" s="241"/>
      <c r="J362" s="237"/>
      <c r="K362" s="237"/>
      <c r="L362" s="242"/>
      <c r="M362" s="243"/>
      <c r="N362" s="244"/>
      <c r="O362" s="244"/>
      <c r="P362" s="244"/>
      <c r="Q362" s="244"/>
      <c r="R362" s="244"/>
      <c r="S362" s="244"/>
      <c r="T362" s="245"/>
      <c r="AT362" s="246" t="s">
        <v>287</v>
      </c>
      <c r="AU362" s="246" t="s">
        <v>90</v>
      </c>
      <c r="AV362" s="12" t="s">
        <v>90</v>
      </c>
      <c r="AW362" s="12" t="s">
        <v>40</v>
      </c>
      <c r="AX362" s="12" t="s">
        <v>79</v>
      </c>
      <c r="AY362" s="246" t="s">
        <v>174</v>
      </c>
    </row>
    <row r="363" s="12" customFormat="1">
      <c r="B363" s="236"/>
      <c r="C363" s="237"/>
      <c r="D363" s="230" t="s">
        <v>287</v>
      </c>
      <c r="E363" s="238" t="s">
        <v>1</v>
      </c>
      <c r="F363" s="239" t="s">
        <v>3197</v>
      </c>
      <c r="G363" s="237"/>
      <c r="H363" s="240">
        <v>29.699999999999999</v>
      </c>
      <c r="I363" s="241"/>
      <c r="J363" s="237"/>
      <c r="K363" s="237"/>
      <c r="L363" s="242"/>
      <c r="M363" s="243"/>
      <c r="N363" s="244"/>
      <c r="O363" s="244"/>
      <c r="P363" s="244"/>
      <c r="Q363" s="244"/>
      <c r="R363" s="244"/>
      <c r="S363" s="244"/>
      <c r="T363" s="245"/>
      <c r="AT363" s="246" t="s">
        <v>287</v>
      </c>
      <c r="AU363" s="246" t="s">
        <v>90</v>
      </c>
      <c r="AV363" s="12" t="s">
        <v>90</v>
      </c>
      <c r="AW363" s="12" t="s">
        <v>40</v>
      </c>
      <c r="AX363" s="12" t="s">
        <v>79</v>
      </c>
      <c r="AY363" s="246" t="s">
        <v>174</v>
      </c>
    </row>
    <row r="364" s="1" customFormat="1" ht="16.5" customHeight="1">
      <c r="B364" s="37"/>
      <c r="C364" s="218" t="s">
        <v>432</v>
      </c>
      <c r="D364" s="218" t="s">
        <v>175</v>
      </c>
      <c r="E364" s="219" t="s">
        <v>1774</v>
      </c>
      <c r="F364" s="220" t="s">
        <v>1775</v>
      </c>
      <c r="G364" s="221" t="s">
        <v>284</v>
      </c>
      <c r="H364" s="222">
        <v>1001.884</v>
      </c>
      <c r="I364" s="223"/>
      <c r="J364" s="224">
        <f>ROUND(I364*H364,2)</f>
        <v>0</v>
      </c>
      <c r="K364" s="220" t="s">
        <v>330</v>
      </c>
      <c r="L364" s="42"/>
      <c r="M364" s="225" t="s">
        <v>1</v>
      </c>
      <c r="N364" s="226" t="s">
        <v>50</v>
      </c>
      <c r="O364" s="78"/>
      <c r="P364" s="227">
        <f>O364*H364</f>
        <v>0</v>
      </c>
      <c r="Q364" s="227">
        <v>0</v>
      </c>
      <c r="R364" s="227">
        <f>Q364*H364</f>
        <v>0</v>
      </c>
      <c r="S364" s="227">
        <v>0</v>
      </c>
      <c r="T364" s="228">
        <f>S364*H364</f>
        <v>0</v>
      </c>
      <c r="AR364" s="15" t="s">
        <v>192</v>
      </c>
      <c r="AT364" s="15" t="s">
        <v>175</v>
      </c>
      <c r="AU364" s="15" t="s">
        <v>90</v>
      </c>
      <c r="AY364" s="15" t="s">
        <v>174</v>
      </c>
      <c r="BE364" s="229">
        <f>IF(N364="základní",J364,0)</f>
        <v>0</v>
      </c>
      <c r="BF364" s="229">
        <f>IF(N364="snížená",J364,0)</f>
        <v>0</v>
      </c>
      <c r="BG364" s="229">
        <f>IF(N364="zákl. přenesená",J364,0)</f>
        <v>0</v>
      </c>
      <c r="BH364" s="229">
        <f>IF(N364="sníž. přenesená",J364,0)</f>
        <v>0</v>
      </c>
      <c r="BI364" s="229">
        <f>IF(N364="nulová",J364,0)</f>
        <v>0</v>
      </c>
      <c r="BJ364" s="15" t="s">
        <v>87</v>
      </c>
      <c r="BK364" s="229">
        <f>ROUND(I364*H364,2)</f>
        <v>0</v>
      </c>
      <c r="BL364" s="15" t="s">
        <v>192</v>
      </c>
      <c r="BM364" s="15" t="s">
        <v>3243</v>
      </c>
    </row>
    <row r="365" s="1" customFormat="1">
      <c r="B365" s="37"/>
      <c r="C365" s="38"/>
      <c r="D365" s="230" t="s">
        <v>181</v>
      </c>
      <c r="E365" s="38"/>
      <c r="F365" s="231" t="s">
        <v>1775</v>
      </c>
      <c r="G365" s="38"/>
      <c r="H365" s="38"/>
      <c r="I365" s="142"/>
      <c r="J365" s="38"/>
      <c r="K365" s="38"/>
      <c r="L365" s="42"/>
      <c r="M365" s="232"/>
      <c r="N365" s="78"/>
      <c r="O365" s="78"/>
      <c r="P365" s="78"/>
      <c r="Q365" s="78"/>
      <c r="R365" s="78"/>
      <c r="S365" s="78"/>
      <c r="T365" s="79"/>
      <c r="AT365" s="15" t="s">
        <v>181</v>
      </c>
      <c r="AU365" s="15" t="s">
        <v>90</v>
      </c>
    </row>
    <row r="366" s="12" customFormat="1">
      <c r="B366" s="236"/>
      <c r="C366" s="237"/>
      <c r="D366" s="230" t="s">
        <v>287</v>
      </c>
      <c r="E366" s="238" t="s">
        <v>1</v>
      </c>
      <c r="F366" s="239" t="s">
        <v>2672</v>
      </c>
      <c r="G366" s="237"/>
      <c r="H366" s="240">
        <v>30</v>
      </c>
      <c r="I366" s="241"/>
      <c r="J366" s="237"/>
      <c r="K366" s="237"/>
      <c r="L366" s="242"/>
      <c r="M366" s="243"/>
      <c r="N366" s="244"/>
      <c r="O366" s="244"/>
      <c r="P366" s="244"/>
      <c r="Q366" s="244"/>
      <c r="R366" s="244"/>
      <c r="S366" s="244"/>
      <c r="T366" s="245"/>
      <c r="AT366" s="246" t="s">
        <v>287</v>
      </c>
      <c r="AU366" s="246" t="s">
        <v>90</v>
      </c>
      <c r="AV366" s="12" t="s">
        <v>90</v>
      </c>
      <c r="AW366" s="12" t="s">
        <v>40</v>
      </c>
      <c r="AX366" s="12" t="s">
        <v>79</v>
      </c>
      <c r="AY366" s="246" t="s">
        <v>174</v>
      </c>
    </row>
    <row r="367" s="12" customFormat="1">
      <c r="B367" s="236"/>
      <c r="C367" s="237"/>
      <c r="D367" s="230" t="s">
        <v>287</v>
      </c>
      <c r="E367" s="238" t="s">
        <v>1</v>
      </c>
      <c r="F367" s="239" t="s">
        <v>3187</v>
      </c>
      <c r="G367" s="237"/>
      <c r="H367" s="240">
        <v>57.423999999999999</v>
      </c>
      <c r="I367" s="241"/>
      <c r="J367" s="237"/>
      <c r="K367" s="237"/>
      <c r="L367" s="242"/>
      <c r="M367" s="243"/>
      <c r="N367" s="244"/>
      <c r="O367" s="244"/>
      <c r="P367" s="244"/>
      <c r="Q367" s="244"/>
      <c r="R367" s="244"/>
      <c r="S367" s="244"/>
      <c r="T367" s="245"/>
      <c r="AT367" s="246" t="s">
        <v>287</v>
      </c>
      <c r="AU367" s="246" t="s">
        <v>90</v>
      </c>
      <c r="AV367" s="12" t="s">
        <v>90</v>
      </c>
      <c r="AW367" s="12" t="s">
        <v>40</v>
      </c>
      <c r="AX367" s="12" t="s">
        <v>79</v>
      </c>
      <c r="AY367" s="246" t="s">
        <v>174</v>
      </c>
    </row>
    <row r="368" s="12" customFormat="1">
      <c r="B368" s="236"/>
      <c r="C368" s="237"/>
      <c r="D368" s="230" t="s">
        <v>287</v>
      </c>
      <c r="E368" s="238" t="s">
        <v>1</v>
      </c>
      <c r="F368" s="239" t="s">
        <v>3188</v>
      </c>
      <c r="G368" s="237"/>
      <c r="H368" s="240">
        <v>435.18000000000001</v>
      </c>
      <c r="I368" s="241"/>
      <c r="J368" s="237"/>
      <c r="K368" s="237"/>
      <c r="L368" s="242"/>
      <c r="M368" s="243"/>
      <c r="N368" s="244"/>
      <c r="O368" s="244"/>
      <c r="P368" s="244"/>
      <c r="Q368" s="244"/>
      <c r="R368" s="244"/>
      <c r="S368" s="244"/>
      <c r="T368" s="245"/>
      <c r="AT368" s="246" t="s">
        <v>287</v>
      </c>
      <c r="AU368" s="246" t="s">
        <v>90</v>
      </c>
      <c r="AV368" s="12" t="s">
        <v>90</v>
      </c>
      <c r="AW368" s="12" t="s">
        <v>40</v>
      </c>
      <c r="AX368" s="12" t="s">
        <v>79</v>
      </c>
      <c r="AY368" s="246" t="s">
        <v>174</v>
      </c>
    </row>
    <row r="369" s="12" customFormat="1">
      <c r="B369" s="236"/>
      <c r="C369" s="237"/>
      <c r="D369" s="230" t="s">
        <v>287</v>
      </c>
      <c r="E369" s="238" t="s">
        <v>1</v>
      </c>
      <c r="F369" s="239" t="s">
        <v>3189</v>
      </c>
      <c r="G369" s="237"/>
      <c r="H369" s="240">
        <v>39.280000000000001</v>
      </c>
      <c r="I369" s="241"/>
      <c r="J369" s="237"/>
      <c r="K369" s="237"/>
      <c r="L369" s="242"/>
      <c r="M369" s="243"/>
      <c r="N369" s="244"/>
      <c r="O369" s="244"/>
      <c r="P369" s="244"/>
      <c r="Q369" s="244"/>
      <c r="R369" s="244"/>
      <c r="S369" s="244"/>
      <c r="T369" s="245"/>
      <c r="AT369" s="246" t="s">
        <v>287</v>
      </c>
      <c r="AU369" s="246" t="s">
        <v>90</v>
      </c>
      <c r="AV369" s="12" t="s">
        <v>90</v>
      </c>
      <c r="AW369" s="12" t="s">
        <v>40</v>
      </c>
      <c r="AX369" s="12" t="s">
        <v>79</v>
      </c>
      <c r="AY369" s="246" t="s">
        <v>174</v>
      </c>
    </row>
    <row r="370" s="12" customFormat="1">
      <c r="B370" s="236"/>
      <c r="C370" s="237"/>
      <c r="D370" s="230" t="s">
        <v>287</v>
      </c>
      <c r="E370" s="238" t="s">
        <v>1</v>
      </c>
      <c r="F370" s="239" t="s">
        <v>3190</v>
      </c>
      <c r="G370" s="237"/>
      <c r="H370" s="240">
        <v>198.19999999999999</v>
      </c>
      <c r="I370" s="241"/>
      <c r="J370" s="237"/>
      <c r="K370" s="237"/>
      <c r="L370" s="242"/>
      <c r="M370" s="243"/>
      <c r="N370" s="244"/>
      <c r="O370" s="244"/>
      <c r="P370" s="244"/>
      <c r="Q370" s="244"/>
      <c r="R370" s="244"/>
      <c r="S370" s="244"/>
      <c r="T370" s="245"/>
      <c r="AT370" s="246" t="s">
        <v>287</v>
      </c>
      <c r="AU370" s="246" t="s">
        <v>90</v>
      </c>
      <c r="AV370" s="12" t="s">
        <v>90</v>
      </c>
      <c r="AW370" s="12" t="s">
        <v>40</v>
      </c>
      <c r="AX370" s="12" t="s">
        <v>79</v>
      </c>
      <c r="AY370" s="246" t="s">
        <v>174</v>
      </c>
    </row>
    <row r="371" s="12" customFormat="1">
      <c r="B371" s="236"/>
      <c r="C371" s="237"/>
      <c r="D371" s="230" t="s">
        <v>287</v>
      </c>
      <c r="E371" s="238" t="s">
        <v>1</v>
      </c>
      <c r="F371" s="239" t="s">
        <v>3191</v>
      </c>
      <c r="G371" s="237"/>
      <c r="H371" s="240">
        <v>46.439999999999998</v>
      </c>
      <c r="I371" s="241"/>
      <c r="J371" s="237"/>
      <c r="K371" s="237"/>
      <c r="L371" s="242"/>
      <c r="M371" s="243"/>
      <c r="N371" s="244"/>
      <c r="O371" s="244"/>
      <c r="P371" s="244"/>
      <c r="Q371" s="244"/>
      <c r="R371" s="244"/>
      <c r="S371" s="244"/>
      <c r="T371" s="245"/>
      <c r="AT371" s="246" t="s">
        <v>287</v>
      </c>
      <c r="AU371" s="246" t="s">
        <v>90</v>
      </c>
      <c r="AV371" s="12" t="s">
        <v>90</v>
      </c>
      <c r="AW371" s="12" t="s">
        <v>40</v>
      </c>
      <c r="AX371" s="12" t="s">
        <v>79</v>
      </c>
      <c r="AY371" s="246" t="s">
        <v>174</v>
      </c>
    </row>
    <row r="372" s="12" customFormat="1">
      <c r="B372" s="236"/>
      <c r="C372" s="237"/>
      <c r="D372" s="230" t="s">
        <v>287</v>
      </c>
      <c r="E372" s="238" t="s">
        <v>1</v>
      </c>
      <c r="F372" s="239" t="s">
        <v>3192</v>
      </c>
      <c r="G372" s="237"/>
      <c r="H372" s="240">
        <v>35.420000000000002</v>
      </c>
      <c r="I372" s="241"/>
      <c r="J372" s="237"/>
      <c r="K372" s="237"/>
      <c r="L372" s="242"/>
      <c r="M372" s="243"/>
      <c r="N372" s="244"/>
      <c r="O372" s="244"/>
      <c r="P372" s="244"/>
      <c r="Q372" s="244"/>
      <c r="R372" s="244"/>
      <c r="S372" s="244"/>
      <c r="T372" s="245"/>
      <c r="AT372" s="246" t="s">
        <v>287</v>
      </c>
      <c r="AU372" s="246" t="s">
        <v>90</v>
      </c>
      <c r="AV372" s="12" t="s">
        <v>90</v>
      </c>
      <c r="AW372" s="12" t="s">
        <v>40</v>
      </c>
      <c r="AX372" s="12" t="s">
        <v>79</v>
      </c>
      <c r="AY372" s="246" t="s">
        <v>174</v>
      </c>
    </row>
    <row r="373" s="12" customFormat="1">
      <c r="B373" s="236"/>
      <c r="C373" s="237"/>
      <c r="D373" s="230" t="s">
        <v>287</v>
      </c>
      <c r="E373" s="238" t="s">
        <v>1</v>
      </c>
      <c r="F373" s="239" t="s">
        <v>3193</v>
      </c>
      <c r="G373" s="237"/>
      <c r="H373" s="240">
        <v>43.119999999999997</v>
      </c>
      <c r="I373" s="241"/>
      <c r="J373" s="237"/>
      <c r="K373" s="237"/>
      <c r="L373" s="242"/>
      <c r="M373" s="243"/>
      <c r="N373" s="244"/>
      <c r="O373" s="244"/>
      <c r="P373" s="244"/>
      <c r="Q373" s="244"/>
      <c r="R373" s="244"/>
      <c r="S373" s="244"/>
      <c r="T373" s="245"/>
      <c r="AT373" s="246" t="s">
        <v>287</v>
      </c>
      <c r="AU373" s="246" t="s">
        <v>90</v>
      </c>
      <c r="AV373" s="12" t="s">
        <v>90</v>
      </c>
      <c r="AW373" s="12" t="s">
        <v>40</v>
      </c>
      <c r="AX373" s="12" t="s">
        <v>79</v>
      </c>
      <c r="AY373" s="246" t="s">
        <v>174</v>
      </c>
    </row>
    <row r="374" s="12" customFormat="1">
      <c r="B374" s="236"/>
      <c r="C374" s="237"/>
      <c r="D374" s="230" t="s">
        <v>287</v>
      </c>
      <c r="E374" s="238" t="s">
        <v>1</v>
      </c>
      <c r="F374" s="239" t="s">
        <v>3194</v>
      </c>
      <c r="G374" s="237"/>
      <c r="H374" s="240">
        <v>37.840000000000003</v>
      </c>
      <c r="I374" s="241"/>
      <c r="J374" s="237"/>
      <c r="K374" s="237"/>
      <c r="L374" s="242"/>
      <c r="M374" s="243"/>
      <c r="N374" s="244"/>
      <c r="O374" s="244"/>
      <c r="P374" s="244"/>
      <c r="Q374" s="244"/>
      <c r="R374" s="244"/>
      <c r="S374" s="244"/>
      <c r="T374" s="245"/>
      <c r="AT374" s="246" t="s">
        <v>287</v>
      </c>
      <c r="AU374" s="246" t="s">
        <v>90</v>
      </c>
      <c r="AV374" s="12" t="s">
        <v>90</v>
      </c>
      <c r="AW374" s="12" t="s">
        <v>40</v>
      </c>
      <c r="AX374" s="12" t="s">
        <v>79</v>
      </c>
      <c r="AY374" s="246" t="s">
        <v>174</v>
      </c>
    </row>
    <row r="375" s="12" customFormat="1">
      <c r="B375" s="236"/>
      <c r="C375" s="237"/>
      <c r="D375" s="230" t="s">
        <v>287</v>
      </c>
      <c r="E375" s="238" t="s">
        <v>1</v>
      </c>
      <c r="F375" s="239" t="s">
        <v>3195</v>
      </c>
      <c r="G375" s="237"/>
      <c r="H375" s="240">
        <v>21.559999999999999</v>
      </c>
      <c r="I375" s="241"/>
      <c r="J375" s="237"/>
      <c r="K375" s="237"/>
      <c r="L375" s="242"/>
      <c r="M375" s="243"/>
      <c r="N375" s="244"/>
      <c r="O375" s="244"/>
      <c r="P375" s="244"/>
      <c r="Q375" s="244"/>
      <c r="R375" s="244"/>
      <c r="S375" s="244"/>
      <c r="T375" s="245"/>
      <c r="AT375" s="246" t="s">
        <v>287</v>
      </c>
      <c r="AU375" s="246" t="s">
        <v>90</v>
      </c>
      <c r="AV375" s="12" t="s">
        <v>90</v>
      </c>
      <c r="AW375" s="12" t="s">
        <v>40</v>
      </c>
      <c r="AX375" s="12" t="s">
        <v>79</v>
      </c>
      <c r="AY375" s="246" t="s">
        <v>174</v>
      </c>
    </row>
    <row r="376" s="12" customFormat="1">
      <c r="B376" s="236"/>
      <c r="C376" s="237"/>
      <c r="D376" s="230" t="s">
        <v>287</v>
      </c>
      <c r="E376" s="238" t="s">
        <v>1</v>
      </c>
      <c r="F376" s="239" t="s">
        <v>3196</v>
      </c>
      <c r="G376" s="237"/>
      <c r="H376" s="240">
        <v>27.719999999999999</v>
      </c>
      <c r="I376" s="241"/>
      <c r="J376" s="237"/>
      <c r="K376" s="237"/>
      <c r="L376" s="242"/>
      <c r="M376" s="243"/>
      <c r="N376" s="244"/>
      <c r="O376" s="244"/>
      <c r="P376" s="244"/>
      <c r="Q376" s="244"/>
      <c r="R376" s="244"/>
      <c r="S376" s="244"/>
      <c r="T376" s="245"/>
      <c r="AT376" s="246" t="s">
        <v>287</v>
      </c>
      <c r="AU376" s="246" t="s">
        <v>90</v>
      </c>
      <c r="AV376" s="12" t="s">
        <v>90</v>
      </c>
      <c r="AW376" s="12" t="s">
        <v>40</v>
      </c>
      <c r="AX376" s="12" t="s">
        <v>79</v>
      </c>
      <c r="AY376" s="246" t="s">
        <v>174</v>
      </c>
    </row>
    <row r="377" s="12" customFormat="1">
      <c r="B377" s="236"/>
      <c r="C377" s="237"/>
      <c r="D377" s="230" t="s">
        <v>287</v>
      </c>
      <c r="E377" s="238" t="s">
        <v>1</v>
      </c>
      <c r="F377" s="239" t="s">
        <v>3197</v>
      </c>
      <c r="G377" s="237"/>
      <c r="H377" s="240">
        <v>29.699999999999999</v>
      </c>
      <c r="I377" s="241"/>
      <c r="J377" s="237"/>
      <c r="K377" s="237"/>
      <c r="L377" s="242"/>
      <c r="M377" s="243"/>
      <c r="N377" s="244"/>
      <c r="O377" s="244"/>
      <c r="P377" s="244"/>
      <c r="Q377" s="244"/>
      <c r="R377" s="244"/>
      <c r="S377" s="244"/>
      <c r="T377" s="245"/>
      <c r="AT377" s="246" t="s">
        <v>287</v>
      </c>
      <c r="AU377" s="246" t="s">
        <v>90</v>
      </c>
      <c r="AV377" s="12" t="s">
        <v>90</v>
      </c>
      <c r="AW377" s="12" t="s">
        <v>40</v>
      </c>
      <c r="AX377" s="12" t="s">
        <v>79</v>
      </c>
      <c r="AY377" s="246" t="s">
        <v>174</v>
      </c>
    </row>
    <row r="378" s="1" customFormat="1" ht="16.5" customHeight="1">
      <c r="B378" s="37"/>
      <c r="C378" s="218" t="s">
        <v>439</v>
      </c>
      <c r="D378" s="218" t="s">
        <v>175</v>
      </c>
      <c r="E378" s="219" t="s">
        <v>1002</v>
      </c>
      <c r="F378" s="220" t="s">
        <v>1003</v>
      </c>
      <c r="G378" s="221" t="s">
        <v>417</v>
      </c>
      <c r="H378" s="222">
        <v>2003.768</v>
      </c>
      <c r="I378" s="223"/>
      <c r="J378" s="224">
        <f>ROUND(I378*H378,2)</f>
        <v>0</v>
      </c>
      <c r="K378" s="220" t="s">
        <v>330</v>
      </c>
      <c r="L378" s="42"/>
      <c r="M378" s="225" t="s">
        <v>1</v>
      </c>
      <c r="N378" s="226" t="s">
        <v>50</v>
      </c>
      <c r="O378" s="78"/>
      <c r="P378" s="227">
        <f>O378*H378</f>
        <v>0</v>
      </c>
      <c r="Q378" s="227">
        <v>0</v>
      </c>
      <c r="R378" s="227">
        <f>Q378*H378</f>
        <v>0</v>
      </c>
      <c r="S378" s="227">
        <v>0</v>
      </c>
      <c r="T378" s="228">
        <f>S378*H378</f>
        <v>0</v>
      </c>
      <c r="AR378" s="15" t="s">
        <v>192</v>
      </c>
      <c r="AT378" s="15" t="s">
        <v>175</v>
      </c>
      <c r="AU378" s="15" t="s">
        <v>90</v>
      </c>
      <c r="AY378" s="15" t="s">
        <v>174</v>
      </c>
      <c r="BE378" s="229">
        <f>IF(N378="základní",J378,0)</f>
        <v>0</v>
      </c>
      <c r="BF378" s="229">
        <f>IF(N378="snížená",J378,0)</f>
        <v>0</v>
      </c>
      <c r="BG378" s="229">
        <f>IF(N378="zákl. přenesená",J378,0)</f>
        <v>0</v>
      </c>
      <c r="BH378" s="229">
        <f>IF(N378="sníž. přenesená",J378,0)</f>
        <v>0</v>
      </c>
      <c r="BI378" s="229">
        <f>IF(N378="nulová",J378,0)</f>
        <v>0</v>
      </c>
      <c r="BJ378" s="15" t="s">
        <v>87</v>
      </c>
      <c r="BK378" s="229">
        <f>ROUND(I378*H378,2)</f>
        <v>0</v>
      </c>
      <c r="BL378" s="15" t="s">
        <v>192</v>
      </c>
      <c r="BM378" s="15" t="s">
        <v>3244</v>
      </c>
    </row>
    <row r="379" s="1" customFormat="1">
      <c r="B379" s="37"/>
      <c r="C379" s="38"/>
      <c r="D379" s="230" t="s">
        <v>181</v>
      </c>
      <c r="E379" s="38"/>
      <c r="F379" s="231" t="s">
        <v>1003</v>
      </c>
      <c r="G379" s="38"/>
      <c r="H379" s="38"/>
      <c r="I379" s="142"/>
      <c r="J379" s="38"/>
      <c r="K379" s="38"/>
      <c r="L379" s="42"/>
      <c r="M379" s="232"/>
      <c r="N379" s="78"/>
      <c r="O379" s="78"/>
      <c r="P379" s="78"/>
      <c r="Q379" s="78"/>
      <c r="R379" s="78"/>
      <c r="S379" s="78"/>
      <c r="T379" s="79"/>
      <c r="AT379" s="15" t="s">
        <v>181</v>
      </c>
      <c r="AU379" s="15" t="s">
        <v>90</v>
      </c>
    </row>
    <row r="380" s="12" customFormat="1">
      <c r="B380" s="236"/>
      <c r="C380" s="237"/>
      <c r="D380" s="230" t="s">
        <v>287</v>
      </c>
      <c r="E380" s="238" t="s">
        <v>1</v>
      </c>
      <c r="F380" s="239" t="s">
        <v>3240</v>
      </c>
      <c r="G380" s="237"/>
      <c r="H380" s="240">
        <v>2003.768</v>
      </c>
      <c r="I380" s="241"/>
      <c r="J380" s="237"/>
      <c r="K380" s="237"/>
      <c r="L380" s="242"/>
      <c r="M380" s="243"/>
      <c r="N380" s="244"/>
      <c r="O380" s="244"/>
      <c r="P380" s="244"/>
      <c r="Q380" s="244"/>
      <c r="R380" s="244"/>
      <c r="S380" s="244"/>
      <c r="T380" s="245"/>
      <c r="AT380" s="246" t="s">
        <v>287</v>
      </c>
      <c r="AU380" s="246" t="s">
        <v>90</v>
      </c>
      <c r="AV380" s="12" t="s">
        <v>90</v>
      </c>
      <c r="AW380" s="12" t="s">
        <v>40</v>
      </c>
      <c r="AX380" s="12" t="s">
        <v>79</v>
      </c>
      <c r="AY380" s="246" t="s">
        <v>174</v>
      </c>
    </row>
    <row r="381" s="1" customFormat="1" ht="16.5" customHeight="1">
      <c r="B381" s="37"/>
      <c r="C381" s="218" t="s">
        <v>444</v>
      </c>
      <c r="D381" s="218" t="s">
        <v>175</v>
      </c>
      <c r="E381" s="219" t="s">
        <v>1006</v>
      </c>
      <c r="F381" s="220" t="s">
        <v>1007</v>
      </c>
      <c r="G381" s="221" t="s">
        <v>284</v>
      </c>
      <c r="H381" s="222">
        <v>913.86099999999999</v>
      </c>
      <c r="I381" s="223"/>
      <c r="J381" s="224">
        <f>ROUND(I381*H381,2)</f>
        <v>0</v>
      </c>
      <c r="K381" s="220" t="s">
        <v>330</v>
      </c>
      <c r="L381" s="42"/>
      <c r="M381" s="225" t="s">
        <v>1</v>
      </c>
      <c r="N381" s="226" t="s">
        <v>50</v>
      </c>
      <c r="O381" s="78"/>
      <c r="P381" s="227">
        <f>O381*H381</f>
        <v>0</v>
      </c>
      <c r="Q381" s="227">
        <v>0</v>
      </c>
      <c r="R381" s="227">
        <f>Q381*H381</f>
        <v>0</v>
      </c>
      <c r="S381" s="227">
        <v>0</v>
      </c>
      <c r="T381" s="228">
        <f>S381*H381</f>
        <v>0</v>
      </c>
      <c r="AR381" s="15" t="s">
        <v>192</v>
      </c>
      <c r="AT381" s="15" t="s">
        <v>175</v>
      </c>
      <c r="AU381" s="15" t="s">
        <v>90</v>
      </c>
      <c r="AY381" s="15" t="s">
        <v>174</v>
      </c>
      <c r="BE381" s="229">
        <f>IF(N381="základní",J381,0)</f>
        <v>0</v>
      </c>
      <c r="BF381" s="229">
        <f>IF(N381="snížená",J381,0)</f>
        <v>0</v>
      </c>
      <c r="BG381" s="229">
        <f>IF(N381="zákl. přenesená",J381,0)</f>
        <v>0</v>
      </c>
      <c r="BH381" s="229">
        <f>IF(N381="sníž. přenesená",J381,0)</f>
        <v>0</v>
      </c>
      <c r="BI381" s="229">
        <f>IF(N381="nulová",J381,0)</f>
        <v>0</v>
      </c>
      <c r="BJ381" s="15" t="s">
        <v>87</v>
      </c>
      <c r="BK381" s="229">
        <f>ROUND(I381*H381,2)</f>
        <v>0</v>
      </c>
      <c r="BL381" s="15" t="s">
        <v>192</v>
      </c>
      <c r="BM381" s="15" t="s">
        <v>3245</v>
      </c>
    </row>
    <row r="382" s="1" customFormat="1">
      <c r="B382" s="37"/>
      <c r="C382" s="38"/>
      <c r="D382" s="230" t="s">
        <v>181</v>
      </c>
      <c r="E382" s="38"/>
      <c r="F382" s="231" t="s">
        <v>1007</v>
      </c>
      <c r="G382" s="38"/>
      <c r="H382" s="38"/>
      <c r="I382" s="142"/>
      <c r="J382" s="38"/>
      <c r="K382" s="38"/>
      <c r="L382" s="42"/>
      <c r="M382" s="232"/>
      <c r="N382" s="78"/>
      <c r="O382" s="78"/>
      <c r="P382" s="78"/>
      <c r="Q382" s="78"/>
      <c r="R382" s="78"/>
      <c r="S382" s="78"/>
      <c r="T382" s="79"/>
      <c r="AT382" s="15" t="s">
        <v>181</v>
      </c>
      <c r="AU382" s="15" t="s">
        <v>90</v>
      </c>
    </row>
    <row r="383" s="12" customFormat="1">
      <c r="B383" s="236"/>
      <c r="C383" s="237"/>
      <c r="D383" s="230" t="s">
        <v>287</v>
      </c>
      <c r="E383" s="238" t="s">
        <v>1</v>
      </c>
      <c r="F383" s="239" t="s">
        <v>3246</v>
      </c>
      <c r="G383" s="237"/>
      <c r="H383" s="240">
        <v>107.88500000000001</v>
      </c>
      <c r="I383" s="241"/>
      <c r="J383" s="237"/>
      <c r="K383" s="237"/>
      <c r="L383" s="242"/>
      <c r="M383" s="243"/>
      <c r="N383" s="244"/>
      <c r="O383" s="244"/>
      <c r="P383" s="244"/>
      <c r="Q383" s="244"/>
      <c r="R383" s="244"/>
      <c r="S383" s="244"/>
      <c r="T383" s="245"/>
      <c r="AT383" s="246" t="s">
        <v>287</v>
      </c>
      <c r="AU383" s="246" t="s">
        <v>90</v>
      </c>
      <c r="AV383" s="12" t="s">
        <v>90</v>
      </c>
      <c r="AW383" s="12" t="s">
        <v>40</v>
      </c>
      <c r="AX383" s="12" t="s">
        <v>79</v>
      </c>
      <c r="AY383" s="246" t="s">
        <v>174</v>
      </c>
    </row>
    <row r="384" s="12" customFormat="1">
      <c r="B384" s="236"/>
      <c r="C384" s="237"/>
      <c r="D384" s="230" t="s">
        <v>287</v>
      </c>
      <c r="E384" s="238" t="s">
        <v>1</v>
      </c>
      <c r="F384" s="239" t="s">
        <v>3247</v>
      </c>
      <c r="G384" s="237"/>
      <c r="H384" s="240">
        <v>318.44799999999998</v>
      </c>
      <c r="I384" s="241"/>
      <c r="J384" s="237"/>
      <c r="K384" s="237"/>
      <c r="L384" s="242"/>
      <c r="M384" s="243"/>
      <c r="N384" s="244"/>
      <c r="O384" s="244"/>
      <c r="P384" s="244"/>
      <c r="Q384" s="244"/>
      <c r="R384" s="244"/>
      <c r="S384" s="244"/>
      <c r="T384" s="245"/>
      <c r="AT384" s="246" t="s">
        <v>287</v>
      </c>
      <c r="AU384" s="246" t="s">
        <v>90</v>
      </c>
      <c r="AV384" s="12" t="s">
        <v>90</v>
      </c>
      <c r="AW384" s="12" t="s">
        <v>40</v>
      </c>
      <c r="AX384" s="12" t="s">
        <v>79</v>
      </c>
      <c r="AY384" s="246" t="s">
        <v>174</v>
      </c>
    </row>
    <row r="385" s="12" customFormat="1">
      <c r="B385" s="236"/>
      <c r="C385" s="237"/>
      <c r="D385" s="230" t="s">
        <v>287</v>
      </c>
      <c r="E385" s="238" t="s">
        <v>1</v>
      </c>
      <c r="F385" s="239" t="s">
        <v>3248</v>
      </c>
      <c r="G385" s="237"/>
      <c r="H385" s="240">
        <v>40.960000000000001</v>
      </c>
      <c r="I385" s="241"/>
      <c r="J385" s="237"/>
      <c r="K385" s="237"/>
      <c r="L385" s="242"/>
      <c r="M385" s="243"/>
      <c r="N385" s="244"/>
      <c r="O385" s="244"/>
      <c r="P385" s="244"/>
      <c r="Q385" s="244"/>
      <c r="R385" s="244"/>
      <c r="S385" s="244"/>
      <c r="T385" s="245"/>
      <c r="AT385" s="246" t="s">
        <v>287</v>
      </c>
      <c r="AU385" s="246" t="s">
        <v>90</v>
      </c>
      <c r="AV385" s="12" t="s">
        <v>90</v>
      </c>
      <c r="AW385" s="12" t="s">
        <v>40</v>
      </c>
      <c r="AX385" s="12" t="s">
        <v>79</v>
      </c>
      <c r="AY385" s="246" t="s">
        <v>174</v>
      </c>
    </row>
    <row r="386" s="12" customFormat="1">
      <c r="B386" s="236"/>
      <c r="C386" s="237"/>
      <c r="D386" s="230" t="s">
        <v>287</v>
      </c>
      <c r="E386" s="238" t="s">
        <v>1</v>
      </c>
      <c r="F386" s="239" t="s">
        <v>3249</v>
      </c>
      <c r="G386" s="237"/>
      <c r="H386" s="240">
        <v>165.72800000000001</v>
      </c>
      <c r="I386" s="241"/>
      <c r="J386" s="237"/>
      <c r="K386" s="237"/>
      <c r="L386" s="242"/>
      <c r="M386" s="243"/>
      <c r="N386" s="244"/>
      <c r="O386" s="244"/>
      <c r="P386" s="244"/>
      <c r="Q386" s="244"/>
      <c r="R386" s="244"/>
      <c r="S386" s="244"/>
      <c r="T386" s="245"/>
      <c r="AT386" s="246" t="s">
        <v>287</v>
      </c>
      <c r="AU386" s="246" t="s">
        <v>90</v>
      </c>
      <c r="AV386" s="12" t="s">
        <v>90</v>
      </c>
      <c r="AW386" s="12" t="s">
        <v>40</v>
      </c>
      <c r="AX386" s="12" t="s">
        <v>79</v>
      </c>
      <c r="AY386" s="246" t="s">
        <v>174</v>
      </c>
    </row>
    <row r="387" s="12" customFormat="1">
      <c r="B387" s="236"/>
      <c r="C387" s="237"/>
      <c r="D387" s="230" t="s">
        <v>287</v>
      </c>
      <c r="E387" s="238" t="s">
        <v>1</v>
      </c>
      <c r="F387" s="239" t="s">
        <v>3250</v>
      </c>
      <c r="G387" s="237"/>
      <c r="H387" s="240">
        <v>61.32</v>
      </c>
      <c r="I387" s="241"/>
      <c r="J387" s="237"/>
      <c r="K387" s="237"/>
      <c r="L387" s="242"/>
      <c r="M387" s="243"/>
      <c r="N387" s="244"/>
      <c r="O387" s="244"/>
      <c r="P387" s="244"/>
      <c r="Q387" s="244"/>
      <c r="R387" s="244"/>
      <c r="S387" s="244"/>
      <c r="T387" s="245"/>
      <c r="AT387" s="246" t="s">
        <v>287</v>
      </c>
      <c r="AU387" s="246" t="s">
        <v>90</v>
      </c>
      <c r="AV387" s="12" t="s">
        <v>90</v>
      </c>
      <c r="AW387" s="12" t="s">
        <v>40</v>
      </c>
      <c r="AX387" s="12" t="s">
        <v>79</v>
      </c>
      <c r="AY387" s="246" t="s">
        <v>174</v>
      </c>
    </row>
    <row r="388" s="12" customFormat="1">
      <c r="B388" s="236"/>
      <c r="C388" s="237"/>
      <c r="D388" s="230" t="s">
        <v>287</v>
      </c>
      <c r="E388" s="238" t="s">
        <v>1</v>
      </c>
      <c r="F388" s="239" t="s">
        <v>3251</v>
      </c>
      <c r="G388" s="237"/>
      <c r="H388" s="240">
        <v>40.039999999999999</v>
      </c>
      <c r="I388" s="241"/>
      <c r="J388" s="237"/>
      <c r="K388" s="237"/>
      <c r="L388" s="242"/>
      <c r="M388" s="243"/>
      <c r="N388" s="244"/>
      <c r="O388" s="244"/>
      <c r="P388" s="244"/>
      <c r="Q388" s="244"/>
      <c r="R388" s="244"/>
      <c r="S388" s="244"/>
      <c r="T388" s="245"/>
      <c r="AT388" s="246" t="s">
        <v>287</v>
      </c>
      <c r="AU388" s="246" t="s">
        <v>90</v>
      </c>
      <c r="AV388" s="12" t="s">
        <v>90</v>
      </c>
      <c r="AW388" s="12" t="s">
        <v>40</v>
      </c>
      <c r="AX388" s="12" t="s">
        <v>79</v>
      </c>
      <c r="AY388" s="246" t="s">
        <v>174</v>
      </c>
    </row>
    <row r="389" s="12" customFormat="1">
      <c r="B389" s="236"/>
      <c r="C389" s="237"/>
      <c r="D389" s="230" t="s">
        <v>287</v>
      </c>
      <c r="E389" s="238" t="s">
        <v>1</v>
      </c>
      <c r="F389" s="239" t="s">
        <v>3252</v>
      </c>
      <c r="G389" s="237"/>
      <c r="H389" s="240">
        <v>47.039999999999999</v>
      </c>
      <c r="I389" s="241"/>
      <c r="J389" s="237"/>
      <c r="K389" s="237"/>
      <c r="L389" s="242"/>
      <c r="M389" s="243"/>
      <c r="N389" s="244"/>
      <c r="O389" s="244"/>
      <c r="P389" s="244"/>
      <c r="Q389" s="244"/>
      <c r="R389" s="244"/>
      <c r="S389" s="244"/>
      <c r="T389" s="245"/>
      <c r="AT389" s="246" t="s">
        <v>287</v>
      </c>
      <c r="AU389" s="246" t="s">
        <v>90</v>
      </c>
      <c r="AV389" s="12" t="s">
        <v>90</v>
      </c>
      <c r="AW389" s="12" t="s">
        <v>40</v>
      </c>
      <c r="AX389" s="12" t="s">
        <v>79</v>
      </c>
      <c r="AY389" s="246" t="s">
        <v>174</v>
      </c>
    </row>
    <row r="390" s="12" customFormat="1">
      <c r="B390" s="236"/>
      <c r="C390" s="237"/>
      <c r="D390" s="230" t="s">
        <v>287</v>
      </c>
      <c r="E390" s="238" t="s">
        <v>1</v>
      </c>
      <c r="F390" s="239" t="s">
        <v>3253</v>
      </c>
      <c r="G390" s="237"/>
      <c r="H390" s="240">
        <v>41.280000000000001</v>
      </c>
      <c r="I390" s="241"/>
      <c r="J390" s="237"/>
      <c r="K390" s="237"/>
      <c r="L390" s="242"/>
      <c r="M390" s="243"/>
      <c r="N390" s="244"/>
      <c r="O390" s="244"/>
      <c r="P390" s="244"/>
      <c r="Q390" s="244"/>
      <c r="R390" s="244"/>
      <c r="S390" s="244"/>
      <c r="T390" s="245"/>
      <c r="AT390" s="246" t="s">
        <v>287</v>
      </c>
      <c r="AU390" s="246" t="s">
        <v>90</v>
      </c>
      <c r="AV390" s="12" t="s">
        <v>90</v>
      </c>
      <c r="AW390" s="12" t="s">
        <v>40</v>
      </c>
      <c r="AX390" s="12" t="s">
        <v>79</v>
      </c>
      <c r="AY390" s="246" t="s">
        <v>174</v>
      </c>
    </row>
    <row r="391" s="12" customFormat="1">
      <c r="B391" s="236"/>
      <c r="C391" s="237"/>
      <c r="D391" s="230" t="s">
        <v>287</v>
      </c>
      <c r="E391" s="238" t="s">
        <v>1</v>
      </c>
      <c r="F391" s="239" t="s">
        <v>3254</v>
      </c>
      <c r="G391" s="237"/>
      <c r="H391" s="240">
        <v>23.52</v>
      </c>
      <c r="I391" s="241"/>
      <c r="J391" s="237"/>
      <c r="K391" s="237"/>
      <c r="L391" s="242"/>
      <c r="M391" s="243"/>
      <c r="N391" s="244"/>
      <c r="O391" s="244"/>
      <c r="P391" s="244"/>
      <c r="Q391" s="244"/>
      <c r="R391" s="244"/>
      <c r="S391" s="244"/>
      <c r="T391" s="245"/>
      <c r="AT391" s="246" t="s">
        <v>287</v>
      </c>
      <c r="AU391" s="246" t="s">
        <v>90</v>
      </c>
      <c r="AV391" s="12" t="s">
        <v>90</v>
      </c>
      <c r="AW391" s="12" t="s">
        <v>40</v>
      </c>
      <c r="AX391" s="12" t="s">
        <v>79</v>
      </c>
      <c r="AY391" s="246" t="s">
        <v>174</v>
      </c>
    </row>
    <row r="392" s="12" customFormat="1">
      <c r="B392" s="236"/>
      <c r="C392" s="237"/>
      <c r="D392" s="230" t="s">
        <v>287</v>
      </c>
      <c r="E392" s="238" t="s">
        <v>1</v>
      </c>
      <c r="F392" s="239" t="s">
        <v>3255</v>
      </c>
      <c r="G392" s="237"/>
      <c r="H392" s="240">
        <v>30.239999999999998</v>
      </c>
      <c r="I392" s="241"/>
      <c r="J392" s="237"/>
      <c r="K392" s="237"/>
      <c r="L392" s="242"/>
      <c r="M392" s="243"/>
      <c r="N392" s="244"/>
      <c r="O392" s="244"/>
      <c r="P392" s="244"/>
      <c r="Q392" s="244"/>
      <c r="R392" s="244"/>
      <c r="S392" s="244"/>
      <c r="T392" s="245"/>
      <c r="AT392" s="246" t="s">
        <v>287</v>
      </c>
      <c r="AU392" s="246" t="s">
        <v>90</v>
      </c>
      <c r="AV392" s="12" t="s">
        <v>90</v>
      </c>
      <c r="AW392" s="12" t="s">
        <v>40</v>
      </c>
      <c r="AX392" s="12" t="s">
        <v>79</v>
      </c>
      <c r="AY392" s="246" t="s">
        <v>174</v>
      </c>
    </row>
    <row r="393" s="12" customFormat="1">
      <c r="B393" s="236"/>
      <c r="C393" s="237"/>
      <c r="D393" s="230" t="s">
        <v>287</v>
      </c>
      <c r="E393" s="238" t="s">
        <v>1</v>
      </c>
      <c r="F393" s="239" t="s">
        <v>3256</v>
      </c>
      <c r="G393" s="237"/>
      <c r="H393" s="240">
        <v>37.399999999999999</v>
      </c>
      <c r="I393" s="241"/>
      <c r="J393" s="237"/>
      <c r="K393" s="237"/>
      <c r="L393" s="242"/>
      <c r="M393" s="243"/>
      <c r="N393" s="244"/>
      <c r="O393" s="244"/>
      <c r="P393" s="244"/>
      <c r="Q393" s="244"/>
      <c r="R393" s="244"/>
      <c r="S393" s="244"/>
      <c r="T393" s="245"/>
      <c r="AT393" s="246" t="s">
        <v>287</v>
      </c>
      <c r="AU393" s="246" t="s">
        <v>90</v>
      </c>
      <c r="AV393" s="12" t="s">
        <v>90</v>
      </c>
      <c r="AW393" s="12" t="s">
        <v>40</v>
      </c>
      <c r="AX393" s="12" t="s">
        <v>79</v>
      </c>
      <c r="AY393" s="246" t="s">
        <v>174</v>
      </c>
    </row>
    <row r="394" s="1" customFormat="1" ht="16.5" customHeight="1">
      <c r="B394" s="37"/>
      <c r="C394" s="247" t="s">
        <v>450</v>
      </c>
      <c r="D394" s="247" t="s">
        <v>312</v>
      </c>
      <c r="E394" s="248" t="s">
        <v>1791</v>
      </c>
      <c r="F394" s="249" t="s">
        <v>1792</v>
      </c>
      <c r="G394" s="250" t="s">
        <v>417</v>
      </c>
      <c r="H394" s="251">
        <v>1483.3920000000001</v>
      </c>
      <c r="I394" s="252"/>
      <c r="J394" s="253">
        <f>ROUND(I394*H394,2)</f>
        <v>0</v>
      </c>
      <c r="K394" s="249" t="s">
        <v>330</v>
      </c>
      <c r="L394" s="254"/>
      <c r="M394" s="255" t="s">
        <v>1</v>
      </c>
      <c r="N394" s="256" t="s">
        <v>50</v>
      </c>
      <c r="O394" s="78"/>
      <c r="P394" s="227">
        <f>O394*H394</f>
        <v>0</v>
      </c>
      <c r="Q394" s="227">
        <v>1</v>
      </c>
      <c r="R394" s="227">
        <f>Q394*H394</f>
        <v>1483.3920000000001</v>
      </c>
      <c r="S394" s="227">
        <v>0</v>
      </c>
      <c r="T394" s="228">
        <f>S394*H394</f>
        <v>0</v>
      </c>
      <c r="AR394" s="15" t="s">
        <v>209</v>
      </c>
      <c r="AT394" s="15" t="s">
        <v>312</v>
      </c>
      <c r="AU394" s="15" t="s">
        <v>90</v>
      </c>
      <c r="AY394" s="15" t="s">
        <v>174</v>
      </c>
      <c r="BE394" s="229">
        <f>IF(N394="základní",J394,0)</f>
        <v>0</v>
      </c>
      <c r="BF394" s="229">
        <f>IF(N394="snížená",J394,0)</f>
        <v>0</v>
      </c>
      <c r="BG394" s="229">
        <f>IF(N394="zákl. přenesená",J394,0)</f>
        <v>0</v>
      </c>
      <c r="BH394" s="229">
        <f>IF(N394="sníž. přenesená",J394,0)</f>
        <v>0</v>
      </c>
      <c r="BI394" s="229">
        <f>IF(N394="nulová",J394,0)</f>
        <v>0</v>
      </c>
      <c r="BJ394" s="15" t="s">
        <v>87</v>
      </c>
      <c r="BK394" s="229">
        <f>ROUND(I394*H394,2)</f>
        <v>0</v>
      </c>
      <c r="BL394" s="15" t="s">
        <v>192</v>
      </c>
      <c r="BM394" s="15" t="s">
        <v>3257</v>
      </c>
    </row>
    <row r="395" s="1" customFormat="1">
      <c r="B395" s="37"/>
      <c r="C395" s="38"/>
      <c r="D395" s="230" t="s">
        <v>181</v>
      </c>
      <c r="E395" s="38"/>
      <c r="F395" s="231" t="s">
        <v>1792</v>
      </c>
      <c r="G395" s="38"/>
      <c r="H395" s="38"/>
      <c r="I395" s="142"/>
      <c r="J395" s="38"/>
      <c r="K395" s="38"/>
      <c r="L395" s="42"/>
      <c r="M395" s="232"/>
      <c r="N395" s="78"/>
      <c r="O395" s="78"/>
      <c r="P395" s="78"/>
      <c r="Q395" s="78"/>
      <c r="R395" s="78"/>
      <c r="S395" s="78"/>
      <c r="T395" s="79"/>
      <c r="AT395" s="15" t="s">
        <v>181</v>
      </c>
      <c r="AU395" s="15" t="s">
        <v>90</v>
      </c>
    </row>
    <row r="396" s="12" customFormat="1">
      <c r="B396" s="236"/>
      <c r="C396" s="237"/>
      <c r="D396" s="230" t="s">
        <v>287</v>
      </c>
      <c r="E396" s="238" t="s">
        <v>1</v>
      </c>
      <c r="F396" s="239" t="s">
        <v>3258</v>
      </c>
      <c r="G396" s="237"/>
      <c r="H396" s="240">
        <v>649.60000000000002</v>
      </c>
      <c r="I396" s="241"/>
      <c r="J396" s="237"/>
      <c r="K396" s="237"/>
      <c r="L396" s="242"/>
      <c r="M396" s="243"/>
      <c r="N396" s="244"/>
      <c r="O396" s="244"/>
      <c r="P396" s="244"/>
      <c r="Q396" s="244"/>
      <c r="R396" s="244"/>
      <c r="S396" s="244"/>
      <c r="T396" s="245"/>
      <c r="AT396" s="246" t="s">
        <v>287</v>
      </c>
      <c r="AU396" s="246" t="s">
        <v>90</v>
      </c>
      <c r="AV396" s="12" t="s">
        <v>90</v>
      </c>
      <c r="AW396" s="12" t="s">
        <v>40</v>
      </c>
      <c r="AX396" s="12" t="s">
        <v>79</v>
      </c>
      <c r="AY396" s="246" t="s">
        <v>174</v>
      </c>
    </row>
    <row r="397" s="12" customFormat="1">
      <c r="B397" s="236"/>
      <c r="C397" s="237"/>
      <c r="D397" s="230" t="s">
        <v>287</v>
      </c>
      <c r="E397" s="238" t="s">
        <v>1</v>
      </c>
      <c r="F397" s="239" t="s">
        <v>3259</v>
      </c>
      <c r="G397" s="237"/>
      <c r="H397" s="240">
        <v>60.159999999999997</v>
      </c>
      <c r="I397" s="241"/>
      <c r="J397" s="237"/>
      <c r="K397" s="237"/>
      <c r="L397" s="242"/>
      <c r="M397" s="243"/>
      <c r="N397" s="244"/>
      <c r="O397" s="244"/>
      <c r="P397" s="244"/>
      <c r="Q397" s="244"/>
      <c r="R397" s="244"/>
      <c r="S397" s="244"/>
      <c r="T397" s="245"/>
      <c r="AT397" s="246" t="s">
        <v>287</v>
      </c>
      <c r="AU397" s="246" t="s">
        <v>90</v>
      </c>
      <c r="AV397" s="12" t="s">
        <v>90</v>
      </c>
      <c r="AW397" s="12" t="s">
        <v>40</v>
      </c>
      <c r="AX397" s="12" t="s">
        <v>79</v>
      </c>
      <c r="AY397" s="246" t="s">
        <v>174</v>
      </c>
    </row>
    <row r="398" s="12" customFormat="1">
      <c r="B398" s="236"/>
      <c r="C398" s="237"/>
      <c r="D398" s="230" t="s">
        <v>287</v>
      </c>
      <c r="E398" s="238" t="s">
        <v>1</v>
      </c>
      <c r="F398" s="239" t="s">
        <v>3260</v>
      </c>
      <c r="G398" s="237"/>
      <c r="H398" s="240">
        <v>243.84</v>
      </c>
      <c r="I398" s="241"/>
      <c r="J398" s="237"/>
      <c r="K398" s="237"/>
      <c r="L398" s="242"/>
      <c r="M398" s="243"/>
      <c r="N398" s="244"/>
      <c r="O398" s="244"/>
      <c r="P398" s="244"/>
      <c r="Q398" s="244"/>
      <c r="R398" s="244"/>
      <c r="S398" s="244"/>
      <c r="T398" s="245"/>
      <c r="AT398" s="246" t="s">
        <v>287</v>
      </c>
      <c r="AU398" s="246" t="s">
        <v>90</v>
      </c>
      <c r="AV398" s="12" t="s">
        <v>90</v>
      </c>
      <c r="AW398" s="12" t="s">
        <v>40</v>
      </c>
      <c r="AX398" s="12" t="s">
        <v>79</v>
      </c>
      <c r="AY398" s="246" t="s">
        <v>174</v>
      </c>
    </row>
    <row r="399" s="12" customFormat="1">
      <c r="B399" s="236"/>
      <c r="C399" s="237"/>
      <c r="D399" s="230" t="s">
        <v>287</v>
      </c>
      <c r="E399" s="238" t="s">
        <v>1</v>
      </c>
      <c r="F399" s="239" t="s">
        <v>3261</v>
      </c>
      <c r="G399" s="237"/>
      <c r="H399" s="240">
        <v>55.68</v>
      </c>
      <c r="I399" s="241"/>
      <c r="J399" s="237"/>
      <c r="K399" s="237"/>
      <c r="L399" s="242"/>
      <c r="M399" s="243"/>
      <c r="N399" s="244"/>
      <c r="O399" s="244"/>
      <c r="P399" s="244"/>
      <c r="Q399" s="244"/>
      <c r="R399" s="244"/>
      <c r="S399" s="244"/>
      <c r="T399" s="245"/>
      <c r="AT399" s="246" t="s">
        <v>287</v>
      </c>
      <c r="AU399" s="246" t="s">
        <v>90</v>
      </c>
      <c r="AV399" s="12" t="s">
        <v>90</v>
      </c>
      <c r="AW399" s="12" t="s">
        <v>40</v>
      </c>
      <c r="AX399" s="12" t="s">
        <v>79</v>
      </c>
      <c r="AY399" s="246" t="s">
        <v>174</v>
      </c>
    </row>
    <row r="400" s="12" customFormat="1">
      <c r="B400" s="236"/>
      <c r="C400" s="237"/>
      <c r="D400" s="230" t="s">
        <v>287</v>
      </c>
      <c r="E400" s="238" t="s">
        <v>1</v>
      </c>
      <c r="F400" s="239" t="s">
        <v>3262</v>
      </c>
      <c r="G400" s="237"/>
      <c r="H400" s="240">
        <v>49.280000000000001</v>
      </c>
      <c r="I400" s="241"/>
      <c r="J400" s="237"/>
      <c r="K400" s="237"/>
      <c r="L400" s="242"/>
      <c r="M400" s="243"/>
      <c r="N400" s="244"/>
      <c r="O400" s="244"/>
      <c r="P400" s="244"/>
      <c r="Q400" s="244"/>
      <c r="R400" s="244"/>
      <c r="S400" s="244"/>
      <c r="T400" s="245"/>
      <c r="AT400" s="246" t="s">
        <v>287</v>
      </c>
      <c r="AU400" s="246" t="s">
        <v>90</v>
      </c>
      <c r="AV400" s="12" t="s">
        <v>90</v>
      </c>
      <c r="AW400" s="12" t="s">
        <v>40</v>
      </c>
      <c r="AX400" s="12" t="s">
        <v>79</v>
      </c>
      <c r="AY400" s="246" t="s">
        <v>174</v>
      </c>
    </row>
    <row r="401" s="12" customFormat="1">
      <c r="B401" s="236"/>
      <c r="C401" s="237"/>
      <c r="D401" s="230" t="s">
        <v>287</v>
      </c>
      <c r="E401" s="238" t="s">
        <v>1</v>
      </c>
      <c r="F401" s="239" t="s">
        <v>3263</v>
      </c>
      <c r="G401" s="237"/>
      <c r="H401" s="240">
        <v>62.719999999999999</v>
      </c>
      <c r="I401" s="241"/>
      <c r="J401" s="237"/>
      <c r="K401" s="237"/>
      <c r="L401" s="242"/>
      <c r="M401" s="243"/>
      <c r="N401" s="244"/>
      <c r="O401" s="244"/>
      <c r="P401" s="244"/>
      <c r="Q401" s="244"/>
      <c r="R401" s="244"/>
      <c r="S401" s="244"/>
      <c r="T401" s="245"/>
      <c r="AT401" s="246" t="s">
        <v>287</v>
      </c>
      <c r="AU401" s="246" t="s">
        <v>90</v>
      </c>
      <c r="AV401" s="12" t="s">
        <v>90</v>
      </c>
      <c r="AW401" s="12" t="s">
        <v>40</v>
      </c>
      <c r="AX401" s="12" t="s">
        <v>79</v>
      </c>
      <c r="AY401" s="246" t="s">
        <v>174</v>
      </c>
    </row>
    <row r="402" s="12" customFormat="1">
      <c r="B402" s="236"/>
      <c r="C402" s="237"/>
      <c r="D402" s="230" t="s">
        <v>287</v>
      </c>
      <c r="E402" s="238" t="s">
        <v>1</v>
      </c>
      <c r="F402" s="239" t="s">
        <v>3264</v>
      </c>
      <c r="G402" s="237"/>
      <c r="H402" s="240">
        <v>55.039999999999999</v>
      </c>
      <c r="I402" s="241"/>
      <c r="J402" s="237"/>
      <c r="K402" s="237"/>
      <c r="L402" s="242"/>
      <c r="M402" s="243"/>
      <c r="N402" s="244"/>
      <c r="O402" s="244"/>
      <c r="P402" s="244"/>
      <c r="Q402" s="244"/>
      <c r="R402" s="244"/>
      <c r="S402" s="244"/>
      <c r="T402" s="245"/>
      <c r="AT402" s="246" t="s">
        <v>287</v>
      </c>
      <c r="AU402" s="246" t="s">
        <v>90</v>
      </c>
      <c r="AV402" s="12" t="s">
        <v>90</v>
      </c>
      <c r="AW402" s="12" t="s">
        <v>40</v>
      </c>
      <c r="AX402" s="12" t="s">
        <v>79</v>
      </c>
      <c r="AY402" s="246" t="s">
        <v>174</v>
      </c>
    </row>
    <row r="403" s="12" customFormat="1">
      <c r="B403" s="236"/>
      <c r="C403" s="237"/>
      <c r="D403" s="230" t="s">
        <v>287</v>
      </c>
      <c r="E403" s="238" t="s">
        <v>1</v>
      </c>
      <c r="F403" s="239" t="s">
        <v>3265</v>
      </c>
      <c r="G403" s="237"/>
      <c r="H403" s="240">
        <v>31.359999999999999</v>
      </c>
      <c r="I403" s="241"/>
      <c r="J403" s="237"/>
      <c r="K403" s="237"/>
      <c r="L403" s="242"/>
      <c r="M403" s="243"/>
      <c r="N403" s="244"/>
      <c r="O403" s="244"/>
      <c r="P403" s="244"/>
      <c r="Q403" s="244"/>
      <c r="R403" s="244"/>
      <c r="S403" s="244"/>
      <c r="T403" s="245"/>
      <c r="AT403" s="246" t="s">
        <v>287</v>
      </c>
      <c r="AU403" s="246" t="s">
        <v>90</v>
      </c>
      <c r="AV403" s="12" t="s">
        <v>90</v>
      </c>
      <c r="AW403" s="12" t="s">
        <v>40</v>
      </c>
      <c r="AX403" s="12" t="s">
        <v>79</v>
      </c>
      <c r="AY403" s="246" t="s">
        <v>174</v>
      </c>
    </row>
    <row r="404" s="12" customFormat="1">
      <c r="B404" s="236"/>
      <c r="C404" s="237"/>
      <c r="D404" s="230" t="s">
        <v>287</v>
      </c>
      <c r="E404" s="238" t="s">
        <v>1</v>
      </c>
      <c r="F404" s="239" t="s">
        <v>3266</v>
      </c>
      <c r="G404" s="237"/>
      <c r="H404" s="240">
        <v>40.32</v>
      </c>
      <c r="I404" s="241"/>
      <c r="J404" s="237"/>
      <c r="K404" s="237"/>
      <c r="L404" s="242"/>
      <c r="M404" s="243"/>
      <c r="N404" s="244"/>
      <c r="O404" s="244"/>
      <c r="P404" s="244"/>
      <c r="Q404" s="244"/>
      <c r="R404" s="244"/>
      <c r="S404" s="244"/>
      <c r="T404" s="245"/>
      <c r="AT404" s="246" t="s">
        <v>287</v>
      </c>
      <c r="AU404" s="246" t="s">
        <v>90</v>
      </c>
      <c r="AV404" s="12" t="s">
        <v>90</v>
      </c>
      <c r="AW404" s="12" t="s">
        <v>40</v>
      </c>
      <c r="AX404" s="12" t="s">
        <v>79</v>
      </c>
      <c r="AY404" s="246" t="s">
        <v>174</v>
      </c>
    </row>
    <row r="405" s="12" customFormat="1">
      <c r="B405" s="236"/>
      <c r="C405" s="237"/>
      <c r="D405" s="230" t="s">
        <v>287</v>
      </c>
      <c r="E405" s="238" t="s">
        <v>1</v>
      </c>
      <c r="F405" s="239" t="s">
        <v>3267</v>
      </c>
      <c r="G405" s="237"/>
      <c r="H405" s="240">
        <v>35.200000000000003</v>
      </c>
      <c r="I405" s="241"/>
      <c r="J405" s="237"/>
      <c r="K405" s="237"/>
      <c r="L405" s="242"/>
      <c r="M405" s="243"/>
      <c r="N405" s="244"/>
      <c r="O405" s="244"/>
      <c r="P405" s="244"/>
      <c r="Q405" s="244"/>
      <c r="R405" s="244"/>
      <c r="S405" s="244"/>
      <c r="T405" s="245"/>
      <c r="AT405" s="246" t="s">
        <v>287</v>
      </c>
      <c r="AU405" s="246" t="s">
        <v>90</v>
      </c>
      <c r="AV405" s="12" t="s">
        <v>90</v>
      </c>
      <c r="AW405" s="12" t="s">
        <v>40</v>
      </c>
      <c r="AX405" s="12" t="s">
        <v>79</v>
      </c>
      <c r="AY405" s="246" t="s">
        <v>174</v>
      </c>
    </row>
    <row r="406" s="12" customFormat="1">
      <c r="B406" s="236"/>
      <c r="C406" s="237"/>
      <c r="D406" s="230" t="s">
        <v>287</v>
      </c>
      <c r="E406" s="238" t="s">
        <v>1</v>
      </c>
      <c r="F406" s="239" t="s">
        <v>3268</v>
      </c>
      <c r="G406" s="237"/>
      <c r="H406" s="240">
        <v>200.19200000000001</v>
      </c>
      <c r="I406" s="241"/>
      <c r="J406" s="237"/>
      <c r="K406" s="237"/>
      <c r="L406" s="242"/>
      <c r="M406" s="243"/>
      <c r="N406" s="244"/>
      <c r="O406" s="244"/>
      <c r="P406" s="244"/>
      <c r="Q406" s="244"/>
      <c r="R406" s="244"/>
      <c r="S406" s="244"/>
      <c r="T406" s="245"/>
      <c r="AT406" s="246" t="s">
        <v>287</v>
      </c>
      <c r="AU406" s="246" t="s">
        <v>90</v>
      </c>
      <c r="AV406" s="12" t="s">
        <v>90</v>
      </c>
      <c r="AW406" s="12" t="s">
        <v>40</v>
      </c>
      <c r="AX406" s="12" t="s">
        <v>79</v>
      </c>
      <c r="AY406" s="246" t="s">
        <v>174</v>
      </c>
    </row>
    <row r="407" s="1" customFormat="1" ht="16.5" customHeight="1">
      <c r="B407" s="37"/>
      <c r="C407" s="218" t="s">
        <v>455</v>
      </c>
      <c r="D407" s="218" t="s">
        <v>175</v>
      </c>
      <c r="E407" s="219" t="s">
        <v>1356</v>
      </c>
      <c r="F407" s="220" t="s">
        <v>1357</v>
      </c>
      <c r="G407" s="221" t="s">
        <v>284</v>
      </c>
      <c r="H407" s="222">
        <v>741.69600000000003</v>
      </c>
      <c r="I407" s="223"/>
      <c r="J407" s="224">
        <f>ROUND(I407*H407,2)</f>
        <v>0</v>
      </c>
      <c r="K407" s="220" t="s">
        <v>330</v>
      </c>
      <c r="L407" s="42"/>
      <c r="M407" s="225" t="s">
        <v>1</v>
      </c>
      <c r="N407" s="226" t="s">
        <v>50</v>
      </c>
      <c r="O407" s="78"/>
      <c r="P407" s="227">
        <f>O407*H407</f>
        <v>0</v>
      </c>
      <c r="Q407" s="227">
        <v>0</v>
      </c>
      <c r="R407" s="227">
        <f>Q407*H407</f>
        <v>0</v>
      </c>
      <c r="S407" s="227">
        <v>0</v>
      </c>
      <c r="T407" s="228">
        <f>S407*H407</f>
        <v>0</v>
      </c>
      <c r="AR407" s="15" t="s">
        <v>192</v>
      </c>
      <c r="AT407" s="15" t="s">
        <v>175</v>
      </c>
      <c r="AU407" s="15" t="s">
        <v>90</v>
      </c>
      <c r="AY407" s="15" t="s">
        <v>174</v>
      </c>
      <c r="BE407" s="229">
        <f>IF(N407="základní",J407,0)</f>
        <v>0</v>
      </c>
      <c r="BF407" s="229">
        <f>IF(N407="snížená",J407,0)</f>
        <v>0</v>
      </c>
      <c r="BG407" s="229">
        <f>IF(N407="zákl. přenesená",J407,0)</f>
        <v>0</v>
      </c>
      <c r="BH407" s="229">
        <f>IF(N407="sníž. přenesená",J407,0)</f>
        <v>0</v>
      </c>
      <c r="BI407" s="229">
        <f>IF(N407="nulová",J407,0)</f>
        <v>0</v>
      </c>
      <c r="BJ407" s="15" t="s">
        <v>87</v>
      </c>
      <c r="BK407" s="229">
        <f>ROUND(I407*H407,2)</f>
        <v>0</v>
      </c>
      <c r="BL407" s="15" t="s">
        <v>192</v>
      </c>
      <c r="BM407" s="15" t="s">
        <v>3269</v>
      </c>
    </row>
    <row r="408" s="1" customFormat="1">
      <c r="B408" s="37"/>
      <c r="C408" s="38"/>
      <c r="D408" s="230" t="s">
        <v>181</v>
      </c>
      <c r="E408" s="38"/>
      <c r="F408" s="231" t="s">
        <v>1357</v>
      </c>
      <c r="G408" s="38"/>
      <c r="H408" s="38"/>
      <c r="I408" s="142"/>
      <c r="J408" s="38"/>
      <c r="K408" s="38"/>
      <c r="L408" s="42"/>
      <c r="M408" s="232"/>
      <c r="N408" s="78"/>
      <c r="O408" s="78"/>
      <c r="P408" s="78"/>
      <c r="Q408" s="78"/>
      <c r="R408" s="78"/>
      <c r="S408" s="78"/>
      <c r="T408" s="79"/>
      <c r="AT408" s="15" t="s">
        <v>181</v>
      </c>
      <c r="AU408" s="15" t="s">
        <v>90</v>
      </c>
    </row>
    <row r="409" s="12" customFormat="1">
      <c r="B409" s="236"/>
      <c r="C409" s="237"/>
      <c r="D409" s="230" t="s">
        <v>287</v>
      </c>
      <c r="E409" s="238" t="s">
        <v>1</v>
      </c>
      <c r="F409" s="239" t="s">
        <v>3270</v>
      </c>
      <c r="G409" s="237"/>
      <c r="H409" s="240">
        <v>324.80000000000001</v>
      </c>
      <c r="I409" s="241"/>
      <c r="J409" s="237"/>
      <c r="K409" s="237"/>
      <c r="L409" s="242"/>
      <c r="M409" s="243"/>
      <c r="N409" s="244"/>
      <c r="O409" s="244"/>
      <c r="P409" s="244"/>
      <c r="Q409" s="244"/>
      <c r="R409" s="244"/>
      <c r="S409" s="244"/>
      <c r="T409" s="245"/>
      <c r="AT409" s="246" t="s">
        <v>287</v>
      </c>
      <c r="AU409" s="246" t="s">
        <v>90</v>
      </c>
      <c r="AV409" s="12" t="s">
        <v>90</v>
      </c>
      <c r="AW409" s="12" t="s">
        <v>40</v>
      </c>
      <c r="AX409" s="12" t="s">
        <v>79</v>
      </c>
      <c r="AY409" s="246" t="s">
        <v>174</v>
      </c>
    </row>
    <row r="410" s="12" customFormat="1">
      <c r="B410" s="236"/>
      <c r="C410" s="237"/>
      <c r="D410" s="230" t="s">
        <v>287</v>
      </c>
      <c r="E410" s="238" t="s">
        <v>1</v>
      </c>
      <c r="F410" s="239" t="s">
        <v>3271</v>
      </c>
      <c r="G410" s="237"/>
      <c r="H410" s="240">
        <v>30.079999999999998</v>
      </c>
      <c r="I410" s="241"/>
      <c r="J410" s="237"/>
      <c r="K410" s="237"/>
      <c r="L410" s="242"/>
      <c r="M410" s="243"/>
      <c r="N410" s="244"/>
      <c r="O410" s="244"/>
      <c r="P410" s="244"/>
      <c r="Q410" s="244"/>
      <c r="R410" s="244"/>
      <c r="S410" s="244"/>
      <c r="T410" s="245"/>
      <c r="AT410" s="246" t="s">
        <v>287</v>
      </c>
      <c r="AU410" s="246" t="s">
        <v>90</v>
      </c>
      <c r="AV410" s="12" t="s">
        <v>90</v>
      </c>
      <c r="AW410" s="12" t="s">
        <v>40</v>
      </c>
      <c r="AX410" s="12" t="s">
        <v>79</v>
      </c>
      <c r="AY410" s="246" t="s">
        <v>174</v>
      </c>
    </row>
    <row r="411" s="12" customFormat="1">
      <c r="B411" s="236"/>
      <c r="C411" s="237"/>
      <c r="D411" s="230" t="s">
        <v>287</v>
      </c>
      <c r="E411" s="238" t="s">
        <v>1</v>
      </c>
      <c r="F411" s="239" t="s">
        <v>3272</v>
      </c>
      <c r="G411" s="237"/>
      <c r="H411" s="240">
        <v>121.92</v>
      </c>
      <c r="I411" s="241"/>
      <c r="J411" s="237"/>
      <c r="K411" s="237"/>
      <c r="L411" s="242"/>
      <c r="M411" s="243"/>
      <c r="N411" s="244"/>
      <c r="O411" s="244"/>
      <c r="P411" s="244"/>
      <c r="Q411" s="244"/>
      <c r="R411" s="244"/>
      <c r="S411" s="244"/>
      <c r="T411" s="245"/>
      <c r="AT411" s="246" t="s">
        <v>287</v>
      </c>
      <c r="AU411" s="246" t="s">
        <v>90</v>
      </c>
      <c r="AV411" s="12" t="s">
        <v>90</v>
      </c>
      <c r="AW411" s="12" t="s">
        <v>40</v>
      </c>
      <c r="AX411" s="12" t="s">
        <v>79</v>
      </c>
      <c r="AY411" s="246" t="s">
        <v>174</v>
      </c>
    </row>
    <row r="412" s="12" customFormat="1">
      <c r="B412" s="236"/>
      <c r="C412" s="237"/>
      <c r="D412" s="230" t="s">
        <v>287</v>
      </c>
      <c r="E412" s="238" t="s">
        <v>1</v>
      </c>
      <c r="F412" s="239" t="s">
        <v>3273</v>
      </c>
      <c r="G412" s="237"/>
      <c r="H412" s="240">
        <v>27.84</v>
      </c>
      <c r="I412" s="241"/>
      <c r="J412" s="237"/>
      <c r="K412" s="237"/>
      <c r="L412" s="242"/>
      <c r="M412" s="243"/>
      <c r="N412" s="244"/>
      <c r="O412" s="244"/>
      <c r="P412" s="244"/>
      <c r="Q412" s="244"/>
      <c r="R412" s="244"/>
      <c r="S412" s="244"/>
      <c r="T412" s="245"/>
      <c r="AT412" s="246" t="s">
        <v>287</v>
      </c>
      <c r="AU412" s="246" t="s">
        <v>90</v>
      </c>
      <c r="AV412" s="12" t="s">
        <v>90</v>
      </c>
      <c r="AW412" s="12" t="s">
        <v>40</v>
      </c>
      <c r="AX412" s="12" t="s">
        <v>79</v>
      </c>
      <c r="AY412" s="246" t="s">
        <v>174</v>
      </c>
    </row>
    <row r="413" s="12" customFormat="1">
      <c r="B413" s="236"/>
      <c r="C413" s="237"/>
      <c r="D413" s="230" t="s">
        <v>287</v>
      </c>
      <c r="E413" s="238" t="s">
        <v>1</v>
      </c>
      <c r="F413" s="239" t="s">
        <v>3274</v>
      </c>
      <c r="G413" s="237"/>
      <c r="H413" s="240">
        <v>24.640000000000001</v>
      </c>
      <c r="I413" s="241"/>
      <c r="J413" s="237"/>
      <c r="K413" s="237"/>
      <c r="L413" s="242"/>
      <c r="M413" s="243"/>
      <c r="N413" s="244"/>
      <c r="O413" s="244"/>
      <c r="P413" s="244"/>
      <c r="Q413" s="244"/>
      <c r="R413" s="244"/>
      <c r="S413" s="244"/>
      <c r="T413" s="245"/>
      <c r="AT413" s="246" t="s">
        <v>287</v>
      </c>
      <c r="AU413" s="246" t="s">
        <v>90</v>
      </c>
      <c r="AV413" s="12" t="s">
        <v>90</v>
      </c>
      <c r="AW413" s="12" t="s">
        <v>40</v>
      </c>
      <c r="AX413" s="12" t="s">
        <v>79</v>
      </c>
      <c r="AY413" s="246" t="s">
        <v>174</v>
      </c>
    </row>
    <row r="414" s="12" customFormat="1">
      <c r="B414" s="236"/>
      <c r="C414" s="237"/>
      <c r="D414" s="230" t="s">
        <v>287</v>
      </c>
      <c r="E414" s="238" t="s">
        <v>1</v>
      </c>
      <c r="F414" s="239" t="s">
        <v>3275</v>
      </c>
      <c r="G414" s="237"/>
      <c r="H414" s="240">
        <v>31.359999999999999</v>
      </c>
      <c r="I414" s="241"/>
      <c r="J414" s="237"/>
      <c r="K414" s="237"/>
      <c r="L414" s="242"/>
      <c r="M414" s="243"/>
      <c r="N414" s="244"/>
      <c r="O414" s="244"/>
      <c r="P414" s="244"/>
      <c r="Q414" s="244"/>
      <c r="R414" s="244"/>
      <c r="S414" s="244"/>
      <c r="T414" s="245"/>
      <c r="AT414" s="246" t="s">
        <v>287</v>
      </c>
      <c r="AU414" s="246" t="s">
        <v>90</v>
      </c>
      <c r="AV414" s="12" t="s">
        <v>90</v>
      </c>
      <c r="AW414" s="12" t="s">
        <v>40</v>
      </c>
      <c r="AX414" s="12" t="s">
        <v>79</v>
      </c>
      <c r="AY414" s="246" t="s">
        <v>174</v>
      </c>
    </row>
    <row r="415" s="12" customFormat="1">
      <c r="B415" s="236"/>
      <c r="C415" s="237"/>
      <c r="D415" s="230" t="s">
        <v>287</v>
      </c>
      <c r="E415" s="238" t="s">
        <v>1</v>
      </c>
      <c r="F415" s="239" t="s">
        <v>3276</v>
      </c>
      <c r="G415" s="237"/>
      <c r="H415" s="240">
        <v>27.52</v>
      </c>
      <c r="I415" s="241"/>
      <c r="J415" s="237"/>
      <c r="K415" s="237"/>
      <c r="L415" s="242"/>
      <c r="M415" s="243"/>
      <c r="N415" s="244"/>
      <c r="O415" s="244"/>
      <c r="P415" s="244"/>
      <c r="Q415" s="244"/>
      <c r="R415" s="244"/>
      <c r="S415" s="244"/>
      <c r="T415" s="245"/>
      <c r="AT415" s="246" t="s">
        <v>287</v>
      </c>
      <c r="AU415" s="246" t="s">
        <v>90</v>
      </c>
      <c r="AV415" s="12" t="s">
        <v>90</v>
      </c>
      <c r="AW415" s="12" t="s">
        <v>40</v>
      </c>
      <c r="AX415" s="12" t="s">
        <v>79</v>
      </c>
      <c r="AY415" s="246" t="s">
        <v>174</v>
      </c>
    </row>
    <row r="416" s="12" customFormat="1">
      <c r="B416" s="236"/>
      <c r="C416" s="237"/>
      <c r="D416" s="230" t="s">
        <v>287</v>
      </c>
      <c r="E416" s="238" t="s">
        <v>1</v>
      </c>
      <c r="F416" s="239" t="s">
        <v>3277</v>
      </c>
      <c r="G416" s="237"/>
      <c r="H416" s="240">
        <v>15.68</v>
      </c>
      <c r="I416" s="241"/>
      <c r="J416" s="237"/>
      <c r="K416" s="237"/>
      <c r="L416" s="242"/>
      <c r="M416" s="243"/>
      <c r="N416" s="244"/>
      <c r="O416" s="244"/>
      <c r="P416" s="244"/>
      <c r="Q416" s="244"/>
      <c r="R416" s="244"/>
      <c r="S416" s="244"/>
      <c r="T416" s="245"/>
      <c r="AT416" s="246" t="s">
        <v>287</v>
      </c>
      <c r="AU416" s="246" t="s">
        <v>90</v>
      </c>
      <c r="AV416" s="12" t="s">
        <v>90</v>
      </c>
      <c r="AW416" s="12" t="s">
        <v>40</v>
      </c>
      <c r="AX416" s="12" t="s">
        <v>79</v>
      </c>
      <c r="AY416" s="246" t="s">
        <v>174</v>
      </c>
    </row>
    <row r="417" s="12" customFormat="1">
      <c r="B417" s="236"/>
      <c r="C417" s="237"/>
      <c r="D417" s="230" t="s">
        <v>287</v>
      </c>
      <c r="E417" s="238" t="s">
        <v>1</v>
      </c>
      <c r="F417" s="239" t="s">
        <v>3278</v>
      </c>
      <c r="G417" s="237"/>
      <c r="H417" s="240">
        <v>20.16</v>
      </c>
      <c r="I417" s="241"/>
      <c r="J417" s="237"/>
      <c r="K417" s="237"/>
      <c r="L417" s="242"/>
      <c r="M417" s="243"/>
      <c r="N417" s="244"/>
      <c r="O417" s="244"/>
      <c r="P417" s="244"/>
      <c r="Q417" s="244"/>
      <c r="R417" s="244"/>
      <c r="S417" s="244"/>
      <c r="T417" s="245"/>
      <c r="AT417" s="246" t="s">
        <v>287</v>
      </c>
      <c r="AU417" s="246" t="s">
        <v>90</v>
      </c>
      <c r="AV417" s="12" t="s">
        <v>90</v>
      </c>
      <c r="AW417" s="12" t="s">
        <v>40</v>
      </c>
      <c r="AX417" s="12" t="s">
        <v>79</v>
      </c>
      <c r="AY417" s="246" t="s">
        <v>174</v>
      </c>
    </row>
    <row r="418" s="12" customFormat="1">
      <c r="B418" s="236"/>
      <c r="C418" s="237"/>
      <c r="D418" s="230" t="s">
        <v>287</v>
      </c>
      <c r="E418" s="238" t="s">
        <v>1</v>
      </c>
      <c r="F418" s="239" t="s">
        <v>3279</v>
      </c>
      <c r="G418" s="237"/>
      <c r="H418" s="240">
        <v>17.600000000000001</v>
      </c>
      <c r="I418" s="241"/>
      <c r="J418" s="237"/>
      <c r="K418" s="237"/>
      <c r="L418" s="242"/>
      <c r="M418" s="243"/>
      <c r="N418" s="244"/>
      <c r="O418" s="244"/>
      <c r="P418" s="244"/>
      <c r="Q418" s="244"/>
      <c r="R418" s="244"/>
      <c r="S418" s="244"/>
      <c r="T418" s="245"/>
      <c r="AT418" s="246" t="s">
        <v>287</v>
      </c>
      <c r="AU418" s="246" t="s">
        <v>90</v>
      </c>
      <c r="AV418" s="12" t="s">
        <v>90</v>
      </c>
      <c r="AW418" s="12" t="s">
        <v>40</v>
      </c>
      <c r="AX418" s="12" t="s">
        <v>79</v>
      </c>
      <c r="AY418" s="246" t="s">
        <v>174</v>
      </c>
    </row>
    <row r="419" s="12" customFormat="1">
      <c r="B419" s="236"/>
      <c r="C419" s="237"/>
      <c r="D419" s="230" t="s">
        <v>287</v>
      </c>
      <c r="E419" s="238" t="s">
        <v>1</v>
      </c>
      <c r="F419" s="239" t="s">
        <v>3280</v>
      </c>
      <c r="G419" s="237"/>
      <c r="H419" s="240">
        <v>100.096</v>
      </c>
      <c r="I419" s="241"/>
      <c r="J419" s="237"/>
      <c r="K419" s="237"/>
      <c r="L419" s="242"/>
      <c r="M419" s="243"/>
      <c r="N419" s="244"/>
      <c r="O419" s="244"/>
      <c r="P419" s="244"/>
      <c r="Q419" s="244"/>
      <c r="R419" s="244"/>
      <c r="S419" s="244"/>
      <c r="T419" s="245"/>
      <c r="AT419" s="246" t="s">
        <v>287</v>
      </c>
      <c r="AU419" s="246" t="s">
        <v>90</v>
      </c>
      <c r="AV419" s="12" t="s">
        <v>90</v>
      </c>
      <c r="AW419" s="12" t="s">
        <v>40</v>
      </c>
      <c r="AX419" s="12" t="s">
        <v>79</v>
      </c>
      <c r="AY419" s="246" t="s">
        <v>174</v>
      </c>
    </row>
    <row r="420" s="1" customFormat="1" ht="16.5" customHeight="1">
      <c r="B420" s="37"/>
      <c r="C420" s="218" t="s">
        <v>460</v>
      </c>
      <c r="D420" s="218" t="s">
        <v>175</v>
      </c>
      <c r="E420" s="219" t="s">
        <v>303</v>
      </c>
      <c r="F420" s="220" t="s">
        <v>304</v>
      </c>
      <c r="G420" s="221" t="s">
        <v>305</v>
      </c>
      <c r="H420" s="222">
        <v>31</v>
      </c>
      <c r="I420" s="223"/>
      <c r="J420" s="224">
        <f>ROUND(I420*H420,2)</f>
        <v>0</v>
      </c>
      <c r="K420" s="220" t="s">
        <v>330</v>
      </c>
      <c r="L420" s="42"/>
      <c r="M420" s="225" t="s">
        <v>1</v>
      </c>
      <c r="N420" s="226" t="s">
        <v>50</v>
      </c>
      <c r="O420" s="78"/>
      <c r="P420" s="227">
        <f>O420*H420</f>
        <v>0</v>
      </c>
      <c r="Q420" s="227">
        <v>0</v>
      </c>
      <c r="R420" s="227">
        <f>Q420*H420</f>
        <v>0</v>
      </c>
      <c r="S420" s="227">
        <v>0</v>
      </c>
      <c r="T420" s="228">
        <f>S420*H420</f>
        <v>0</v>
      </c>
      <c r="AR420" s="15" t="s">
        <v>192</v>
      </c>
      <c r="AT420" s="15" t="s">
        <v>175</v>
      </c>
      <c r="AU420" s="15" t="s">
        <v>90</v>
      </c>
      <c r="AY420" s="15" t="s">
        <v>174</v>
      </c>
      <c r="BE420" s="229">
        <f>IF(N420="základní",J420,0)</f>
        <v>0</v>
      </c>
      <c r="BF420" s="229">
        <f>IF(N420="snížená",J420,0)</f>
        <v>0</v>
      </c>
      <c r="BG420" s="229">
        <f>IF(N420="zákl. přenesená",J420,0)</f>
        <v>0</v>
      </c>
      <c r="BH420" s="229">
        <f>IF(N420="sníž. přenesená",J420,0)</f>
        <v>0</v>
      </c>
      <c r="BI420" s="229">
        <f>IF(N420="nulová",J420,0)</f>
        <v>0</v>
      </c>
      <c r="BJ420" s="15" t="s">
        <v>87</v>
      </c>
      <c r="BK420" s="229">
        <f>ROUND(I420*H420,2)</f>
        <v>0</v>
      </c>
      <c r="BL420" s="15" t="s">
        <v>192</v>
      </c>
      <c r="BM420" s="15" t="s">
        <v>3281</v>
      </c>
    </row>
    <row r="421" s="1" customFormat="1">
      <c r="B421" s="37"/>
      <c r="C421" s="38"/>
      <c r="D421" s="230" t="s">
        <v>181</v>
      </c>
      <c r="E421" s="38"/>
      <c r="F421" s="231" t="s">
        <v>304</v>
      </c>
      <c r="G421" s="38"/>
      <c r="H421" s="38"/>
      <c r="I421" s="142"/>
      <c r="J421" s="38"/>
      <c r="K421" s="38"/>
      <c r="L421" s="42"/>
      <c r="M421" s="232"/>
      <c r="N421" s="78"/>
      <c r="O421" s="78"/>
      <c r="P421" s="78"/>
      <c r="Q421" s="78"/>
      <c r="R421" s="78"/>
      <c r="S421" s="78"/>
      <c r="T421" s="79"/>
      <c r="AT421" s="15" t="s">
        <v>181</v>
      </c>
      <c r="AU421" s="15" t="s">
        <v>90</v>
      </c>
    </row>
    <row r="422" s="12" customFormat="1">
      <c r="B422" s="236"/>
      <c r="C422" s="237"/>
      <c r="D422" s="230" t="s">
        <v>287</v>
      </c>
      <c r="E422" s="238" t="s">
        <v>1</v>
      </c>
      <c r="F422" s="239" t="s">
        <v>3282</v>
      </c>
      <c r="G422" s="237"/>
      <c r="H422" s="240">
        <v>13</v>
      </c>
      <c r="I422" s="241"/>
      <c r="J422" s="237"/>
      <c r="K422" s="237"/>
      <c r="L422" s="242"/>
      <c r="M422" s="243"/>
      <c r="N422" s="244"/>
      <c r="O422" s="244"/>
      <c r="P422" s="244"/>
      <c r="Q422" s="244"/>
      <c r="R422" s="244"/>
      <c r="S422" s="244"/>
      <c r="T422" s="245"/>
      <c r="AT422" s="246" t="s">
        <v>287</v>
      </c>
      <c r="AU422" s="246" t="s">
        <v>90</v>
      </c>
      <c r="AV422" s="12" t="s">
        <v>90</v>
      </c>
      <c r="AW422" s="12" t="s">
        <v>40</v>
      </c>
      <c r="AX422" s="12" t="s">
        <v>79</v>
      </c>
      <c r="AY422" s="246" t="s">
        <v>174</v>
      </c>
    </row>
    <row r="423" s="12" customFormat="1">
      <c r="B423" s="236"/>
      <c r="C423" s="237"/>
      <c r="D423" s="230" t="s">
        <v>287</v>
      </c>
      <c r="E423" s="238" t="s">
        <v>1</v>
      </c>
      <c r="F423" s="239" t="s">
        <v>3283</v>
      </c>
      <c r="G423" s="237"/>
      <c r="H423" s="240">
        <v>18</v>
      </c>
      <c r="I423" s="241"/>
      <c r="J423" s="237"/>
      <c r="K423" s="237"/>
      <c r="L423" s="242"/>
      <c r="M423" s="243"/>
      <c r="N423" s="244"/>
      <c r="O423" s="244"/>
      <c r="P423" s="244"/>
      <c r="Q423" s="244"/>
      <c r="R423" s="244"/>
      <c r="S423" s="244"/>
      <c r="T423" s="245"/>
      <c r="AT423" s="246" t="s">
        <v>287</v>
      </c>
      <c r="AU423" s="246" t="s">
        <v>90</v>
      </c>
      <c r="AV423" s="12" t="s">
        <v>90</v>
      </c>
      <c r="AW423" s="12" t="s">
        <v>40</v>
      </c>
      <c r="AX423" s="12" t="s">
        <v>79</v>
      </c>
      <c r="AY423" s="246" t="s">
        <v>174</v>
      </c>
    </row>
    <row r="424" s="1" customFormat="1" ht="16.5" customHeight="1">
      <c r="B424" s="37"/>
      <c r="C424" s="218" t="s">
        <v>466</v>
      </c>
      <c r="D424" s="218" t="s">
        <v>175</v>
      </c>
      <c r="E424" s="219" t="s">
        <v>308</v>
      </c>
      <c r="F424" s="220" t="s">
        <v>309</v>
      </c>
      <c r="G424" s="221" t="s">
        <v>305</v>
      </c>
      <c r="H424" s="222">
        <v>31</v>
      </c>
      <c r="I424" s="223"/>
      <c r="J424" s="224">
        <f>ROUND(I424*H424,2)</f>
        <v>0</v>
      </c>
      <c r="K424" s="220" t="s">
        <v>330</v>
      </c>
      <c r="L424" s="42"/>
      <c r="M424" s="225" t="s">
        <v>1</v>
      </c>
      <c r="N424" s="226" t="s">
        <v>50</v>
      </c>
      <c r="O424" s="78"/>
      <c r="P424" s="227">
        <f>O424*H424</f>
        <v>0</v>
      </c>
      <c r="Q424" s="227">
        <v>0</v>
      </c>
      <c r="R424" s="227">
        <f>Q424*H424</f>
        <v>0</v>
      </c>
      <c r="S424" s="227">
        <v>0</v>
      </c>
      <c r="T424" s="228">
        <f>S424*H424</f>
        <v>0</v>
      </c>
      <c r="AR424" s="15" t="s">
        <v>192</v>
      </c>
      <c r="AT424" s="15" t="s">
        <v>175</v>
      </c>
      <c r="AU424" s="15" t="s">
        <v>90</v>
      </c>
      <c r="AY424" s="15" t="s">
        <v>174</v>
      </c>
      <c r="BE424" s="229">
        <f>IF(N424="základní",J424,0)</f>
        <v>0</v>
      </c>
      <c r="BF424" s="229">
        <f>IF(N424="snížená",J424,0)</f>
        <v>0</v>
      </c>
      <c r="BG424" s="229">
        <f>IF(N424="zákl. přenesená",J424,0)</f>
        <v>0</v>
      </c>
      <c r="BH424" s="229">
        <f>IF(N424="sníž. přenesená",J424,0)</f>
        <v>0</v>
      </c>
      <c r="BI424" s="229">
        <f>IF(N424="nulová",J424,0)</f>
        <v>0</v>
      </c>
      <c r="BJ424" s="15" t="s">
        <v>87</v>
      </c>
      <c r="BK424" s="229">
        <f>ROUND(I424*H424,2)</f>
        <v>0</v>
      </c>
      <c r="BL424" s="15" t="s">
        <v>192</v>
      </c>
      <c r="BM424" s="15" t="s">
        <v>3284</v>
      </c>
    </row>
    <row r="425" s="1" customFormat="1">
      <c r="B425" s="37"/>
      <c r="C425" s="38"/>
      <c r="D425" s="230" t="s">
        <v>181</v>
      </c>
      <c r="E425" s="38"/>
      <c r="F425" s="231" t="s">
        <v>311</v>
      </c>
      <c r="G425" s="38"/>
      <c r="H425" s="38"/>
      <c r="I425" s="142"/>
      <c r="J425" s="38"/>
      <c r="K425" s="38"/>
      <c r="L425" s="42"/>
      <c r="M425" s="232"/>
      <c r="N425" s="78"/>
      <c r="O425" s="78"/>
      <c r="P425" s="78"/>
      <c r="Q425" s="78"/>
      <c r="R425" s="78"/>
      <c r="S425" s="78"/>
      <c r="T425" s="79"/>
      <c r="AT425" s="15" t="s">
        <v>181</v>
      </c>
      <c r="AU425" s="15" t="s">
        <v>90</v>
      </c>
    </row>
    <row r="426" s="12" customFormat="1">
      <c r="B426" s="236"/>
      <c r="C426" s="237"/>
      <c r="D426" s="230" t="s">
        <v>287</v>
      </c>
      <c r="E426" s="238" t="s">
        <v>1</v>
      </c>
      <c r="F426" s="239" t="s">
        <v>3282</v>
      </c>
      <c r="G426" s="237"/>
      <c r="H426" s="240">
        <v>13</v>
      </c>
      <c r="I426" s="241"/>
      <c r="J426" s="237"/>
      <c r="K426" s="237"/>
      <c r="L426" s="242"/>
      <c r="M426" s="243"/>
      <c r="N426" s="244"/>
      <c r="O426" s="244"/>
      <c r="P426" s="244"/>
      <c r="Q426" s="244"/>
      <c r="R426" s="244"/>
      <c r="S426" s="244"/>
      <c r="T426" s="245"/>
      <c r="AT426" s="246" t="s">
        <v>287</v>
      </c>
      <c r="AU426" s="246" t="s">
        <v>90</v>
      </c>
      <c r="AV426" s="12" t="s">
        <v>90</v>
      </c>
      <c r="AW426" s="12" t="s">
        <v>40</v>
      </c>
      <c r="AX426" s="12" t="s">
        <v>79</v>
      </c>
      <c r="AY426" s="246" t="s">
        <v>174</v>
      </c>
    </row>
    <row r="427" s="12" customFormat="1">
      <c r="B427" s="236"/>
      <c r="C427" s="237"/>
      <c r="D427" s="230" t="s">
        <v>287</v>
      </c>
      <c r="E427" s="238" t="s">
        <v>1</v>
      </c>
      <c r="F427" s="239" t="s">
        <v>3283</v>
      </c>
      <c r="G427" s="237"/>
      <c r="H427" s="240">
        <v>18</v>
      </c>
      <c r="I427" s="241"/>
      <c r="J427" s="237"/>
      <c r="K427" s="237"/>
      <c r="L427" s="242"/>
      <c r="M427" s="243"/>
      <c r="N427" s="244"/>
      <c r="O427" s="244"/>
      <c r="P427" s="244"/>
      <c r="Q427" s="244"/>
      <c r="R427" s="244"/>
      <c r="S427" s="244"/>
      <c r="T427" s="245"/>
      <c r="AT427" s="246" t="s">
        <v>287</v>
      </c>
      <c r="AU427" s="246" t="s">
        <v>90</v>
      </c>
      <c r="AV427" s="12" t="s">
        <v>90</v>
      </c>
      <c r="AW427" s="12" t="s">
        <v>40</v>
      </c>
      <c r="AX427" s="12" t="s">
        <v>79</v>
      </c>
      <c r="AY427" s="246" t="s">
        <v>174</v>
      </c>
    </row>
    <row r="428" s="1" customFormat="1" ht="16.5" customHeight="1">
      <c r="B428" s="37"/>
      <c r="C428" s="247" t="s">
        <v>472</v>
      </c>
      <c r="D428" s="247" t="s">
        <v>312</v>
      </c>
      <c r="E428" s="248" t="s">
        <v>313</v>
      </c>
      <c r="F428" s="249" t="s">
        <v>314</v>
      </c>
      <c r="G428" s="250" t="s">
        <v>315</v>
      </c>
      <c r="H428" s="251">
        <v>0.77500000000000002</v>
      </c>
      <c r="I428" s="252"/>
      <c r="J428" s="253">
        <f>ROUND(I428*H428,2)</f>
        <v>0</v>
      </c>
      <c r="K428" s="249" t="s">
        <v>330</v>
      </c>
      <c r="L428" s="254"/>
      <c r="M428" s="255" t="s">
        <v>1</v>
      </c>
      <c r="N428" s="256" t="s">
        <v>50</v>
      </c>
      <c r="O428" s="78"/>
      <c r="P428" s="227">
        <f>O428*H428</f>
        <v>0</v>
      </c>
      <c r="Q428" s="227">
        <v>0.001</v>
      </c>
      <c r="R428" s="227">
        <f>Q428*H428</f>
        <v>0.00077500000000000008</v>
      </c>
      <c r="S428" s="227">
        <v>0</v>
      </c>
      <c r="T428" s="228">
        <f>S428*H428</f>
        <v>0</v>
      </c>
      <c r="AR428" s="15" t="s">
        <v>209</v>
      </c>
      <c r="AT428" s="15" t="s">
        <v>312</v>
      </c>
      <c r="AU428" s="15" t="s">
        <v>90</v>
      </c>
      <c r="AY428" s="15" t="s">
        <v>174</v>
      </c>
      <c r="BE428" s="229">
        <f>IF(N428="základní",J428,0)</f>
        <v>0</v>
      </c>
      <c r="BF428" s="229">
        <f>IF(N428="snížená",J428,0)</f>
        <v>0</v>
      </c>
      <c r="BG428" s="229">
        <f>IF(N428="zákl. přenesená",J428,0)</f>
        <v>0</v>
      </c>
      <c r="BH428" s="229">
        <f>IF(N428="sníž. přenesená",J428,0)</f>
        <v>0</v>
      </c>
      <c r="BI428" s="229">
        <f>IF(N428="nulová",J428,0)</f>
        <v>0</v>
      </c>
      <c r="BJ428" s="15" t="s">
        <v>87</v>
      </c>
      <c r="BK428" s="229">
        <f>ROUND(I428*H428,2)</f>
        <v>0</v>
      </c>
      <c r="BL428" s="15" t="s">
        <v>192</v>
      </c>
      <c r="BM428" s="15" t="s">
        <v>3285</v>
      </c>
    </row>
    <row r="429" s="1" customFormat="1">
      <c r="B429" s="37"/>
      <c r="C429" s="38"/>
      <c r="D429" s="230" t="s">
        <v>181</v>
      </c>
      <c r="E429" s="38"/>
      <c r="F429" s="231" t="s">
        <v>314</v>
      </c>
      <c r="G429" s="38"/>
      <c r="H429" s="38"/>
      <c r="I429" s="142"/>
      <c r="J429" s="38"/>
      <c r="K429" s="38"/>
      <c r="L429" s="42"/>
      <c r="M429" s="232"/>
      <c r="N429" s="78"/>
      <c r="O429" s="78"/>
      <c r="P429" s="78"/>
      <c r="Q429" s="78"/>
      <c r="R429" s="78"/>
      <c r="S429" s="78"/>
      <c r="T429" s="79"/>
      <c r="AT429" s="15" t="s">
        <v>181</v>
      </c>
      <c r="AU429" s="15" t="s">
        <v>90</v>
      </c>
    </row>
    <row r="430" s="12" customFormat="1">
      <c r="B430" s="236"/>
      <c r="C430" s="237"/>
      <c r="D430" s="230" t="s">
        <v>287</v>
      </c>
      <c r="E430" s="237"/>
      <c r="F430" s="239" t="s">
        <v>3286</v>
      </c>
      <c r="G430" s="237"/>
      <c r="H430" s="240">
        <v>0.77500000000000002</v>
      </c>
      <c r="I430" s="241"/>
      <c r="J430" s="237"/>
      <c r="K430" s="237"/>
      <c r="L430" s="242"/>
      <c r="M430" s="243"/>
      <c r="N430" s="244"/>
      <c r="O430" s="244"/>
      <c r="P430" s="244"/>
      <c r="Q430" s="244"/>
      <c r="R430" s="244"/>
      <c r="S430" s="244"/>
      <c r="T430" s="245"/>
      <c r="AT430" s="246" t="s">
        <v>287</v>
      </c>
      <c r="AU430" s="246" t="s">
        <v>90</v>
      </c>
      <c r="AV430" s="12" t="s">
        <v>90</v>
      </c>
      <c r="AW430" s="12" t="s">
        <v>4</v>
      </c>
      <c r="AX430" s="12" t="s">
        <v>87</v>
      </c>
      <c r="AY430" s="246" t="s">
        <v>174</v>
      </c>
    </row>
    <row r="431" s="11" customFormat="1" ht="22.8" customHeight="1">
      <c r="B431" s="202"/>
      <c r="C431" s="203"/>
      <c r="D431" s="204" t="s">
        <v>78</v>
      </c>
      <c r="E431" s="216" t="s">
        <v>90</v>
      </c>
      <c r="F431" s="216" t="s">
        <v>341</v>
      </c>
      <c r="G431" s="203"/>
      <c r="H431" s="203"/>
      <c r="I431" s="206"/>
      <c r="J431" s="217">
        <f>BK431</f>
        <v>0</v>
      </c>
      <c r="K431" s="203"/>
      <c r="L431" s="208"/>
      <c r="M431" s="209"/>
      <c r="N431" s="210"/>
      <c r="O431" s="210"/>
      <c r="P431" s="211">
        <f>SUM(P432:P434)</f>
        <v>0</v>
      </c>
      <c r="Q431" s="210"/>
      <c r="R431" s="211">
        <f>SUM(R432:R434)</f>
        <v>113.285</v>
      </c>
      <c r="S431" s="210"/>
      <c r="T431" s="212">
        <f>SUM(T432:T434)</f>
        <v>0</v>
      </c>
      <c r="AR431" s="213" t="s">
        <v>87</v>
      </c>
      <c r="AT431" s="214" t="s">
        <v>78</v>
      </c>
      <c r="AU431" s="214" t="s">
        <v>87</v>
      </c>
      <c r="AY431" s="213" t="s">
        <v>174</v>
      </c>
      <c r="BK431" s="215">
        <f>SUM(BK432:BK434)</f>
        <v>0</v>
      </c>
    </row>
    <row r="432" s="1" customFormat="1" ht="16.5" customHeight="1">
      <c r="B432" s="37"/>
      <c r="C432" s="218" t="s">
        <v>477</v>
      </c>
      <c r="D432" s="218" t="s">
        <v>175</v>
      </c>
      <c r="E432" s="219" t="s">
        <v>1832</v>
      </c>
      <c r="F432" s="220" t="s">
        <v>1833</v>
      </c>
      <c r="G432" s="221" t="s">
        <v>463</v>
      </c>
      <c r="H432" s="222">
        <v>500</v>
      </c>
      <c r="I432" s="223"/>
      <c r="J432" s="224">
        <f>ROUND(I432*H432,2)</f>
        <v>0</v>
      </c>
      <c r="K432" s="220" t="s">
        <v>330</v>
      </c>
      <c r="L432" s="42"/>
      <c r="M432" s="225" t="s">
        <v>1</v>
      </c>
      <c r="N432" s="226" t="s">
        <v>50</v>
      </c>
      <c r="O432" s="78"/>
      <c r="P432" s="227">
        <f>O432*H432</f>
        <v>0</v>
      </c>
      <c r="Q432" s="227">
        <v>0.22656999999999999</v>
      </c>
      <c r="R432" s="227">
        <f>Q432*H432</f>
        <v>113.285</v>
      </c>
      <c r="S432" s="227">
        <v>0</v>
      </c>
      <c r="T432" s="228">
        <f>S432*H432</f>
        <v>0</v>
      </c>
      <c r="AR432" s="15" t="s">
        <v>192</v>
      </c>
      <c r="AT432" s="15" t="s">
        <v>175</v>
      </c>
      <c r="AU432" s="15" t="s">
        <v>90</v>
      </c>
      <c r="AY432" s="15" t="s">
        <v>174</v>
      </c>
      <c r="BE432" s="229">
        <f>IF(N432="základní",J432,0)</f>
        <v>0</v>
      </c>
      <c r="BF432" s="229">
        <f>IF(N432="snížená",J432,0)</f>
        <v>0</v>
      </c>
      <c r="BG432" s="229">
        <f>IF(N432="zákl. přenesená",J432,0)</f>
        <v>0</v>
      </c>
      <c r="BH432" s="229">
        <f>IF(N432="sníž. přenesená",J432,0)</f>
        <v>0</v>
      </c>
      <c r="BI432" s="229">
        <f>IF(N432="nulová",J432,0)</f>
        <v>0</v>
      </c>
      <c r="BJ432" s="15" t="s">
        <v>87</v>
      </c>
      <c r="BK432" s="229">
        <f>ROUND(I432*H432,2)</f>
        <v>0</v>
      </c>
      <c r="BL432" s="15" t="s">
        <v>192</v>
      </c>
      <c r="BM432" s="15" t="s">
        <v>3287</v>
      </c>
    </row>
    <row r="433" s="1" customFormat="1">
      <c r="B433" s="37"/>
      <c r="C433" s="38"/>
      <c r="D433" s="230" t="s">
        <v>181</v>
      </c>
      <c r="E433" s="38"/>
      <c r="F433" s="231" t="s">
        <v>1833</v>
      </c>
      <c r="G433" s="38"/>
      <c r="H433" s="38"/>
      <c r="I433" s="142"/>
      <c r="J433" s="38"/>
      <c r="K433" s="38"/>
      <c r="L433" s="42"/>
      <c r="M433" s="232"/>
      <c r="N433" s="78"/>
      <c r="O433" s="78"/>
      <c r="P433" s="78"/>
      <c r="Q433" s="78"/>
      <c r="R433" s="78"/>
      <c r="S433" s="78"/>
      <c r="T433" s="79"/>
      <c r="AT433" s="15" t="s">
        <v>181</v>
      </c>
      <c r="AU433" s="15" t="s">
        <v>90</v>
      </c>
    </row>
    <row r="434" s="12" customFormat="1">
      <c r="B434" s="236"/>
      <c r="C434" s="237"/>
      <c r="D434" s="230" t="s">
        <v>287</v>
      </c>
      <c r="E434" s="238" t="s">
        <v>1</v>
      </c>
      <c r="F434" s="239" t="s">
        <v>2735</v>
      </c>
      <c r="G434" s="237"/>
      <c r="H434" s="240">
        <v>500</v>
      </c>
      <c r="I434" s="241"/>
      <c r="J434" s="237"/>
      <c r="K434" s="237"/>
      <c r="L434" s="242"/>
      <c r="M434" s="243"/>
      <c r="N434" s="244"/>
      <c r="O434" s="244"/>
      <c r="P434" s="244"/>
      <c r="Q434" s="244"/>
      <c r="R434" s="244"/>
      <c r="S434" s="244"/>
      <c r="T434" s="245"/>
      <c r="AT434" s="246" t="s">
        <v>287</v>
      </c>
      <c r="AU434" s="246" t="s">
        <v>90</v>
      </c>
      <c r="AV434" s="12" t="s">
        <v>90</v>
      </c>
      <c r="AW434" s="12" t="s">
        <v>40</v>
      </c>
      <c r="AX434" s="12" t="s">
        <v>87</v>
      </c>
      <c r="AY434" s="246" t="s">
        <v>174</v>
      </c>
    </row>
    <row r="435" s="11" customFormat="1" ht="22.8" customHeight="1">
      <c r="B435" s="202"/>
      <c r="C435" s="203"/>
      <c r="D435" s="204" t="s">
        <v>78</v>
      </c>
      <c r="E435" s="216" t="s">
        <v>192</v>
      </c>
      <c r="F435" s="216" t="s">
        <v>399</v>
      </c>
      <c r="G435" s="203"/>
      <c r="H435" s="203"/>
      <c r="I435" s="206"/>
      <c r="J435" s="217">
        <f>BK435</f>
        <v>0</v>
      </c>
      <c r="K435" s="203"/>
      <c r="L435" s="208"/>
      <c r="M435" s="209"/>
      <c r="N435" s="210"/>
      <c r="O435" s="210"/>
      <c r="P435" s="211">
        <f>SUM(P436:P448)</f>
        <v>0</v>
      </c>
      <c r="Q435" s="210"/>
      <c r="R435" s="211">
        <f>SUM(R436:R448)</f>
        <v>0</v>
      </c>
      <c r="S435" s="210"/>
      <c r="T435" s="212">
        <f>SUM(T436:T448)</f>
        <v>0</v>
      </c>
      <c r="AR435" s="213" t="s">
        <v>87</v>
      </c>
      <c r="AT435" s="214" t="s">
        <v>78</v>
      </c>
      <c r="AU435" s="214" t="s">
        <v>87</v>
      </c>
      <c r="AY435" s="213" t="s">
        <v>174</v>
      </c>
      <c r="BK435" s="215">
        <f>SUM(BK436:BK448)</f>
        <v>0</v>
      </c>
    </row>
    <row r="436" s="1" customFormat="1" ht="16.5" customHeight="1">
      <c r="B436" s="37"/>
      <c r="C436" s="218" t="s">
        <v>484</v>
      </c>
      <c r="D436" s="218" t="s">
        <v>175</v>
      </c>
      <c r="E436" s="219" t="s">
        <v>1049</v>
      </c>
      <c r="F436" s="220" t="s">
        <v>1050</v>
      </c>
      <c r="G436" s="221" t="s">
        <v>284</v>
      </c>
      <c r="H436" s="222">
        <v>185.42400000000001</v>
      </c>
      <c r="I436" s="223"/>
      <c r="J436" s="224">
        <f>ROUND(I436*H436,2)</f>
        <v>0</v>
      </c>
      <c r="K436" s="220" t="s">
        <v>330</v>
      </c>
      <c r="L436" s="42"/>
      <c r="M436" s="225" t="s">
        <v>1</v>
      </c>
      <c r="N436" s="226" t="s">
        <v>50</v>
      </c>
      <c r="O436" s="78"/>
      <c r="P436" s="227">
        <f>O436*H436</f>
        <v>0</v>
      </c>
      <c r="Q436" s="227">
        <v>0</v>
      </c>
      <c r="R436" s="227">
        <f>Q436*H436</f>
        <v>0</v>
      </c>
      <c r="S436" s="227">
        <v>0</v>
      </c>
      <c r="T436" s="228">
        <f>S436*H436</f>
        <v>0</v>
      </c>
      <c r="AR436" s="15" t="s">
        <v>192</v>
      </c>
      <c r="AT436" s="15" t="s">
        <v>175</v>
      </c>
      <c r="AU436" s="15" t="s">
        <v>90</v>
      </c>
      <c r="AY436" s="15" t="s">
        <v>174</v>
      </c>
      <c r="BE436" s="229">
        <f>IF(N436="základní",J436,0)</f>
        <v>0</v>
      </c>
      <c r="BF436" s="229">
        <f>IF(N436="snížená",J436,0)</f>
        <v>0</v>
      </c>
      <c r="BG436" s="229">
        <f>IF(N436="zákl. přenesená",J436,0)</f>
        <v>0</v>
      </c>
      <c r="BH436" s="229">
        <f>IF(N436="sníž. přenesená",J436,0)</f>
        <v>0</v>
      </c>
      <c r="BI436" s="229">
        <f>IF(N436="nulová",J436,0)</f>
        <v>0</v>
      </c>
      <c r="BJ436" s="15" t="s">
        <v>87</v>
      </c>
      <c r="BK436" s="229">
        <f>ROUND(I436*H436,2)</f>
        <v>0</v>
      </c>
      <c r="BL436" s="15" t="s">
        <v>192</v>
      </c>
      <c r="BM436" s="15" t="s">
        <v>3288</v>
      </c>
    </row>
    <row r="437" s="1" customFormat="1">
      <c r="B437" s="37"/>
      <c r="C437" s="38"/>
      <c r="D437" s="230" t="s">
        <v>181</v>
      </c>
      <c r="E437" s="38"/>
      <c r="F437" s="231" t="s">
        <v>1052</v>
      </c>
      <c r="G437" s="38"/>
      <c r="H437" s="38"/>
      <c r="I437" s="142"/>
      <c r="J437" s="38"/>
      <c r="K437" s="38"/>
      <c r="L437" s="42"/>
      <c r="M437" s="232"/>
      <c r="N437" s="78"/>
      <c r="O437" s="78"/>
      <c r="P437" s="78"/>
      <c r="Q437" s="78"/>
      <c r="R437" s="78"/>
      <c r="S437" s="78"/>
      <c r="T437" s="79"/>
      <c r="AT437" s="15" t="s">
        <v>181</v>
      </c>
      <c r="AU437" s="15" t="s">
        <v>90</v>
      </c>
    </row>
    <row r="438" s="12" customFormat="1">
      <c r="B438" s="236"/>
      <c r="C438" s="237"/>
      <c r="D438" s="230" t="s">
        <v>287</v>
      </c>
      <c r="E438" s="238" t="s">
        <v>1</v>
      </c>
      <c r="F438" s="239" t="s">
        <v>3289</v>
      </c>
      <c r="G438" s="237"/>
      <c r="H438" s="240">
        <v>81.200000000000003</v>
      </c>
      <c r="I438" s="241"/>
      <c r="J438" s="237"/>
      <c r="K438" s="237"/>
      <c r="L438" s="242"/>
      <c r="M438" s="243"/>
      <c r="N438" s="244"/>
      <c r="O438" s="244"/>
      <c r="P438" s="244"/>
      <c r="Q438" s="244"/>
      <c r="R438" s="244"/>
      <c r="S438" s="244"/>
      <c r="T438" s="245"/>
      <c r="AT438" s="246" t="s">
        <v>287</v>
      </c>
      <c r="AU438" s="246" t="s">
        <v>90</v>
      </c>
      <c r="AV438" s="12" t="s">
        <v>90</v>
      </c>
      <c r="AW438" s="12" t="s">
        <v>40</v>
      </c>
      <c r="AX438" s="12" t="s">
        <v>79</v>
      </c>
      <c r="AY438" s="246" t="s">
        <v>174</v>
      </c>
    </row>
    <row r="439" s="12" customFormat="1">
      <c r="B439" s="236"/>
      <c r="C439" s="237"/>
      <c r="D439" s="230" t="s">
        <v>287</v>
      </c>
      <c r="E439" s="238" t="s">
        <v>1</v>
      </c>
      <c r="F439" s="239" t="s">
        <v>3290</v>
      </c>
      <c r="G439" s="237"/>
      <c r="H439" s="240">
        <v>7.5199999999999996</v>
      </c>
      <c r="I439" s="241"/>
      <c r="J439" s="237"/>
      <c r="K439" s="237"/>
      <c r="L439" s="242"/>
      <c r="M439" s="243"/>
      <c r="N439" s="244"/>
      <c r="O439" s="244"/>
      <c r="P439" s="244"/>
      <c r="Q439" s="244"/>
      <c r="R439" s="244"/>
      <c r="S439" s="244"/>
      <c r="T439" s="245"/>
      <c r="AT439" s="246" t="s">
        <v>287</v>
      </c>
      <c r="AU439" s="246" t="s">
        <v>90</v>
      </c>
      <c r="AV439" s="12" t="s">
        <v>90</v>
      </c>
      <c r="AW439" s="12" t="s">
        <v>40</v>
      </c>
      <c r="AX439" s="12" t="s">
        <v>79</v>
      </c>
      <c r="AY439" s="246" t="s">
        <v>174</v>
      </c>
    </row>
    <row r="440" s="12" customFormat="1">
      <c r="B440" s="236"/>
      <c r="C440" s="237"/>
      <c r="D440" s="230" t="s">
        <v>287</v>
      </c>
      <c r="E440" s="238" t="s">
        <v>1</v>
      </c>
      <c r="F440" s="239" t="s">
        <v>3291</v>
      </c>
      <c r="G440" s="237"/>
      <c r="H440" s="240">
        <v>30.48</v>
      </c>
      <c r="I440" s="241"/>
      <c r="J440" s="237"/>
      <c r="K440" s="237"/>
      <c r="L440" s="242"/>
      <c r="M440" s="243"/>
      <c r="N440" s="244"/>
      <c r="O440" s="244"/>
      <c r="P440" s="244"/>
      <c r="Q440" s="244"/>
      <c r="R440" s="244"/>
      <c r="S440" s="244"/>
      <c r="T440" s="245"/>
      <c r="AT440" s="246" t="s">
        <v>287</v>
      </c>
      <c r="AU440" s="246" t="s">
        <v>90</v>
      </c>
      <c r="AV440" s="12" t="s">
        <v>90</v>
      </c>
      <c r="AW440" s="12" t="s">
        <v>40</v>
      </c>
      <c r="AX440" s="12" t="s">
        <v>79</v>
      </c>
      <c r="AY440" s="246" t="s">
        <v>174</v>
      </c>
    </row>
    <row r="441" s="12" customFormat="1">
      <c r="B441" s="236"/>
      <c r="C441" s="237"/>
      <c r="D441" s="230" t="s">
        <v>287</v>
      </c>
      <c r="E441" s="238" t="s">
        <v>1</v>
      </c>
      <c r="F441" s="239" t="s">
        <v>3292</v>
      </c>
      <c r="G441" s="237"/>
      <c r="H441" s="240">
        <v>6.96</v>
      </c>
      <c r="I441" s="241"/>
      <c r="J441" s="237"/>
      <c r="K441" s="237"/>
      <c r="L441" s="242"/>
      <c r="M441" s="243"/>
      <c r="N441" s="244"/>
      <c r="O441" s="244"/>
      <c r="P441" s="244"/>
      <c r="Q441" s="244"/>
      <c r="R441" s="244"/>
      <c r="S441" s="244"/>
      <c r="T441" s="245"/>
      <c r="AT441" s="246" t="s">
        <v>287</v>
      </c>
      <c r="AU441" s="246" t="s">
        <v>90</v>
      </c>
      <c r="AV441" s="12" t="s">
        <v>90</v>
      </c>
      <c r="AW441" s="12" t="s">
        <v>40</v>
      </c>
      <c r="AX441" s="12" t="s">
        <v>79</v>
      </c>
      <c r="AY441" s="246" t="s">
        <v>174</v>
      </c>
    </row>
    <row r="442" s="12" customFormat="1">
      <c r="B442" s="236"/>
      <c r="C442" s="237"/>
      <c r="D442" s="230" t="s">
        <v>287</v>
      </c>
      <c r="E442" s="238" t="s">
        <v>1</v>
      </c>
      <c r="F442" s="239" t="s">
        <v>3293</v>
      </c>
      <c r="G442" s="237"/>
      <c r="H442" s="240">
        <v>6.1600000000000001</v>
      </c>
      <c r="I442" s="241"/>
      <c r="J442" s="237"/>
      <c r="K442" s="237"/>
      <c r="L442" s="242"/>
      <c r="M442" s="243"/>
      <c r="N442" s="244"/>
      <c r="O442" s="244"/>
      <c r="P442" s="244"/>
      <c r="Q442" s="244"/>
      <c r="R442" s="244"/>
      <c r="S442" s="244"/>
      <c r="T442" s="245"/>
      <c r="AT442" s="246" t="s">
        <v>287</v>
      </c>
      <c r="AU442" s="246" t="s">
        <v>90</v>
      </c>
      <c r="AV442" s="12" t="s">
        <v>90</v>
      </c>
      <c r="AW442" s="12" t="s">
        <v>40</v>
      </c>
      <c r="AX442" s="12" t="s">
        <v>79</v>
      </c>
      <c r="AY442" s="246" t="s">
        <v>174</v>
      </c>
    </row>
    <row r="443" s="12" customFormat="1">
      <c r="B443" s="236"/>
      <c r="C443" s="237"/>
      <c r="D443" s="230" t="s">
        <v>287</v>
      </c>
      <c r="E443" s="238" t="s">
        <v>1</v>
      </c>
      <c r="F443" s="239" t="s">
        <v>3294</v>
      </c>
      <c r="G443" s="237"/>
      <c r="H443" s="240">
        <v>7.8399999999999999</v>
      </c>
      <c r="I443" s="241"/>
      <c r="J443" s="237"/>
      <c r="K443" s="237"/>
      <c r="L443" s="242"/>
      <c r="M443" s="243"/>
      <c r="N443" s="244"/>
      <c r="O443" s="244"/>
      <c r="P443" s="244"/>
      <c r="Q443" s="244"/>
      <c r="R443" s="244"/>
      <c r="S443" s="244"/>
      <c r="T443" s="245"/>
      <c r="AT443" s="246" t="s">
        <v>287</v>
      </c>
      <c r="AU443" s="246" t="s">
        <v>90</v>
      </c>
      <c r="AV443" s="12" t="s">
        <v>90</v>
      </c>
      <c r="AW443" s="12" t="s">
        <v>40</v>
      </c>
      <c r="AX443" s="12" t="s">
        <v>79</v>
      </c>
      <c r="AY443" s="246" t="s">
        <v>174</v>
      </c>
    </row>
    <row r="444" s="12" customFormat="1">
      <c r="B444" s="236"/>
      <c r="C444" s="237"/>
      <c r="D444" s="230" t="s">
        <v>287</v>
      </c>
      <c r="E444" s="238" t="s">
        <v>1</v>
      </c>
      <c r="F444" s="239" t="s">
        <v>3295</v>
      </c>
      <c r="G444" s="237"/>
      <c r="H444" s="240">
        <v>6.8799999999999999</v>
      </c>
      <c r="I444" s="241"/>
      <c r="J444" s="237"/>
      <c r="K444" s="237"/>
      <c r="L444" s="242"/>
      <c r="M444" s="243"/>
      <c r="N444" s="244"/>
      <c r="O444" s="244"/>
      <c r="P444" s="244"/>
      <c r="Q444" s="244"/>
      <c r="R444" s="244"/>
      <c r="S444" s="244"/>
      <c r="T444" s="245"/>
      <c r="AT444" s="246" t="s">
        <v>287</v>
      </c>
      <c r="AU444" s="246" t="s">
        <v>90</v>
      </c>
      <c r="AV444" s="12" t="s">
        <v>90</v>
      </c>
      <c r="AW444" s="12" t="s">
        <v>40</v>
      </c>
      <c r="AX444" s="12" t="s">
        <v>79</v>
      </c>
      <c r="AY444" s="246" t="s">
        <v>174</v>
      </c>
    </row>
    <row r="445" s="12" customFormat="1">
      <c r="B445" s="236"/>
      <c r="C445" s="237"/>
      <c r="D445" s="230" t="s">
        <v>287</v>
      </c>
      <c r="E445" s="238" t="s">
        <v>1</v>
      </c>
      <c r="F445" s="239" t="s">
        <v>3296</v>
      </c>
      <c r="G445" s="237"/>
      <c r="H445" s="240">
        <v>3.9199999999999999</v>
      </c>
      <c r="I445" s="241"/>
      <c r="J445" s="237"/>
      <c r="K445" s="237"/>
      <c r="L445" s="242"/>
      <c r="M445" s="243"/>
      <c r="N445" s="244"/>
      <c r="O445" s="244"/>
      <c r="P445" s="244"/>
      <c r="Q445" s="244"/>
      <c r="R445" s="244"/>
      <c r="S445" s="244"/>
      <c r="T445" s="245"/>
      <c r="AT445" s="246" t="s">
        <v>287</v>
      </c>
      <c r="AU445" s="246" t="s">
        <v>90</v>
      </c>
      <c r="AV445" s="12" t="s">
        <v>90</v>
      </c>
      <c r="AW445" s="12" t="s">
        <v>40</v>
      </c>
      <c r="AX445" s="12" t="s">
        <v>79</v>
      </c>
      <c r="AY445" s="246" t="s">
        <v>174</v>
      </c>
    </row>
    <row r="446" s="12" customFormat="1">
      <c r="B446" s="236"/>
      <c r="C446" s="237"/>
      <c r="D446" s="230" t="s">
        <v>287</v>
      </c>
      <c r="E446" s="238" t="s">
        <v>1</v>
      </c>
      <c r="F446" s="239" t="s">
        <v>3297</v>
      </c>
      <c r="G446" s="237"/>
      <c r="H446" s="240">
        <v>5.04</v>
      </c>
      <c r="I446" s="241"/>
      <c r="J446" s="237"/>
      <c r="K446" s="237"/>
      <c r="L446" s="242"/>
      <c r="M446" s="243"/>
      <c r="N446" s="244"/>
      <c r="O446" s="244"/>
      <c r="P446" s="244"/>
      <c r="Q446" s="244"/>
      <c r="R446" s="244"/>
      <c r="S446" s="244"/>
      <c r="T446" s="245"/>
      <c r="AT446" s="246" t="s">
        <v>287</v>
      </c>
      <c r="AU446" s="246" t="s">
        <v>90</v>
      </c>
      <c r="AV446" s="12" t="s">
        <v>90</v>
      </c>
      <c r="AW446" s="12" t="s">
        <v>40</v>
      </c>
      <c r="AX446" s="12" t="s">
        <v>79</v>
      </c>
      <c r="AY446" s="246" t="s">
        <v>174</v>
      </c>
    </row>
    <row r="447" s="12" customFormat="1">
      <c r="B447" s="236"/>
      <c r="C447" s="237"/>
      <c r="D447" s="230" t="s">
        <v>287</v>
      </c>
      <c r="E447" s="238" t="s">
        <v>1</v>
      </c>
      <c r="F447" s="239" t="s">
        <v>3298</v>
      </c>
      <c r="G447" s="237"/>
      <c r="H447" s="240">
        <v>4.4000000000000004</v>
      </c>
      <c r="I447" s="241"/>
      <c r="J447" s="237"/>
      <c r="K447" s="237"/>
      <c r="L447" s="242"/>
      <c r="M447" s="243"/>
      <c r="N447" s="244"/>
      <c r="O447" s="244"/>
      <c r="P447" s="244"/>
      <c r="Q447" s="244"/>
      <c r="R447" s="244"/>
      <c r="S447" s="244"/>
      <c r="T447" s="245"/>
      <c r="AT447" s="246" t="s">
        <v>287</v>
      </c>
      <c r="AU447" s="246" t="s">
        <v>90</v>
      </c>
      <c r="AV447" s="12" t="s">
        <v>90</v>
      </c>
      <c r="AW447" s="12" t="s">
        <v>40</v>
      </c>
      <c r="AX447" s="12" t="s">
        <v>79</v>
      </c>
      <c r="AY447" s="246" t="s">
        <v>174</v>
      </c>
    </row>
    <row r="448" s="12" customFormat="1">
      <c r="B448" s="236"/>
      <c r="C448" s="237"/>
      <c r="D448" s="230" t="s">
        <v>287</v>
      </c>
      <c r="E448" s="238" t="s">
        <v>1</v>
      </c>
      <c r="F448" s="239" t="s">
        <v>3299</v>
      </c>
      <c r="G448" s="237"/>
      <c r="H448" s="240">
        <v>25.024000000000001</v>
      </c>
      <c r="I448" s="241"/>
      <c r="J448" s="237"/>
      <c r="K448" s="237"/>
      <c r="L448" s="242"/>
      <c r="M448" s="243"/>
      <c r="N448" s="244"/>
      <c r="O448" s="244"/>
      <c r="P448" s="244"/>
      <c r="Q448" s="244"/>
      <c r="R448" s="244"/>
      <c r="S448" s="244"/>
      <c r="T448" s="245"/>
      <c r="AT448" s="246" t="s">
        <v>287</v>
      </c>
      <c r="AU448" s="246" t="s">
        <v>90</v>
      </c>
      <c r="AV448" s="12" t="s">
        <v>90</v>
      </c>
      <c r="AW448" s="12" t="s">
        <v>40</v>
      </c>
      <c r="AX448" s="12" t="s">
        <v>79</v>
      </c>
      <c r="AY448" s="246" t="s">
        <v>174</v>
      </c>
    </row>
    <row r="449" s="11" customFormat="1" ht="22.8" customHeight="1">
      <c r="B449" s="202"/>
      <c r="C449" s="203"/>
      <c r="D449" s="204" t="s">
        <v>78</v>
      </c>
      <c r="E449" s="216" t="s">
        <v>173</v>
      </c>
      <c r="F449" s="216" t="s">
        <v>420</v>
      </c>
      <c r="G449" s="203"/>
      <c r="H449" s="203"/>
      <c r="I449" s="206"/>
      <c r="J449" s="217">
        <f>BK449</f>
        <v>0</v>
      </c>
      <c r="K449" s="203"/>
      <c r="L449" s="208"/>
      <c r="M449" s="209"/>
      <c r="N449" s="210"/>
      <c r="O449" s="210"/>
      <c r="P449" s="211">
        <f>SUM(P450:P511)</f>
        <v>0</v>
      </c>
      <c r="Q449" s="210"/>
      <c r="R449" s="211">
        <f>SUM(R450:R511)</f>
        <v>689.9738243999999</v>
      </c>
      <c r="S449" s="210"/>
      <c r="T449" s="212">
        <f>SUM(T450:T511)</f>
        <v>0</v>
      </c>
      <c r="AR449" s="213" t="s">
        <v>87</v>
      </c>
      <c r="AT449" s="214" t="s">
        <v>78</v>
      </c>
      <c r="AU449" s="214" t="s">
        <v>87</v>
      </c>
      <c r="AY449" s="213" t="s">
        <v>174</v>
      </c>
      <c r="BK449" s="215">
        <f>SUM(BK450:BK511)</f>
        <v>0</v>
      </c>
    </row>
    <row r="450" s="1" customFormat="1" ht="16.5" customHeight="1">
      <c r="B450" s="37"/>
      <c r="C450" s="218" t="s">
        <v>489</v>
      </c>
      <c r="D450" s="218" t="s">
        <v>175</v>
      </c>
      <c r="E450" s="219" t="s">
        <v>2752</v>
      </c>
      <c r="F450" s="220" t="s">
        <v>2753</v>
      </c>
      <c r="G450" s="221" t="s">
        <v>305</v>
      </c>
      <c r="H450" s="222">
        <v>720.79999999999995</v>
      </c>
      <c r="I450" s="223"/>
      <c r="J450" s="224">
        <f>ROUND(I450*H450,2)</f>
        <v>0</v>
      </c>
      <c r="K450" s="220" t="s">
        <v>274</v>
      </c>
      <c r="L450" s="42"/>
      <c r="M450" s="225" t="s">
        <v>1</v>
      </c>
      <c r="N450" s="226" t="s">
        <v>50</v>
      </c>
      <c r="O450" s="78"/>
      <c r="P450" s="227">
        <f>O450*H450</f>
        <v>0</v>
      </c>
      <c r="Q450" s="227">
        <v>0</v>
      </c>
      <c r="R450" s="227">
        <f>Q450*H450</f>
        <v>0</v>
      </c>
      <c r="S450" s="227">
        <v>0</v>
      </c>
      <c r="T450" s="228">
        <f>S450*H450</f>
        <v>0</v>
      </c>
      <c r="AR450" s="15" t="s">
        <v>192</v>
      </c>
      <c r="AT450" s="15" t="s">
        <v>175</v>
      </c>
      <c r="AU450" s="15" t="s">
        <v>90</v>
      </c>
      <c r="AY450" s="15" t="s">
        <v>174</v>
      </c>
      <c r="BE450" s="229">
        <f>IF(N450="základní",J450,0)</f>
        <v>0</v>
      </c>
      <c r="BF450" s="229">
        <f>IF(N450="snížená",J450,0)</f>
        <v>0</v>
      </c>
      <c r="BG450" s="229">
        <f>IF(N450="zákl. přenesená",J450,0)</f>
        <v>0</v>
      </c>
      <c r="BH450" s="229">
        <f>IF(N450="sníž. přenesená",J450,0)</f>
        <v>0</v>
      </c>
      <c r="BI450" s="229">
        <f>IF(N450="nulová",J450,0)</f>
        <v>0</v>
      </c>
      <c r="BJ450" s="15" t="s">
        <v>87</v>
      </c>
      <c r="BK450" s="229">
        <f>ROUND(I450*H450,2)</f>
        <v>0</v>
      </c>
      <c r="BL450" s="15" t="s">
        <v>192</v>
      </c>
      <c r="BM450" s="15" t="s">
        <v>3300</v>
      </c>
    </row>
    <row r="451" s="1" customFormat="1">
      <c r="B451" s="37"/>
      <c r="C451" s="38"/>
      <c r="D451" s="230" t="s">
        <v>181</v>
      </c>
      <c r="E451" s="38"/>
      <c r="F451" s="231" t="s">
        <v>2755</v>
      </c>
      <c r="G451" s="38"/>
      <c r="H451" s="38"/>
      <c r="I451" s="142"/>
      <c r="J451" s="38"/>
      <c r="K451" s="38"/>
      <c r="L451" s="42"/>
      <c r="M451" s="232"/>
      <c r="N451" s="78"/>
      <c r="O451" s="78"/>
      <c r="P451" s="78"/>
      <c r="Q451" s="78"/>
      <c r="R451" s="78"/>
      <c r="S451" s="78"/>
      <c r="T451" s="79"/>
      <c r="AT451" s="15" t="s">
        <v>181</v>
      </c>
      <c r="AU451" s="15" t="s">
        <v>90</v>
      </c>
    </row>
    <row r="452" s="12" customFormat="1">
      <c r="B452" s="236"/>
      <c r="C452" s="237"/>
      <c r="D452" s="230" t="s">
        <v>287</v>
      </c>
      <c r="E452" s="238" t="s">
        <v>1</v>
      </c>
      <c r="F452" s="239" t="s">
        <v>3301</v>
      </c>
      <c r="G452" s="237"/>
      <c r="H452" s="240">
        <v>167.19999999999999</v>
      </c>
      <c r="I452" s="241"/>
      <c r="J452" s="237"/>
      <c r="K452" s="237"/>
      <c r="L452" s="242"/>
      <c r="M452" s="243"/>
      <c r="N452" s="244"/>
      <c r="O452" s="244"/>
      <c r="P452" s="244"/>
      <c r="Q452" s="244"/>
      <c r="R452" s="244"/>
      <c r="S452" s="244"/>
      <c r="T452" s="245"/>
      <c r="AT452" s="246" t="s">
        <v>287</v>
      </c>
      <c r="AU452" s="246" t="s">
        <v>90</v>
      </c>
      <c r="AV452" s="12" t="s">
        <v>90</v>
      </c>
      <c r="AW452" s="12" t="s">
        <v>40</v>
      </c>
      <c r="AX452" s="12" t="s">
        <v>79</v>
      </c>
      <c r="AY452" s="246" t="s">
        <v>174</v>
      </c>
    </row>
    <row r="453" s="12" customFormat="1">
      <c r="B453" s="236"/>
      <c r="C453" s="237"/>
      <c r="D453" s="230" t="s">
        <v>287</v>
      </c>
      <c r="E453" s="238" t="s">
        <v>1</v>
      </c>
      <c r="F453" s="239" t="s">
        <v>3091</v>
      </c>
      <c r="G453" s="237"/>
      <c r="H453" s="240">
        <v>33.600000000000001</v>
      </c>
      <c r="I453" s="241"/>
      <c r="J453" s="237"/>
      <c r="K453" s="237"/>
      <c r="L453" s="242"/>
      <c r="M453" s="243"/>
      <c r="N453" s="244"/>
      <c r="O453" s="244"/>
      <c r="P453" s="244"/>
      <c r="Q453" s="244"/>
      <c r="R453" s="244"/>
      <c r="S453" s="244"/>
      <c r="T453" s="245"/>
      <c r="AT453" s="246" t="s">
        <v>287</v>
      </c>
      <c r="AU453" s="246" t="s">
        <v>90</v>
      </c>
      <c r="AV453" s="12" t="s">
        <v>90</v>
      </c>
      <c r="AW453" s="12" t="s">
        <v>40</v>
      </c>
      <c r="AX453" s="12" t="s">
        <v>79</v>
      </c>
      <c r="AY453" s="246" t="s">
        <v>174</v>
      </c>
    </row>
    <row r="454" s="12" customFormat="1">
      <c r="B454" s="236"/>
      <c r="C454" s="237"/>
      <c r="D454" s="230" t="s">
        <v>287</v>
      </c>
      <c r="E454" s="238" t="s">
        <v>1</v>
      </c>
      <c r="F454" s="239" t="s">
        <v>3302</v>
      </c>
      <c r="G454" s="237"/>
      <c r="H454" s="240">
        <v>101.59999999999999</v>
      </c>
      <c r="I454" s="241"/>
      <c r="J454" s="237"/>
      <c r="K454" s="237"/>
      <c r="L454" s="242"/>
      <c r="M454" s="243"/>
      <c r="N454" s="244"/>
      <c r="O454" s="244"/>
      <c r="P454" s="244"/>
      <c r="Q454" s="244"/>
      <c r="R454" s="244"/>
      <c r="S454" s="244"/>
      <c r="T454" s="245"/>
      <c r="AT454" s="246" t="s">
        <v>287</v>
      </c>
      <c r="AU454" s="246" t="s">
        <v>90</v>
      </c>
      <c r="AV454" s="12" t="s">
        <v>90</v>
      </c>
      <c r="AW454" s="12" t="s">
        <v>40</v>
      </c>
      <c r="AX454" s="12" t="s">
        <v>79</v>
      </c>
      <c r="AY454" s="246" t="s">
        <v>174</v>
      </c>
    </row>
    <row r="455" s="12" customFormat="1">
      <c r="B455" s="236"/>
      <c r="C455" s="237"/>
      <c r="D455" s="230" t="s">
        <v>287</v>
      </c>
      <c r="E455" s="238" t="s">
        <v>1</v>
      </c>
      <c r="F455" s="239" t="s">
        <v>3303</v>
      </c>
      <c r="G455" s="237"/>
      <c r="H455" s="240">
        <v>65.599999999999994</v>
      </c>
      <c r="I455" s="241"/>
      <c r="J455" s="237"/>
      <c r="K455" s="237"/>
      <c r="L455" s="242"/>
      <c r="M455" s="243"/>
      <c r="N455" s="244"/>
      <c r="O455" s="244"/>
      <c r="P455" s="244"/>
      <c r="Q455" s="244"/>
      <c r="R455" s="244"/>
      <c r="S455" s="244"/>
      <c r="T455" s="245"/>
      <c r="AT455" s="246" t="s">
        <v>287</v>
      </c>
      <c r="AU455" s="246" t="s">
        <v>90</v>
      </c>
      <c r="AV455" s="12" t="s">
        <v>90</v>
      </c>
      <c r="AW455" s="12" t="s">
        <v>40</v>
      </c>
      <c r="AX455" s="12" t="s">
        <v>79</v>
      </c>
      <c r="AY455" s="246" t="s">
        <v>174</v>
      </c>
    </row>
    <row r="456" s="12" customFormat="1">
      <c r="B456" s="236"/>
      <c r="C456" s="237"/>
      <c r="D456" s="230" t="s">
        <v>287</v>
      </c>
      <c r="E456" s="238" t="s">
        <v>1</v>
      </c>
      <c r="F456" s="239" t="s">
        <v>3094</v>
      </c>
      <c r="G456" s="237"/>
      <c r="H456" s="240">
        <v>78.400000000000006</v>
      </c>
      <c r="I456" s="241"/>
      <c r="J456" s="237"/>
      <c r="K456" s="237"/>
      <c r="L456" s="242"/>
      <c r="M456" s="243"/>
      <c r="N456" s="244"/>
      <c r="O456" s="244"/>
      <c r="P456" s="244"/>
      <c r="Q456" s="244"/>
      <c r="R456" s="244"/>
      <c r="S456" s="244"/>
      <c r="T456" s="245"/>
      <c r="AT456" s="246" t="s">
        <v>287</v>
      </c>
      <c r="AU456" s="246" t="s">
        <v>90</v>
      </c>
      <c r="AV456" s="12" t="s">
        <v>90</v>
      </c>
      <c r="AW456" s="12" t="s">
        <v>40</v>
      </c>
      <c r="AX456" s="12" t="s">
        <v>79</v>
      </c>
      <c r="AY456" s="246" t="s">
        <v>174</v>
      </c>
    </row>
    <row r="457" s="12" customFormat="1">
      <c r="B457" s="236"/>
      <c r="C457" s="237"/>
      <c r="D457" s="230" t="s">
        <v>287</v>
      </c>
      <c r="E457" s="238" t="s">
        <v>1</v>
      </c>
      <c r="F457" s="239" t="s">
        <v>3095</v>
      </c>
      <c r="G457" s="237"/>
      <c r="H457" s="240">
        <v>68.799999999999997</v>
      </c>
      <c r="I457" s="241"/>
      <c r="J457" s="237"/>
      <c r="K457" s="237"/>
      <c r="L457" s="242"/>
      <c r="M457" s="243"/>
      <c r="N457" s="244"/>
      <c r="O457" s="244"/>
      <c r="P457" s="244"/>
      <c r="Q457" s="244"/>
      <c r="R457" s="244"/>
      <c r="S457" s="244"/>
      <c r="T457" s="245"/>
      <c r="AT457" s="246" t="s">
        <v>287</v>
      </c>
      <c r="AU457" s="246" t="s">
        <v>90</v>
      </c>
      <c r="AV457" s="12" t="s">
        <v>90</v>
      </c>
      <c r="AW457" s="12" t="s">
        <v>40</v>
      </c>
      <c r="AX457" s="12" t="s">
        <v>79</v>
      </c>
      <c r="AY457" s="246" t="s">
        <v>174</v>
      </c>
    </row>
    <row r="458" s="12" customFormat="1">
      <c r="B458" s="236"/>
      <c r="C458" s="237"/>
      <c r="D458" s="230" t="s">
        <v>287</v>
      </c>
      <c r="E458" s="238" t="s">
        <v>1</v>
      </c>
      <c r="F458" s="239" t="s">
        <v>3096</v>
      </c>
      <c r="G458" s="237"/>
      <c r="H458" s="240">
        <v>39.200000000000003</v>
      </c>
      <c r="I458" s="241"/>
      <c r="J458" s="237"/>
      <c r="K458" s="237"/>
      <c r="L458" s="242"/>
      <c r="M458" s="243"/>
      <c r="N458" s="244"/>
      <c r="O458" s="244"/>
      <c r="P458" s="244"/>
      <c r="Q458" s="244"/>
      <c r="R458" s="244"/>
      <c r="S458" s="244"/>
      <c r="T458" s="245"/>
      <c r="AT458" s="246" t="s">
        <v>287</v>
      </c>
      <c r="AU458" s="246" t="s">
        <v>90</v>
      </c>
      <c r="AV458" s="12" t="s">
        <v>90</v>
      </c>
      <c r="AW458" s="12" t="s">
        <v>40</v>
      </c>
      <c r="AX458" s="12" t="s">
        <v>79</v>
      </c>
      <c r="AY458" s="246" t="s">
        <v>174</v>
      </c>
    </row>
    <row r="459" s="12" customFormat="1">
      <c r="B459" s="236"/>
      <c r="C459" s="237"/>
      <c r="D459" s="230" t="s">
        <v>287</v>
      </c>
      <c r="E459" s="238" t="s">
        <v>1</v>
      </c>
      <c r="F459" s="239" t="s">
        <v>3097</v>
      </c>
      <c r="G459" s="237"/>
      <c r="H459" s="240">
        <v>50.399999999999999</v>
      </c>
      <c r="I459" s="241"/>
      <c r="J459" s="237"/>
      <c r="K459" s="237"/>
      <c r="L459" s="242"/>
      <c r="M459" s="243"/>
      <c r="N459" s="244"/>
      <c r="O459" s="244"/>
      <c r="P459" s="244"/>
      <c r="Q459" s="244"/>
      <c r="R459" s="244"/>
      <c r="S459" s="244"/>
      <c r="T459" s="245"/>
      <c r="AT459" s="246" t="s">
        <v>287</v>
      </c>
      <c r="AU459" s="246" t="s">
        <v>90</v>
      </c>
      <c r="AV459" s="12" t="s">
        <v>90</v>
      </c>
      <c r="AW459" s="12" t="s">
        <v>40</v>
      </c>
      <c r="AX459" s="12" t="s">
        <v>79</v>
      </c>
      <c r="AY459" s="246" t="s">
        <v>174</v>
      </c>
    </row>
    <row r="460" s="12" customFormat="1">
      <c r="B460" s="236"/>
      <c r="C460" s="237"/>
      <c r="D460" s="230" t="s">
        <v>287</v>
      </c>
      <c r="E460" s="238" t="s">
        <v>1</v>
      </c>
      <c r="F460" s="239" t="s">
        <v>3098</v>
      </c>
      <c r="G460" s="237"/>
      <c r="H460" s="240">
        <v>44</v>
      </c>
      <c r="I460" s="241"/>
      <c r="J460" s="237"/>
      <c r="K460" s="237"/>
      <c r="L460" s="242"/>
      <c r="M460" s="243"/>
      <c r="N460" s="244"/>
      <c r="O460" s="244"/>
      <c r="P460" s="244"/>
      <c r="Q460" s="244"/>
      <c r="R460" s="244"/>
      <c r="S460" s="244"/>
      <c r="T460" s="245"/>
      <c r="AT460" s="246" t="s">
        <v>287</v>
      </c>
      <c r="AU460" s="246" t="s">
        <v>90</v>
      </c>
      <c r="AV460" s="12" t="s">
        <v>90</v>
      </c>
      <c r="AW460" s="12" t="s">
        <v>40</v>
      </c>
      <c r="AX460" s="12" t="s">
        <v>79</v>
      </c>
      <c r="AY460" s="246" t="s">
        <v>174</v>
      </c>
    </row>
    <row r="461" s="12" customFormat="1">
      <c r="B461" s="236"/>
      <c r="C461" s="237"/>
      <c r="D461" s="230" t="s">
        <v>287</v>
      </c>
      <c r="E461" s="238" t="s">
        <v>1</v>
      </c>
      <c r="F461" s="239" t="s">
        <v>3104</v>
      </c>
      <c r="G461" s="237"/>
      <c r="H461" s="240">
        <v>72</v>
      </c>
      <c r="I461" s="241"/>
      <c r="J461" s="237"/>
      <c r="K461" s="237"/>
      <c r="L461" s="242"/>
      <c r="M461" s="243"/>
      <c r="N461" s="244"/>
      <c r="O461" s="244"/>
      <c r="P461" s="244"/>
      <c r="Q461" s="244"/>
      <c r="R461" s="244"/>
      <c r="S461" s="244"/>
      <c r="T461" s="245"/>
      <c r="AT461" s="246" t="s">
        <v>287</v>
      </c>
      <c r="AU461" s="246" t="s">
        <v>90</v>
      </c>
      <c r="AV461" s="12" t="s">
        <v>90</v>
      </c>
      <c r="AW461" s="12" t="s">
        <v>40</v>
      </c>
      <c r="AX461" s="12" t="s">
        <v>79</v>
      </c>
      <c r="AY461" s="246" t="s">
        <v>174</v>
      </c>
    </row>
    <row r="462" s="1" customFormat="1" ht="16.5" customHeight="1">
      <c r="B462" s="37"/>
      <c r="C462" s="218" t="s">
        <v>500</v>
      </c>
      <c r="D462" s="218" t="s">
        <v>175</v>
      </c>
      <c r="E462" s="219" t="s">
        <v>1849</v>
      </c>
      <c r="F462" s="220" t="s">
        <v>1850</v>
      </c>
      <c r="G462" s="221" t="s">
        <v>305</v>
      </c>
      <c r="H462" s="222">
        <v>1188.6400000000001</v>
      </c>
      <c r="I462" s="223"/>
      <c r="J462" s="224">
        <f>ROUND(I462*H462,2)</f>
        <v>0</v>
      </c>
      <c r="K462" s="220" t="s">
        <v>330</v>
      </c>
      <c r="L462" s="42"/>
      <c r="M462" s="225" t="s">
        <v>1</v>
      </c>
      <c r="N462" s="226" t="s">
        <v>50</v>
      </c>
      <c r="O462" s="78"/>
      <c r="P462" s="227">
        <f>O462*H462</f>
        <v>0</v>
      </c>
      <c r="Q462" s="227">
        <v>0.56699999999999995</v>
      </c>
      <c r="R462" s="227">
        <f>Q462*H462</f>
        <v>673.95888000000002</v>
      </c>
      <c r="S462" s="227">
        <v>0</v>
      </c>
      <c r="T462" s="228">
        <f>S462*H462</f>
        <v>0</v>
      </c>
      <c r="AR462" s="15" t="s">
        <v>192</v>
      </c>
      <c r="AT462" s="15" t="s">
        <v>175</v>
      </c>
      <c r="AU462" s="15" t="s">
        <v>90</v>
      </c>
      <c r="AY462" s="15" t="s">
        <v>174</v>
      </c>
      <c r="BE462" s="229">
        <f>IF(N462="základní",J462,0)</f>
        <v>0</v>
      </c>
      <c r="BF462" s="229">
        <f>IF(N462="snížená",J462,0)</f>
        <v>0</v>
      </c>
      <c r="BG462" s="229">
        <f>IF(N462="zákl. přenesená",J462,0)</f>
        <v>0</v>
      </c>
      <c r="BH462" s="229">
        <f>IF(N462="sníž. přenesená",J462,0)</f>
        <v>0</v>
      </c>
      <c r="BI462" s="229">
        <f>IF(N462="nulová",J462,0)</f>
        <v>0</v>
      </c>
      <c r="BJ462" s="15" t="s">
        <v>87</v>
      </c>
      <c r="BK462" s="229">
        <f>ROUND(I462*H462,2)</f>
        <v>0</v>
      </c>
      <c r="BL462" s="15" t="s">
        <v>192</v>
      </c>
      <c r="BM462" s="15" t="s">
        <v>3304</v>
      </c>
    </row>
    <row r="463" s="1" customFormat="1">
      <c r="B463" s="37"/>
      <c r="C463" s="38"/>
      <c r="D463" s="230" t="s">
        <v>181</v>
      </c>
      <c r="E463" s="38"/>
      <c r="F463" s="231" t="s">
        <v>1852</v>
      </c>
      <c r="G463" s="38"/>
      <c r="H463" s="38"/>
      <c r="I463" s="142"/>
      <c r="J463" s="38"/>
      <c r="K463" s="38"/>
      <c r="L463" s="42"/>
      <c r="M463" s="232"/>
      <c r="N463" s="78"/>
      <c r="O463" s="78"/>
      <c r="P463" s="78"/>
      <c r="Q463" s="78"/>
      <c r="R463" s="78"/>
      <c r="S463" s="78"/>
      <c r="T463" s="79"/>
      <c r="AT463" s="15" t="s">
        <v>181</v>
      </c>
      <c r="AU463" s="15" t="s">
        <v>90</v>
      </c>
    </row>
    <row r="464" s="12" customFormat="1">
      <c r="B464" s="236"/>
      <c r="C464" s="237"/>
      <c r="D464" s="230" t="s">
        <v>287</v>
      </c>
      <c r="E464" s="238" t="s">
        <v>1</v>
      </c>
      <c r="F464" s="239" t="s">
        <v>3101</v>
      </c>
      <c r="G464" s="237"/>
      <c r="H464" s="240">
        <v>41.600000000000001</v>
      </c>
      <c r="I464" s="241"/>
      <c r="J464" s="237"/>
      <c r="K464" s="237"/>
      <c r="L464" s="242"/>
      <c r="M464" s="243"/>
      <c r="N464" s="244"/>
      <c r="O464" s="244"/>
      <c r="P464" s="244"/>
      <c r="Q464" s="244"/>
      <c r="R464" s="244"/>
      <c r="S464" s="244"/>
      <c r="T464" s="245"/>
      <c r="AT464" s="246" t="s">
        <v>287</v>
      </c>
      <c r="AU464" s="246" t="s">
        <v>90</v>
      </c>
      <c r="AV464" s="12" t="s">
        <v>90</v>
      </c>
      <c r="AW464" s="12" t="s">
        <v>40</v>
      </c>
      <c r="AX464" s="12" t="s">
        <v>79</v>
      </c>
      <c r="AY464" s="246" t="s">
        <v>174</v>
      </c>
    </row>
    <row r="465" s="12" customFormat="1">
      <c r="B465" s="236"/>
      <c r="C465" s="237"/>
      <c r="D465" s="230" t="s">
        <v>287</v>
      </c>
      <c r="E465" s="238" t="s">
        <v>1</v>
      </c>
      <c r="F465" s="239" t="s">
        <v>3305</v>
      </c>
      <c r="G465" s="237"/>
      <c r="H465" s="240">
        <v>634.39999999999998</v>
      </c>
      <c r="I465" s="241"/>
      <c r="J465" s="237"/>
      <c r="K465" s="237"/>
      <c r="L465" s="242"/>
      <c r="M465" s="243"/>
      <c r="N465" s="244"/>
      <c r="O465" s="244"/>
      <c r="P465" s="244"/>
      <c r="Q465" s="244"/>
      <c r="R465" s="244"/>
      <c r="S465" s="244"/>
      <c r="T465" s="245"/>
      <c r="AT465" s="246" t="s">
        <v>287</v>
      </c>
      <c r="AU465" s="246" t="s">
        <v>90</v>
      </c>
      <c r="AV465" s="12" t="s">
        <v>90</v>
      </c>
      <c r="AW465" s="12" t="s">
        <v>40</v>
      </c>
      <c r="AX465" s="12" t="s">
        <v>79</v>
      </c>
      <c r="AY465" s="246" t="s">
        <v>174</v>
      </c>
    </row>
    <row r="466" s="12" customFormat="1">
      <c r="B466" s="236"/>
      <c r="C466" s="237"/>
      <c r="D466" s="230" t="s">
        <v>287</v>
      </c>
      <c r="E466" s="238" t="s">
        <v>1</v>
      </c>
      <c r="F466" s="239" t="s">
        <v>3306</v>
      </c>
      <c r="G466" s="237"/>
      <c r="H466" s="240">
        <v>268.80000000000001</v>
      </c>
      <c r="I466" s="241"/>
      <c r="J466" s="237"/>
      <c r="K466" s="237"/>
      <c r="L466" s="242"/>
      <c r="M466" s="243"/>
      <c r="N466" s="244"/>
      <c r="O466" s="244"/>
      <c r="P466" s="244"/>
      <c r="Q466" s="244"/>
      <c r="R466" s="244"/>
      <c r="S466" s="244"/>
      <c r="T466" s="245"/>
      <c r="AT466" s="246" t="s">
        <v>287</v>
      </c>
      <c r="AU466" s="246" t="s">
        <v>90</v>
      </c>
      <c r="AV466" s="12" t="s">
        <v>90</v>
      </c>
      <c r="AW466" s="12" t="s">
        <v>40</v>
      </c>
      <c r="AX466" s="12" t="s">
        <v>79</v>
      </c>
      <c r="AY466" s="246" t="s">
        <v>174</v>
      </c>
    </row>
    <row r="467" s="12" customFormat="1">
      <c r="B467" s="236"/>
      <c r="C467" s="237"/>
      <c r="D467" s="230" t="s">
        <v>287</v>
      </c>
      <c r="E467" s="238" t="s">
        <v>1</v>
      </c>
      <c r="F467" s="239" t="s">
        <v>3307</v>
      </c>
      <c r="G467" s="237"/>
      <c r="H467" s="240">
        <v>4</v>
      </c>
      <c r="I467" s="241"/>
      <c r="J467" s="237"/>
      <c r="K467" s="237"/>
      <c r="L467" s="242"/>
      <c r="M467" s="243"/>
      <c r="N467" s="244"/>
      <c r="O467" s="244"/>
      <c r="P467" s="244"/>
      <c r="Q467" s="244"/>
      <c r="R467" s="244"/>
      <c r="S467" s="244"/>
      <c r="T467" s="245"/>
      <c r="AT467" s="246" t="s">
        <v>287</v>
      </c>
      <c r="AU467" s="246" t="s">
        <v>90</v>
      </c>
      <c r="AV467" s="12" t="s">
        <v>90</v>
      </c>
      <c r="AW467" s="12" t="s">
        <v>40</v>
      </c>
      <c r="AX467" s="12" t="s">
        <v>79</v>
      </c>
      <c r="AY467" s="246" t="s">
        <v>174</v>
      </c>
    </row>
    <row r="468" s="12" customFormat="1">
      <c r="B468" s="236"/>
      <c r="C468" s="237"/>
      <c r="D468" s="230" t="s">
        <v>287</v>
      </c>
      <c r="E468" s="238" t="s">
        <v>1</v>
      </c>
      <c r="F468" s="239" t="s">
        <v>3308</v>
      </c>
      <c r="G468" s="237"/>
      <c r="H468" s="240">
        <v>178.24000000000001</v>
      </c>
      <c r="I468" s="241"/>
      <c r="J468" s="237"/>
      <c r="K468" s="237"/>
      <c r="L468" s="242"/>
      <c r="M468" s="243"/>
      <c r="N468" s="244"/>
      <c r="O468" s="244"/>
      <c r="P468" s="244"/>
      <c r="Q468" s="244"/>
      <c r="R468" s="244"/>
      <c r="S468" s="244"/>
      <c r="T468" s="245"/>
      <c r="AT468" s="246" t="s">
        <v>287</v>
      </c>
      <c r="AU468" s="246" t="s">
        <v>90</v>
      </c>
      <c r="AV468" s="12" t="s">
        <v>90</v>
      </c>
      <c r="AW468" s="12" t="s">
        <v>40</v>
      </c>
      <c r="AX468" s="12" t="s">
        <v>79</v>
      </c>
      <c r="AY468" s="246" t="s">
        <v>174</v>
      </c>
    </row>
    <row r="469" s="12" customFormat="1">
      <c r="B469" s="236"/>
      <c r="C469" s="237"/>
      <c r="D469" s="230" t="s">
        <v>287</v>
      </c>
      <c r="E469" s="238" t="s">
        <v>1</v>
      </c>
      <c r="F469" s="239" t="s">
        <v>3103</v>
      </c>
      <c r="G469" s="237"/>
      <c r="H469" s="240">
        <v>61.600000000000001</v>
      </c>
      <c r="I469" s="241"/>
      <c r="J469" s="237"/>
      <c r="K469" s="237"/>
      <c r="L469" s="242"/>
      <c r="M469" s="243"/>
      <c r="N469" s="244"/>
      <c r="O469" s="244"/>
      <c r="P469" s="244"/>
      <c r="Q469" s="244"/>
      <c r="R469" s="244"/>
      <c r="S469" s="244"/>
      <c r="T469" s="245"/>
      <c r="AT469" s="246" t="s">
        <v>287</v>
      </c>
      <c r="AU469" s="246" t="s">
        <v>90</v>
      </c>
      <c r="AV469" s="12" t="s">
        <v>90</v>
      </c>
      <c r="AW469" s="12" t="s">
        <v>40</v>
      </c>
      <c r="AX469" s="12" t="s">
        <v>79</v>
      </c>
      <c r="AY469" s="246" t="s">
        <v>174</v>
      </c>
    </row>
    <row r="470" s="1" customFormat="1" ht="16.5" customHeight="1">
      <c r="B470" s="37"/>
      <c r="C470" s="218" t="s">
        <v>504</v>
      </c>
      <c r="D470" s="218" t="s">
        <v>175</v>
      </c>
      <c r="E470" s="219" t="s">
        <v>1855</v>
      </c>
      <c r="F470" s="220" t="s">
        <v>1856</v>
      </c>
      <c r="G470" s="221" t="s">
        <v>305</v>
      </c>
      <c r="H470" s="222">
        <v>911.03999999999996</v>
      </c>
      <c r="I470" s="223"/>
      <c r="J470" s="224">
        <f>ROUND(I470*H470,2)</f>
        <v>0</v>
      </c>
      <c r="K470" s="220" t="s">
        <v>330</v>
      </c>
      <c r="L470" s="42"/>
      <c r="M470" s="225" t="s">
        <v>1</v>
      </c>
      <c r="N470" s="226" t="s">
        <v>50</v>
      </c>
      <c r="O470" s="78"/>
      <c r="P470" s="227">
        <f>O470*H470</f>
        <v>0</v>
      </c>
      <c r="Q470" s="227">
        <v>0</v>
      </c>
      <c r="R470" s="227">
        <f>Q470*H470</f>
        <v>0</v>
      </c>
      <c r="S470" s="227">
        <v>0</v>
      </c>
      <c r="T470" s="228">
        <f>S470*H470</f>
        <v>0</v>
      </c>
      <c r="AR470" s="15" t="s">
        <v>192</v>
      </c>
      <c r="AT470" s="15" t="s">
        <v>175</v>
      </c>
      <c r="AU470" s="15" t="s">
        <v>90</v>
      </c>
      <c r="AY470" s="15" t="s">
        <v>174</v>
      </c>
      <c r="BE470" s="229">
        <f>IF(N470="základní",J470,0)</f>
        <v>0</v>
      </c>
      <c r="BF470" s="229">
        <f>IF(N470="snížená",J470,0)</f>
        <v>0</v>
      </c>
      <c r="BG470" s="229">
        <f>IF(N470="zákl. přenesená",J470,0)</f>
        <v>0</v>
      </c>
      <c r="BH470" s="229">
        <f>IF(N470="sníž. přenesená",J470,0)</f>
        <v>0</v>
      </c>
      <c r="BI470" s="229">
        <f>IF(N470="nulová",J470,0)</f>
        <v>0</v>
      </c>
      <c r="BJ470" s="15" t="s">
        <v>87</v>
      </c>
      <c r="BK470" s="229">
        <f>ROUND(I470*H470,2)</f>
        <v>0</v>
      </c>
      <c r="BL470" s="15" t="s">
        <v>192</v>
      </c>
      <c r="BM470" s="15" t="s">
        <v>3309</v>
      </c>
    </row>
    <row r="471" s="1" customFormat="1">
      <c r="B471" s="37"/>
      <c r="C471" s="38"/>
      <c r="D471" s="230" t="s">
        <v>181</v>
      </c>
      <c r="E471" s="38"/>
      <c r="F471" s="231" t="s">
        <v>1858</v>
      </c>
      <c r="G471" s="38"/>
      <c r="H471" s="38"/>
      <c r="I471" s="142"/>
      <c r="J471" s="38"/>
      <c r="K471" s="38"/>
      <c r="L471" s="42"/>
      <c r="M471" s="232"/>
      <c r="N471" s="78"/>
      <c r="O471" s="78"/>
      <c r="P471" s="78"/>
      <c r="Q471" s="78"/>
      <c r="R471" s="78"/>
      <c r="S471" s="78"/>
      <c r="T471" s="79"/>
      <c r="AT471" s="15" t="s">
        <v>181</v>
      </c>
      <c r="AU471" s="15" t="s">
        <v>90</v>
      </c>
    </row>
    <row r="472" s="12" customFormat="1">
      <c r="B472" s="236"/>
      <c r="C472" s="237"/>
      <c r="D472" s="230" t="s">
        <v>287</v>
      </c>
      <c r="E472" s="238" t="s">
        <v>1</v>
      </c>
      <c r="F472" s="239" t="s">
        <v>3305</v>
      </c>
      <c r="G472" s="237"/>
      <c r="H472" s="240">
        <v>634.39999999999998</v>
      </c>
      <c r="I472" s="241"/>
      <c r="J472" s="237"/>
      <c r="K472" s="237"/>
      <c r="L472" s="242"/>
      <c r="M472" s="243"/>
      <c r="N472" s="244"/>
      <c r="O472" s="244"/>
      <c r="P472" s="244"/>
      <c r="Q472" s="244"/>
      <c r="R472" s="244"/>
      <c r="S472" s="244"/>
      <c r="T472" s="245"/>
      <c r="AT472" s="246" t="s">
        <v>287</v>
      </c>
      <c r="AU472" s="246" t="s">
        <v>90</v>
      </c>
      <c r="AV472" s="12" t="s">
        <v>90</v>
      </c>
      <c r="AW472" s="12" t="s">
        <v>40</v>
      </c>
      <c r="AX472" s="12" t="s">
        <v>79</v>
      </c>
      <c r="AY472" s="246" t="s">
        <v>174</v>
      </c>
    </row>
    <row r="473" s="12" customFormat="1">
      <c r="B473" s="236"/>
      <c r="C473" s="237"/>
      <c r="D473" s="230" t="s">
        <v>287</v>
      </c>
      <c r="E473" s="238" t="s">
        <v>1</v>
      </c>
      <c r="F473" s="239" t="s">
        <v>3310</v>
      </c>
      <c r="G473" s="237"/>
      <c r="H473" s="240">
        <v>166.40000000000001</v>
      </c>
      <c r="I473" s="241"/>
      <c r="J473" s="237"/>
      <c r="K473" s="237"/>
      <c r="L473" s="242"/>
      <c r="M473" s="243"/>
      <c r="N473" s="244"/>
      <c r="O473" s="244"/>
      <c r="P473" s="244"/>
      <c r="Q473" s="244"/>
      <c r="R473" s="244"/>
      <c r="S473" s="244"/>
      <c r="T473" s="245"/>
      <c r="AT473" s="246" t="s">
        <v>287</v>
      </c>
      <c r="AU473" s="246" t="s">
        <v>90</v>
      </c>
      <c r="AV473" s="12" t="s">
        <v>90</v>
      </c>
      <c r="AW473" s="12" t="s">
        <v>40</v>
      </c>
      <c r="AX473" s="12" t="s">
        <v>79</v>
      </c>
      <c r="AY473" s="246" t="s">
        <v>174</v>
      </c>
    </row>
    <row r="474" s="12" customFormat="1">
      <c r="B474" s="236"/>
      <c r="C474" s="237"/>
      <c r="D474" s="230" t="s">
        <v>287</v>
      </c>
      <c r="E474" s="238" t="s">
        <v>1</v>
      </c>
      <c r="F474" s="239" t="s">
        <v>3307</v>
      </c>
      <c r="G474" s="237"/>
      <c r="H474" s="240">
        <v>4</v>
      </c>
      <c r="I474" s="241"/>
      <c r="J474" s="237"/>
      <c r="K474" s="237"/>
      <c r="L474" s="242"/>
      <c r="M474" s="243"/>
      <c r="N474" s="244"/>
      <c r="O474" s="244"/>
      <c r="P474" s="244"/>
      <c r="Q474" s="244"/>
      <c r="R474" s="244"/>
      <c r="S474" s="244"/>
      <c r="T474" s="245"/>
      <c r="AT474" s="246" t="s">
        <v>287</v>
      </c>
      <c r="AU474" s="246" t="s">
        <v>90</v>
      </c>
      <c r="AV474" s="12" t="s">
        <v>90</v>
      </c>
      <c r="AW474" s="12" t="s">
        <v>40</v>
      </c>
      <c r="AX474" s="12" t="s">
        <v>79</v>
      </c>
      <c r="AY474" s="246" t="s">
        <v>174</v>
      </c>
    </row>
    <row r="475" s="12" customFormat="1">
      <c r="B475" s="236"/>
      <c r="C475" s="237"/>
      <c r="D475" s="230" t="s">
        <v>287</v>
      </c>
      <c r="E475" s="238" t="s">
        <v>1</v>
      </c>
      <c r="F475" s="239" t="s">
        <v>3311</v>
      </c>
      <c r="G475" s="237"/>
      <c r="H475" s="240">
        <v>106.24</v>
      </c>
      <c r="I475" s="241"/>
      <c r="J475" s="237"/>
      <c r="K475" s="237"/>
      <c r="L475" s="242"/>
      <c r="M475" s="243"/>
      <c r="N475" s="244"/>
      <c r="O475" s="244"/>
      <c r="P475" s="244"/>
      <c r="Q475" s="244"/>
      <c r="R475" s="244"/>
      <c r="S475" s="244"/>
      <c r="T475" s="245"/>
      <c r="AT475" s="246" t="s">
        <v>287</v>
      </c>
      <c r="AU475" s="246" t="s">
        <v>90</v>
      </c>
      <c r="AV475" s="12" t="s">
        <v>90</v>
      </c>
      <c r="AW475" s="12" t="s">
        <v>40</v>
      </c>
      <c r="AX475" s="12" t="s">
        <v>79</v>
      </c>
      <c r="AY475" s="246" t="s">
        <v>174</v>
      </c>
    </row>
    <row r="476" s="1" customFormat="1" ht="16.5" customHeight="1">
      <c r="B476" s="37"/>
      <c r="C476" s="218" t="s">
        <v>510</v>
      </c>
      <c r="D476" s="218" t="s">
        <v>175</v>
      </c>
      <c r="E476" s="219" t="s">
        <v>1861</v>
      </c>
      <c r="F476" s="220" t="s">
        <v>1862</v>
      </c>
      <c r="G476" s="221" t="s">
        <v>305</v>
      </c>
      <c r="H476" s="222">
        <v>911.03999999999996</v>
      </c>
      <c r="I476" s="223"/>
      <c r="J476" s="224">
        <f>ROUND(I476*H476,2)</f>
        <v>0</v>
      </c>
      <c r="K476" s="220" t="s">
        <v>330</v>
      </c>
      <c r="L476" s="42"/>
      <c r="M476" s="225" t="s">
        <v>1</v>
      </c>
      <c r="N476" s="226" t="s">
        <v>50</v>
      </c>
      <c r="O476" s="78"/>
      <c r="P476" s="227">
        <f>O476*H476</f>
        <v>0</v>
      </c>
      <c r="Q476" s="227">
        <v>0.0065199999999999998</v>
      </c>
      <c r="R476" s="227">
        <f>Q476*H476</f>
        <v>5.9399807999999998</v>
      </c>
      <c r="S476" s="227">
        <v>0</v>
      </c>
      <c r="T476" s="228">
        <f>S476*H476</f>
        <v>0</v>
      </c>
      <c r="AR476" s="15" t="s">
        <v>192</v>
      </c>
      <c r="AT476" s="15" t="s">
        <v>175</v>
      </c>
      <c r="AU476" s="15" t="s">
        <v>90</v>
      </c>
      <c r="AY476" s="15" t="s">
        <v>174</v>
      </c>
      <c r="BE476" s="229">
        <f>IF(N476="základní",J476,0)</f>
        <v>0</v>
      </c>
      <c r="BF476" s="229">
        <f>IF(N476="snížená",J476,0)</f>
        <v>0</v>
      </c>
      <c r="BG476" s="229">
        <f>IF(N476="zákl. přenesená",J476,0)</f>
        <v>0</v>
      </c>
      <c r="BH476" s="229">
        <f>IF(N476="sníž. přenesená",J476,0)</f>
        <v>0</v>
      </c>
      <c r="BI476" s="229">
        <f>IF(N476="nulová",J476,0)</f>
        <v>0</v>
      </c>
      <c r="BJ476" s="15" t="s">
        <v>87</v>
      </c>
      <c r="BK476" s="229">
        <f>ROUND(I476*H476,2)</f>
        <v>0</v>
      </c>
      <c r="BL476" s="15" t="s">
        <v>192</v>
      </c>
      <c r="BM476" s="15" t="s">
        <v>3312</v>
      </c>
    </row>
    <row r="477" s="1" customFormat="1">
      <c r="B477" s="37"/>
      <c r="C477" s="38"/>
      <c r="D477" s="230" t="s">
        <v>181</v>
      </c>
      <c r="E477" s="38"/>
      <c r="F477" s="231" t="s">
        <v>1864</v>
      </c>
      <c r="G477" s="38"/>
      <c r="H477" s="38"/>
      <c r="I477" s="142"/>
      <c r="J477" s="38"/>
      <c r="K477" s="38"/>
      <c r="L477" s="42"/>
      <c r="M477" s="232"/>
      <c r="N477" s="78"/>
      <c r="O477" s="78"/>
      <c r="P477" s="78"/>
      <c r="Q477" s="78"/>
      <c r="R477" s="78"/>
      <c r="S477" s="78"/>
      <c r="T477" s="79"/>
      <c r="AT477" s="15" t="s">
        <v>181</v>
      </c>
      <c r="AU477" s="15" t="s">
        <v>90</v>
      </c>
    </row>
    <row r="478" s="12" customFormat="1">
      <c r="B478" s="236"/>
      <c r="C478" s="237"/>
      <c r="D478" s="230" t="s">
        <v>287</v>
      </c>
      <c r="E478" s="238" t="s">
        <v>1</v>
      </c>
      <c r="F478" s="239" t="s">
        <v>3305</v>
      </c>
      <c r="G478" s="237"/>
      <c r="H478" s="240">
        <v>634.39999999999998</v>
      </c>
      <c r="I478" s="241"/>
      <c r="J478" s="237"/>
      <c r="K478" s="237"/>
      <c r="L478" s="242"/>
      <c r="M478" s="243"/>
      <c r="N478" s="244"/>
      <c r="O478" s="244"/>
      <c r="P478" s="244"/>
      <c r="Q478" s="244"/>
      <c r="R478" s="244"/>
      <c r="S478" s="244"/>
      <c r="T478" s="245"/>
      <c r="AT478" s="246" t="s">
        <v>287</v>
      </c>
      <c r="AU478" s="246" t="s">
        <v>90</v>
      </c>
      <c r="AV478" s="12" t="s">
        <v>90</v>
      </c>
      <c r="AW478" s="12" t="s">
        <v>40</v>
      </c>
      <c r="AX478" s="12" t="s">
        <v>79</v>
      </c>
      <c r="AY478" s="246" t="s">
        <v>174</v>
      </c>
    </row>
    <row r="479" s="12" customFormat="1">
      <c r="B479" s="236"/>
      <c r="C479" s="237"/>
      <c r="D479" s="230" t="s">
        <v>287</v>
      </c>
      <c r="E479" s="238" t="s">
        <v>1</v>
      </c>
      <c r="F479" s="239" t="s">
        <v>3310</v>
      </c>
      <c r="G479" s="237"/>
      <c r="H479" s="240">
        <v>166.40000000000001</v>
      </c>
      <c r="I479" s="241"/>
      <c r="J479" s="237"/>
      <c r="K479" s="237"/>
      <c r="L479" s="242"/>
      <c r="M479" s="243"/>
      <c r="N479" s="244"/>
      <c r="O479" s="244"/>
      <c r="P479" s="244"/>
      <c r="Q479" s="244"/>
      <c r="R479" s="244"/>
      <c r="S479" s="244"/>
      <c r="T479" s="245"/>
      <c r="AT479" s="246" t="s">
        <v>287</v>
      </c>
      <c r="AU479" s="246" t="s">
        <v>90</v>
      </c>
      <c r="AV479" s="12" t="s">
        <v>90</v>
      </c>
      <c r="AW479" s="12" t="s">
        <v>40</v>
      </c>
      <c r="AX479" s="12" t="s">
        <v>79</v>
      </c>
      <c r="AY479" s="246" t="s">
        <v>174</v>
      </c>
    </row>
    <row r="480" s="12" customFormat="1">
      <c r="B480" s="236"/>
      <c r="C480" s="237"/>
      <c r="D480" s="230" t="s">
        <v>287</v>
      </c>
      <c r="E480" s="238" t="s">
        <v>1</v>
      </c>
      <c r="F480" s="239" t="s">
        <v>3307</v>
      </c>
      <c r="G480" s="237"/>
      <c r="H480" s="240">
        <v>4</v>
      </c>
      <c r="I480" s="241"/>
      <c r="J480" s="237"/>
      <c r="K480" s="237"/>
      <c r="L480" s="242"/>
      <c r="M480" s="243"/>
      <c r="N480" s="244"/>
      <c r="O480" s="244"/>
      <c r="P480" s="244"/>
      <c r="Q480" s="244"/>
      <c r="R480" s="244"/>
      <c r="S480" s="244"/>
      <c r="T480" s="245"/>
      <c r="AT480" s="246" t="s">
        <v>287</v>
      </c>
      <c r="AU480" s="246" t="s">
        <v>90</v>
      </c>
      <c r="AV480" s="12" t="s">
        <v>90</v>
      </c>
      <c r="AW480" s="12" t="s">
        <v>40</v>
      </c>
      <c r="AX480" s="12" t="s">
        <v>79</v>
      </c>
      <c r="AY480" s="246" t="s">
        <v>174</v>
      </c>
    </row>
    <row r="481" s="12" customFormat="1">
      <c r="B481" s="236"/>
      <c r="C481" s="237"/>
      <c r="D481" s="230" t="s">
        <v>287</v>
      </c>
      <c r="E481" s="238" t="s">
        <v>1</v>
      </c>
      <c r="F481" s="239" t="s">
        <v>3311</v>
      </c>
      <c r="G481" s="237"/>
      <c r="H481" s="240">
        <v>106.24</v>
      </c>
      <c r="I481" s="241"/>
      <c r="J481" s="237"/>
      <c r="K481" s="237"/>
      <c r="L481" s="242"/>
      <c r="M481" s="243"/>
      <c r="N481" s="244"/>
      <c r="O481" s="244"/>
      <c r="P481" s="244"/>
      <c r="Q481" s="244"/>
      <c r="R481" s="244"/>
      <c r="S481" s="244"/>
      <c r="T481" s="245"/>
      <c r="AT481" s="246" t="s">
        <v>287</v>
      </c>
      <c r="AU481" s="246" t="s">
        <v>90</v>
      </c>
      <c r="AV481" s="12" t="s">
        <v>90</v>
      </c>
      <c r="AW481" s="12" t="s">
        <v>40</v>
      </c>
      <c r="AX481" s="12" t="s">
        <v>79</v>
      </c>
      <c r="AY481" s="246" t="s">
        <v>174</v>
      </c>
    </row>
    <row r="482" s="1" customFormat="1" ht="16.5" customHeight="1">
      <c r="B482" s="37"/>
      <c r="C482" s="218" t="s">
        <v>516</v>
      </c>
      <c r="D482" s="218" t="s">
        <v>175</v>
      </c>
      <c r="E482" s="219" t="s">
        <v>1865</v>
      </c>
      <c r="F482" s="220" t="s">
        <v>1866</v>
      </c>
      <c r="G482" s="221" t="s">
        <v>305</v>
      </c>
      <c r="H482" s="222">
        <v>3074.7600000000002</v>
      </c>
      <c r="I482" s="223"/>
      <c r="J482" s="224">
        <f>ROUND(I482*H482,2)</f>
        <v>0</v>
      </c>
      <c r="K482" s="220" t="s">
        <v>330</v>
      </c>
      <c r="L482" s="42"/>
      <c r="M482" s="225" t="s">
        <v>1</v>
      </c>
      <c r="N482" s="226" t="s">
        <v>50</v>
      </c>
      <c r="O482" s="78"/>
      <c r="P482" s="227">
        <f>O482*H482</f>
        <v>0</v>
      </c>
      <c r="Q482" s="227">
        <v>0.00060999999999999997</v>
      </c>
      <c r="R482" s="227">
        <f>Q482*H482</f>
        <v>1.8756036</v>
      </c>
      <c r="S482" s="227">
        <v>0</v>
      </c>
      <c r="T482" s="228">
        <f>S482*H482</f>
        <v>0</v>
      </c>
      <c r="AR482" s="15" t="s">
        <v>192</v>
      </c>
      <c r="AT482" s="15" t="s">
        <v>175</v>
      </c>
      <c r="AU482" s="15" t="s">
        <v>90</v>
      </c>
      <c r="AY482" s="15" t="s">
        <v>174</v>
      </c>
      <c r="BE482" s="229">
        <f>IF(N482="základní",J482,0)</f>
        <v>0</v>
      </c>
      <c r="BF482" s="229">
        <f>IF(N482="snížená",J482,0)</f>
        <v>0</v>
      </c>
      <c r="BG482" s="229">
        <f>IF(N482="zákl. přenesená",J482,0)</f>
        <v>0</v>
      </c>
      <c r="BH482" s="229">
        <f>IF(N482="sníž. přenesená",J482,0)</f>
        <v>0</v>
      </c>
      <c r="BI482" s="229">
        <f>IF(N482="nulová",J482,0)</f>
        <v>0</v>
      </c>
      <c r="BJ482" s="15" t="s">
        <v>87</v>
      </c>
      <c r="BK482" s="229">
        <f>ROUND(I482*H482,2)</f>
        <v>0</v>
      </c>
      <c r="BL482" s="15" t="s">
        <v>192</v>
      </c>
      <c r="BM482" s="15" t="s">
        <v>3313</v>
      </c>
    </row>
    <row r="483" s="1" customFormat="1">
      <c r="B483" s="37"/>
      <c r="C483" s="38"/>
      <c r="D483" s="230" t="s">
        <v>181</v>
      </c>
      <c r="E483" s="38"/>
      <c r="F483" s="231" t="s">
        <v>1868</v>
      </c>
      <c r="G483" s="38"/>
      <c r="H483" s="38"/>
      <c r="I483" s="142"/>
      <c r="J483" s="38"/>
      <c r="K483" s="38"/>
      <c r="L483" s="42"/>
      <c r="M483" s="232"/>
      <c r="N483" s="78"/>
      <c r="O483" s="78"/>
      <c r="P483" s="78"/>
      <c r="Q483" s="78"/>
      <c r="R483" s="78"/>
      <c r="S483" s="78"/>
      <c r="T483" s="79"/>
      <c r="AT483" s="15" t="s">
        <v>181</v>
      </c>
      <c r="AU483" s="15" t="s">
        <v>90</v>
      </c>
    </row>
    <row r="484" s="12" customFormat="1">
      <c r="B484" s="236"/>
      <c r="C484" s="237"/>
      <c r="D484" s="230" t="s">
        <v>287</v>
      </c>
      <c r="E484" s="238" t="s">
        <v>1</v>
      </c>
      <c r="F484" s="239" t="s">
        <v>3314</v>
      </c>
      <c r="G484" s="237"/>
      <c r="H484" s="240">
        <v>2141.0999999999999</v>
      </c>
      <c r="I484" s="241"/>
      <c r="J484" s="237"/>
      <c r="K484" s="237"/>
      <c r="L484" s="242"/>
      <c r="M484" s="243"/>
      <c r="N484" s="244"/>
      <c r="O484" s="244"/>
      <c r="P484" s="244"/>
      <c r="Q484" s="244"/>
      <c r="R484" s="244"/>
      <c r="S484" s="244"/>
      <c r="T484" s="245"/>
      <c r="AT484" s="246" t="s">
        <v>287</v>
      </c>
      <c r="AU484" s="246" t="s">
        <v>90</v>
      </c>
      <c r="AV484" s="12" t="s">
        <v>90</v>
      </c>
      <c r="AW484" s="12" t="s">
        <v>40</v>
      </c>
      <c r="AX484" s="12" t="s">
        <v>79</v>
      </c>
      <c r="AY484" s="246" t="s">
        <v>174</v>
      </c>
    </row>
    <row r="485" s="12" customFormat="1">
      <c r="B485" s="236"/>
      <c r="C485" s="237"/>
      <c r="D485" s="230" t="s">
        <v>287</v>
      </c>
      <c r="E485" s="238" t="s">
        <v>1</v>
      </c>
      <c r="F485" s="239" t="s">
        <v>3315</v>
      </c>
      <c r="G485" s="237"/>
      <c r="H485" s="240">
        <v>561.60000000000002</v>
      </c>
      <c r="I485" s="241"/>
      <c r="J485" s="237"/>
      <c r="K485" s="237"/>
      <c r="L485" s="242"/>
      <c r="M485" s="243"/>
      <c r="N485" s="244"/>
      <c r="O485" s="244"/>
      <c r="P485" s="244"/>
      <c r="Q485" s="244"/>
      <c r="R485" s="244"/>
      <c r="S485" s="244"/>
      <c r="T485" s="245"/>
      <c r="AT485" s="246" t="s">
        <v>287</v>
      </c>
      <c r="AU485" s="246" t="s">
        <v>90</v>
      </c>
      <c r="AV485" s="12" t="s">
        <v>90</v>
      </c>
      <c r="AW485" s="12" t="s">
        <v>40</v>
      </c>
      <c r="AX485" s="12" t="s">
        <v>79</v>
      </c>
      <c r="AY485" s="246" t="s">
        <v>174</v>
      </c>
    </row>
    <row r="486" s="12" customFormat="1">
      <c r="B486" s="236"/>
      <c r="C486" s="237"/>
      <c r="D486" s="230" t="s">
        <v>287</v>
      </c>
      <c r="E486" s="238" t="s">
        <v>1</v>
      </c>
      <c r="F486" s="239" t="s">
        <v>3316</v>
      </c>
      <c r="G486" s="237"/>
      <c r="H486" s="240">
        <v>13.5</v>
      </c>
      <c r="I486" s="241"/>
      <c r="J486" s="237"/>
      <c r="K486" s="237"/>
      <c r="L486" s="242"/>
      <c r="M486" s="243"/>
      <c r="N486" s="244"/>
      <c r="O486" s="244"/>
      <c r="P486" s="244"/>
      <c r="Q486" s="244"/>
      <c r="R486" s="244"/>
      <c r="S486" s="244"/>
      <c r="T486" s="245"/>
      <c r="AT486" s="246" t="s">
        <v>287</v>
      </c>
      <c r="AU486" s="246" t="s">
        <v>90</v>
      </c>
      <c r="AV486" s="12" t="s">
        <v>90</v>
      </c>
      <c r="AW486" s="12" t="s">
        <v>40</v>
      </c>
      <c r="AX486" s="12" t="s">
        <v>79</v>
      </c>
      <c r="AY486" s="246" t="s">
        <v>174</v>
      </c>
    </row>
    <row r="487" s="12" customFormat="1">
      <c r="B487" s="236"/>
      <c r="C487" s="237"/>
      <c r="D487" s="230" t="s">
        <v>287</v>
      </c>
      <c r="E487" s="238" t="s">
        <v>1</v>
      </c>
      <c r="F487" s="239" t="s">
        <v>3317</v>
      </c>
      <c r="G487" s="237"/>
      <c r="H487" s="240">
        <v>358.56</v>
      </c>
      <c r="I487" s="241"/>
      <c r="J487" s="237"/>
      <c r="K487" s="237"/>
      <c r="L487" s="242"/>
      <c r="M487" s="243"/>
      <c r="N487" s="244"/>
      <c r="O487" s="244"/>
      <c r="P487" s="244"/>
      <c r="Q487" s="244"/>
      <c r="R487" s="244"/>
      <c r="S487" s="244"/>
      <c r="T487" s="245"/>
      <c r="AT487" s="246" t="s">
        <v>287</v>
      </c>
      <c r="AU487" s="246" t="s">
        <v>90</v>
      </c>
      <c r="AV487" s="12" t="s">
        <v>90</v>
      </c>
      <c r="AW487" s="12" t="s">
        <v>40</v>
      </c>
      <c r="AX487" s="12" t="s">
        <v>79</v>
      </c>
      <c r="AY487" s="246" t="s">
        <v>174</v>
      </c>
    </row>
    <row r="488" s="1" customFormat="1" ht="16.5" customHeight="1">
      <c r="B488" s="37"/>
      <c r="C488" s="218" t="s">
        <v>524</v>
      </c>
      <c r="D488" s="218" t="s">
        <v>175</v>
      </c>
      <c r="E488" s="219" t="s">
        <v>1881</v>
      </c>
      <c r="F488" s="220" t="s">
        <v>1882</v>
      </c>
      <c r="G488" s="221" t="s">
        <v>305</v>
      </c>
      <c r="H488" s="222">
        <v>3074.7600000000002</v>
      </c>
      <c r="I488" s="223"/>
      <c r="J488" s="224">
        <f>ROUND(I488*H488,2)</f>
        <v>0</v>
      </c>
      <c r="K488" s="220" t="s">
        <v>330</v>
      </c>
      <c r="L488" s="42"/>
      <c r="M488" s="225" t="s">
        <v>1</v>
      </c>
      <c r="N488" s="226" t="s">
        <v>50</v>
      </c>
      <c r="O488" s="78"/>
      <c r="P488" s="227">
        <f>O488*H488</f>
        <v>0</v>
      </c>
      <c r="Q488" s="227">
        <v>0</v>
      </c>
      <c r="R488" s="227">
        <f>Q488*H488</f>
        <v>0</v>
      </c>
      <c r="S488" s="227">
        <v>0</v>
      </c>
      <c r="T488" s="228">
        <f>S488*H488</f>
        <v>0</v>
      </c>
      <c r="AR488" s="15" t="s">
        <v>192</v>
      </c>
      <c r="AT488" s="15" t="s">
        <v>175</v>
      </c>
      <c r="AU488" s="15" t="s">
        <v>90</v>
      </c>
      <c r="AY488" s="15" t="s">
        <v>174</v>
      </c>
      <c r="BE488" s="229">
        <f>IF(N488="základní",J488,0)</f>
        <v>0</v>
      </c>
      <c r="BF488" s="229">
        <f>IF(N488="snížená",J488,0)</f>
        <v>0</v>
      </c>
      <c r="BG488" s="229">
        <f>IF(N488="zákl. přenesená",J488,0)</f>
        <v>0</v>
      </c>
      <c r="BH488" s="229">
        <f>IF(N488="sníž. přenesená",J488,0)</f>
        <v>0</v>
      </c>
      <c r="BI488" s="229">
        <f>IF(N488="nulová",J488,0)</f>
        <v>0</v>
      </c>
      <c r="BJ488" s="15" t="s">
        <v>87</v>
      </c>
      <c r="BK488" s="229">
        <f>ROUND(I488*H488,2)</f>
        <v>0</v>
      </c>
      <c r="BL488" s="15" t="s">
        <v>192</v>
      </c>
      <c r="BM488" s="15" t="s">
        <v>3318</v>
      </c>
    </row>
    <row r="489" s="1" customFormat="1">
      <c r="B489" s="37"/>
      <c r="C489" s="38"/>
      <c r="D489" s="230" t="s">
        <v>181</v>
      </c>
      <c r="E489" s="38"/>
      <c r="F489" s="231" t="s">
        <v>1884</v>
      </c>
      <c r="G489" s="38"/>
      <c r="H489" s="38"/>
      <c r="I489" s="142"/>
      <c r="J489" s="38"/>
      <c r="K489" s="38"/>
      <c r="L489" s="42"/>
      <c r="M489" s="232"/>
      <c r="N489" s="78"/>
      <c r="O489" s="78"/>
      <c r="P489" s="78"/>
      <c r="Q489" s="78"/>
      <c r="R489" s="78"/>
      <c r="S489" s="78"/>
      <c r="T489" s="79"/>
      <c r="AT489" s="15" t="s">
        <v>181</v>
      </c>
      <c r="AU489" s="15" t="s">
        <v>90</v>
      </c>
    </row>
    <row r="490" s="12" customFormat="1">
      <c r="B490" s="236"/>
      <c r="C490" s="237"/>
      <c r="D490" s="230" t="s">
        <v>287</v>
      </c>
      <c r="E490" s="238" t="s">
        <v>1</v>
      </c>
      <c r="F490" s="239" t="s">
        <v>3314</v>
      </c>
      <c r="G490" s="237"/>
      <c r="H490" s="240">
        <v>2141.0999999999999</v>
      </c>
      <c r="I490" s="241"/>
      <c r="J490" s="237"/>
      <c r="K490" s="237"/>
      <c r="L490" s="242"/>
      <c r="M490" s="243"/>
      <c r="N490" s="244"/>
      <c r="O490" s="244"/>
      <c r="P490" s="244"/>
      <c r="Q490" s="244"/>
      <c r="R490" s="244"/>
      <c r="S490" s="244"/>
      <c r="T490" s="245"/>
      <c r="AT490" s="246" t="s">
        <v>287</v>
      </c>
      <c r="AU490" s="246" t="s">
        <v>90</v>
      </c>
      <c r="AV490" s="12" t="s">
        <v>90</v>
      </c>
      <c r="AW490" s="12" t="s">
        <v>40</v>
      </c>
      <c r="AX490" s="12" t="s">
        <v>79</v>
      </c>
      <c r="AY490" s="246" t="s">
        <v>174</v>
      </c>
    </row>
    <row r="491" s="12" customFormat="1">
      <c r="B491" s="236"/>
      <c r="C491" s="237"/>
      <c r="D491" s="230" t="s">
        <v>287</v>
      </c>
      <c r="E491" s="238" t="s">
        <v>1</v>
      </c>
      <c r="F491" s="239" t="s">
        <v>3315</v>
      </c>
      <c r="G491" s="237"/>
      <c r="H491" s="240">
        <v>561.60000000000002</v>
      </c>
      <c r="I491" s="241"/>
      <c r="J491" s="237"/>
      <c r="K491" s="237"/>
      <c r="L491" s="242"/>
      <c r="M491" s="243"/>
      <c r="N491" s="244"/>
      <c r="O491" s="244"/>
      <c r="P491" s="244"/>
      <c r="Q491" s="244"/>
      <c r="R491" s="244"/>
      <c r="S491" s="244"/>
      <c r="T491" s="245"/>
      <c r="AT491" s="246" t="s">
        <v>287</v>
      </c>
      <c r="AU491" s="246" t="s">
        <v>90</v>
      </c>
      <c r="AV491" s="12" t="s">
        <v>90</v>
      </c>
      <c r="AW491" s="12" t="s">
        <v>40</v>
      </c>
      <c r="AX491" s="12" t="s">
        <v>79</v>
      </c>
      <c r="AY491" s="246" t="s">
        <v>174</v>
      </c>
    </row>
    <row r="492" s="12" customFormat="1">
      <c r="B492" s="236"/>
      <c r="C492" s="237"/>
      <c r="D492" s="230" t="s">
        <v>287</v>
      </c>
      <c r="E492" s="238" t="s">
        <v>1</v>
      </c>
      <c r="F492" s="239" t="s">
        <v>3316</v>
      </c>
      <c r="G492" s="237"/>
      <c r="H492" s="240">
        <v>13.5</v>
      </c>
      <c r="I492" s="241"/>
      <c r="J492" s="237"/>
      <c r="K492" s="237"/>
      <c r="L492" s="242"/>
      <c r="M492" s="243"/>
      <c r="N492" s="244"/>
      <c r="O492" s="244"/>
      <c r="P492" s="244"/>
      <c r="Q492" s="244"/>
      <c r="R492" s="244"/>
      <c r="S492" s="244"/>
      <c r="T492" s="245"/>
      <c r="AT492" s="246" t="s">
        <v>287</v>
      </c>
      <c r="AU492" s="246" t="s">
        <v>90</v>
      </c>
      <c r="AV492" s="12" t="s">
        <v>90</v>
      </c>
      <c r="AW492" s="12" t="s">
        <v>40</v>
      </c>
      <c r="AX492" s="12" t="s">
        <v>79</v>
      </c>
      <c r="AY492" s="246" t="s">
        <v>174</v>
      </c>
    </row>
    <row r="493" s="12" customFormat="1">
      <c r="B493" s="236"/>
      <c r="C493" s="237"/>
      <c r="D493" s="230" t="s">
        <v>287</v>
      </c>
      <c r="E493" s="238" t="s">
        <v>1</v>
      </c>
      <c r="F493" s="239" t="s">
        <v>3317</v>
      </c>
      <c r="G493" s="237"/>
      <c r="H493" s="240">
        <v>358.56</v>
      </c>
      <c r="I493" s="241"/>
      <c r="J493" s="237"/>
      <c r="K493" s="237"/>
      <c r="L493" s="242"/>
      <c r="M493" s="243"/>
      <c r="N493" s="244"/>
      <c r="O493" s="244"/>
      <c r="P493" s="244"/>
      <c r="Q493" s="244"/>
      <c r="R493" s="244"/>
      <c r="S493" s="244"/>
      <c r="T493" s="245"/>
      <c r="AT493" s="246" t="s">
        <v>287</v>
      </c>
      <c r="AU493" s="246" t="s">
        <v>90</v>
      </c>
      <c r="AV493" s="12" t="s">
        <v>90</v>
      </c>
      <c r="AW493" s="12" t="s">
        <v>40</v>
      </c>
      <c r="AX493" s="12" t="s">
        <v>79</v>
      </c>
      <c r="AY493" s="246" t="s">
        <v>174</v>
      </c>
    </row>
    <row r="494" s="1" customFormat="1" ht="16.5" customHeight="1">
      <c r="B494" s="37"/>
      <c r="C494" s="218" t="s">
        <v>529</v>
      </c>
      <c r="D494" s="218" t="s">
        <v>175</v>
      </c>
      <c r="E494" s="219" t="s">
        <v>1885</v>
      </c>
      <c r="F494" s="220" t="s">
        <v>1886</v>
      </c>
      <c r="G494" s="221" t="s">
        <v>305</v>
      </c>
      <c r="H494" s="222">
        <v>1480.4400000000001</v>
      </c>
      <c r="I494" s="223"/>
      <c r="J494" s="224">
        <f>ROUND(I494*H494,2)</f>
        <v>0</v>
      </c>
      <c r="K494" s="220" t="s">
        <v>330</v>
      </c>
      <c r="L494" s="42"/>
      <c r="M494" s="225" t="s">
        <v>1</v>
      </c>
      <c r="N494" s="226" t="s">
        <v>50</v>
      </c>
      <c r="O494" s="78"/>
      <c r="P494" s="227">
        <f>O494*H494</f>
        <v>0</v>
      </c>
      <c r="Q494" s="227">
        <v>0</v>
      </c>
      <c r="R494" s="227">
        <f>Q494*H494</f>
        <v>0</v>
      </c>
      <c r="S494" s="227">
        <v>0</v>
      </c>
      <c r="T494" s="228">
        <f>S494*H494</f>
        <v>0</v>
      </c>
      <c r="AR494" s="15" t="s">
        <v>192</v>
      </c>
      <c r="AT494" s="15" t="s">
        <v>175</v>
      </c>
      <c r="AU494" s="15" t="s">
        <v>90</v>
      </c>
      <c r="AY494" s="15" t="s">
        <v>174</v>
      </c>
      <c r="BE494" s="229">
        <f>IF(N494="základní",J494,0)</f>
        <v>0</v>
      </c>
      <c r="BF494" s="229">
        <f>IF(N494="snížená",J494,0)</f>
        <v>0</v>
      </c>
      <c r="BG494" s="229">
        <f>IF(N494="zákl. přenesená",J494,0)</f>
        <v>0</v>
      </c>
      <c r="BH494" s="229">
        <f>IF(N494="sníž. přenesená",J494,0)</f>
        <v>0</v>
      </c>
      <c r="BI494" s="229">
        <f>IF(N494="nulová",J494,0)</f>
        <v>0</v>
      </c>
      <c r="BJ494" s="15" t="s">
        <v>87</v>
      </c>
      <c r="BK494" s="229">
        <f>ROUND(I494*H494,2)</f>
        <v>0</v>
      </c>
      <c r="BL494" s="15" t="s">
        <v>192</v>
      </c>
      <c r="BM494" s="15" t="s">
        <v>3319</v>
      </c>
    </row>
    <row r="495" s="1" customFormat="1">
      <c r="B495" s="37"/>
      <c r="C495" s="38"/>
      <c r="D495" s="230" t="s">
        <v>181</v>
      </c>
      <c r="E495" s="38"/>
      <c r="F495" s="231" t="s">
        <v>1888</v>
      </c>
      <c r="G495" s="38"/>
      <c r="H495" s="38"/>
      <c r="I495" s="142"/>
      <c r="J495" s="38"/>
      <c r="K495" s="38"/>
      <c r="L495" s="42"/>
      <c r="M495" s="232"/>
      <c r="N495" s="78"/>
      <c r="O495" s="78"/>
      <c r="P495" s="78"/>
      <c r="Q495" s="78"/>
      <c r="R495" s="78"/>
      <c r="S495" s="78"/>
      <c r="T495" s="79"/>
      <c r="AT495" s="15" t="s">
        <v>181</v>
      </c>
      <c r="AU495" s="15" t="s">
        <v>90</v>
      </c>
    </row>
    <row r="496" s="12" customFormat="1">
      <c r="B496" s="236"/>
      <c r="C496" s="237"/>
      <c r="D496" s="230" t="s">
        <v>287</v>
      </c>
      <c r="E496" s="238" t="s">
        <v>1</v>
      </c>
      <c r="F496" s="239" t="s">
        <v>3320</v>
      </c>
      <c r="G496" s="237"/>
      <c r="H496" s="240">
        <v>1030.9000000000001</v>
      </c>
      <c r="I496" s="241"/>
      <c r="J496" s="237"/>
      <c r="K496" s="237"/>
      <c r="L496" s="242"/>
      <c r="M496" s="243"/>
      <c r="N496" s="244"/>
      <c r="O496" s="244"/>
      <c r="P496" s="244"/>
      <c r="Q496" s="244"/>
      <c r="R496" s="244"/>
      <c r="S496" s="244"/>
      <c r="T496" s="245"/>
      <c r="AT496" s="246" t="s">
        <v>287</v>
      </c>
      <c r="AU496" s="246" t="s">
        <v>90</v>
      </c>
      <c r="AV496" s="12" t="s">
        <v>90</v>
      </c>
      <c r="AW496" s="12" t="s">
        <v>40</v>
      </c>
      <c r="AX496" s="12" t="s">
        <v>79</v>
      </c>
      <c r="AY496" s="246" t="s">
        <v>174</v>
      </c>
    </row>
    <row r="497" s="12" customFormat="1">
      <c r="B497" s="236"/>
      <c r="C497" s="237"/>
      <c r="D497" s="230" t="s">
        <v>287</v>
      </c>
      <c r="E497" s="238" t="s">
        <v>1</v>
      </c>
      <c r="F497" s="239" t="s">
        <v>3321</v>
      </c>
      <c r="G497" s="237"/>
      <c r="H497" s="240">
        <v>270.39999999999998</v>
      </c>
      <c r="I497" s="241"/>
      <c r="J497" s="237"/>
      <c r="K497" s="237"/>
      <c r="L497" s="242"/>
      <c r="M497" s="243"/>
      <c r="N497" s="244"/>
      <c r="O497" s="244"/>
      <c r="P497" s="244"/>
      <c r="Q497" s="244"/>
      <c r="R497" s="244"/>
      <c r="S497" s="244"/>
      <c r="T497" s="245"/>
      <c r="AT497" s="246" t="s">
        <v>287</v>
      </c>
      <c r="AU497" s="246" t="s">
        <v>90</v>
      </c>
      <c r="AV497" s="12" t="s">
        <v>90</v>
      </c>
      <c r="AW497" s="12" t="s">
        <v>40</v>
      </c>
      <c r="AX497" s="12" t="s">
        <v>79</v>
      </c>
      <c r="AY497" s="246" t="s">
        <v>174</v>
      </c>
    </row>
    <row r="498" s="12" customFormat="1">
      <c r="B498" s="236"/>
      <c r="C498" s="237"/>
      <c r="D498" s="230" t="s">
        <v>287</v>
      </c>
      <c r="E498" s="238" t="s">
        <v>1</v>
      </c>
      <c r="F498" s="239" t="s">
        <v>3322</v>
      </c>
      <c r="G498" s="237"/>
      <c r="H498" s="240">
        <v>6.5</v>
      </c>
      <c r="I498" s="241"/>
      <c r="J498" s="237"/>
      <c r="K498" s="237"/>
      <c r="L498" s="242"/>
      <c r="M498" s="243"/>
      <c r="N498" s="244"/>
      <c r="O498" s="244"/>
      <c r="P498" s="244"/>
      <c r="Q498" s="244"/>
      <c r="R498" s="244"/>
      <c r="S498" s="244"/>
      <c r="T498" s="245"/>
      <c r="AT498" s="246" t="s">
        <v>287</v>
      </c>
      <c r="AU498" s="246" t="s">
        <v>90</v>
      </c>
      <c r="AV498" s="12" t="s">
        <v>90</v>
      </c>
      <c r="AW498" s="12" t="s">
        <v>40</v>
      </c>
      <c r="AX498" s="12" t="s">
        <v>79</v>
      </c>
      <c r="AY498" s="246" t="s">
        <v>174</v>
      </c>
    </row>
    <row r="499" s="12" customFormat="1">
      <c r="B499" s="236"/>
      <c r="C499" s="237"/>
      <c r="D499" s="230" t="s">
        <v>287</v>
      </c>
      <c r="E499" s="238" t="s">
        <v>1</v>
      </c>
      <c r="F499" s="239" t="s">
        <v>3323</v>
      </c>
      <c r="G499" s="237"/>
      <c r="H499" s="240">
        <v>172.63999999999999</v>
      </c>
      <c r="I499" s="241"/>
      <c r="J499" s="237"/>
      <c r="K499" s="237"/>
      <c r="L499" s="242"/>
      <c r="M499" s="243"/>
      <c r="N499" s="244"/>
      <c r="O499" s="244"/>
      <c r="P499" s="244"/>
      <c r="Q499" s="244"/>
      <c r="R499" s="244"/>
      <c r="S499" s="244"/>
      <c r="T499" s="245"/>
      <c r="AT499" s="246" t="s">
        <v>287</v>
      </c>
      <c r="AU499" s="246" t="s">
        <v>90</v>
      </c>
      <c r="AV499" s="12" t="s">
        <v>90</v>
      </c>
      <c r="AW499" s="12" t="s">
        <v>40</v>
      </c>
      <c r="AX499" s="12" t="s">
        <v>79</v>
      </c>
      <c r="AY499" s="246" t="s">
        <v>174</v>
      </c>
    </row>
    <row r="500" s="1" customFormat="1" ht="16.5" customHeight="1">
      <c r="B500" s="37"/>
      <c r="C500" s="218" t="s">
        <v>535</v>
      </c>
      <c r="D500" s="218" t="s">
        <v>175</v>
      </c>
      <c r="E500" s="219" t="s">
        <v>1889</v>
      </c>
      <c r="F500" s="220" t="s">
        <v>1890</v>
      </c>
      <c r="G500" s="221" t="s">
        <v>463</v>
      </c>
      <c r="H500" s="222">
        <v>2277.5999999999999</v>
      </c>
      <c r="I500" s="223"/>
      <c r="J500" s="224">
        <f>ROUND(I500*H500,2)</f>
        <v>0</v>
      </c>
      <c r="K500" s="220" t="s">
        <v>330</v>
      </c>
      <c r="L500" s="42"/>
      <c r="M500" s="225" t="s">
        <v>1</v>
      </c>
      <c r="N500" s="226" t="s">
        <v>50</v>
      </c>
      <c r="O500" s="78"/>
      <c r="P500" s="227">
        <f>O500*H500</f>
        <v>0</v>
      </c>
      <c r="Q500" s="227">
        <v>0.0035999999999999999</v>
      </c>
      <c r="R500" s="227">
        <f>Q500*H500</f>
        <v>8.1993599999999986</v>
      </c>
      <c r="S500" s="227">
        <v>0</v>
      </c>
      <c r="T500" s="228">
        <f>S500*H500</f>
        <v>0</v>
      </c>
      <c r="AR500" s="15" t="s">
        <v>192</v>
      </c>
      <c r="AT500" s="15" t="s">
        <v>175</v>
      </c>
      <c r="AU500" s="15" t="s">
        <v>90</v>
      </c>
      <c r="AY500" s="15" t="s">
        <v>174</v>
      </c>
      <c r="BE500" s="229">
        <f>IF(N500="základní",J500,0)</f>
        <v>0</v>
      </c>
      <c r="BF500" s="229">
        <f>IF(N500="snížená",J500,0)</f>
        <v>0</v>
      </c>
      <c r="BG500" s="229">
        <f>IF(N500="zákl. přenesená",J500,0)</f>
        <v>0</v>
      </c>
      <c r="BH500" s="229">
        <f>IF(N500="sníž. přenesená",J500,0)</f>
        <v>0</v>
      </c>
      <c r="BI500" s="229">
        <f>IF(N500="nulová",J500,0)</f>
        <v>0</v>
      </c>
      <c r="BJ500" s="15" t="s">
        <v>87</v>
      </c>
      <c r="BK500" s="229">
        <f>ROUND(I500*H500,2)</f>
        <v>0</v>
      </c>
      <c r="BL500" s="15" t="s">
        <v>192</v>
      </c>
      <c r="BM500" s="15" t="s">
        <v>3324</v>
      </c>
    </row>
    <row r="501" s="1" customFormat="1">
      <c r="B501" s="37"/>
      <c r="C501" s="38"/>
      <c r="D501" s="230" t="s">
        <v>181</v>
      </c>
      <c r="E501" s="38"/>
      <c r="F501" s="231" t="s">
        <v>1890</v>
      </c>
      <c r="G501" s="38"/>
      <c r="H501" s="38"/>
      <c r="I501" s="142"/>
      <c r="J501" s="38"/>
      <c r="K501" s="38"/>
      <c r="L501" s="42"/>
      <c r="M501" s="232"/>
      <c r="N501" s="78"/>
      <c r="O501" s="78"/>
      <c r="P501" s="78"/>
      <c r="Q501" s="78"/>
      <c r="R501" s="78"/>
      <c r="S501" s="78"/>
      <c r="T501" s="79"/>
      <c r="AT501" s="15" t="s">
        <v>181</v>
      </c>
      <c r="AU501" s="15" t="s">
        <v>90</v>
      </c>
    </row>
    <row r="502" s="12" customFormat="1">
      <c r="B502" s="236"/>
      <c r="C502" s="237"/>
      <c r="D502" s="230" t="s">
        <v>287</v>
      </c>
      <c r="E502" s="238" t="s">
        <v>1</v>
      </c>
      <c r="F502" s="239" t="s">
        <v>3325</v>
      </c>
      <c r="G502" s="237"/>
      <c r="H502" s="240">
        <v>1586</v>
      </c>
      <c r="I502" s="241"/>
      <c r="J502" s="237"/>
      <c r="K502" s="237"/>
      <c r="L502" s="242"/>
      <c r="M502" s="243"/>
      <c r="N502" s="244"/>
      <c r="O502" s="244"/>
      <c r="P502" s="244"/>
      <c r="Q502" s="244"/>
      <c r="R502" s="244"/>
      <c r="S502" s="244"/>
      <c r="T502" s="245"/>
      <c r="AT502" s="246" t="s">
        <v>287</v>
      </c>
      <c r="AU502" s="246" t="s">
        <v>90</v>
      </c>
      <c r="AV502" s="12" t="s">
        <v>90</v>
      </c>
      <c r="AW502" s="12" t="s">
        <v>40</v>
      </c>
      <c r="AX502" s="12" t="s">
        <v>79</v>
      </c>
      <c r="AY502" s="246" t="s">
        <v>174</v>
      </c>
    </row>
    <row r="503" s="12" customFormat="1">
      <c r="B503" s="236"/>
      <c r="C503" s="237"/>
      <c r="D503" s="230" t="s">
        <v>287</v>
      </c>
      <c r="E503" s="238" t="s">
        <v>1</v>
      </c>
      <c r="F503" s="239" t="s">
        <v>3326</v>
      </c>
      <c r="G503" s="237"/>
      <c r="H503" s="240">
        <v>416</v>
      </c>
      <c r="I503" s="241"/>
      <c r="J503" s="237"/>
      <c r="K503" s="237"/>
      <c r="L503" s="242"/>
      <c r="M503" s="243"/>
      <c r="N503" s="244"/>
      <c r="O503" s="244"/>
      <c r="P503" s="244"/>
      <c r="Q503" s="244"/>
      <c r="R503" s="244"/>
      <c r="S503" s="244"/>
      <c r="T503" s="245"/>
      <c r="AT503" s="246" t="s">
        <v>287</v>
      </c>
      <c r="AU503" s="246" t="s">
        <v>90</v>
      </c>
      <c r="AV503" s="12" t="s">
        <v>90</v>
      </c>
      <c r="AW503" s="12" t="s">
        <v>40</v>
      </c>
      <c r="AX503" s="12" t="s">
        <v>79</v>
      </c>
      <c r="AY503" s="246" t="s">
        <v>174</v>
      </c>
    </row>
    <row r="504" s="12" customFormat="1">
      <c r="B504" s="236"/>
      <c r="C504" s="237"/>
      <c r="D504" s="230" t="s">
        <v>287</v>
      </c>
      <c r="E504" s="238" t="s">
        <v>1</v>
      </c>
      <c r="F504" s="239" t="s">
        <v>3327</v>
      </c>
      <c r="G504" s="237"/>
      <c r="H504" s="240">
        <v>10</v>
      </c>
      <c r="I504" s="241"/>
      <c r="J504" s="237"/>
      <c r="K504" s="237"/>
      <c r="L504" s="242"/>
      <c r="M504" s="243"/>
      <c r="N504" s="244"/>
      <c r="O504" s="244"/>
      <c r="P504" s="244"/>
      <c r="Q504" s="244"/>
      <c r="R504" s="244"/>
      <c r="S504" s="244"/>
      <c r="T504" s="245"/>
      <c r="AT504" s="246" t="s">
        <v>287</v>
      </c>
      <c r="AU504" s="246" t="s">
        <v>90</v>
      </c>
      <c r="AV504" s="12" t="s">
        <v>90</v>
      </c>
      <c r="AW504" s="12" t="s">
        <v>40</v>
      </c>
      <c r="AX504" s="12" t="s">
        <v>79</v>
      </c>
      <c r="AY504" s="246" t="s">
        <v>174</v>
      </c>
    </row>
    <row r="505" s="12" customFormat="1">
      <c r="B505" s="236"/>
      <c r="C505" s="237"/>
      <c r="D505" s="230" t="s">
        <v>287</v>
      </c>
      <c r="E505" s="238" t="s">
        <v>1</v>
      </c>
      <c r="F505" s="239" t="s">
        <v>3328</v>
      </c>
      <c r="G505" s="237"/>
      <c r="H505" s="240">
        <v>265.60000000000002</v>
      </c>
      <c r="I505" s="241"/>
      <c r="J505" s="237"/>
      <c r="K505" s="237"/>
      <c r="L505" s="242"/>
      <c r="M505" s="243"/>
      <c r="N505" s="244"/>
      <c r="O505" s="244"/>
      <c r="P505" s="244"/>
      <c r="Q505" s="244"/>
      <c r="R505" s="244"/>
      <c r="S505" s="244"/>
      <c r="T505" s="245"/>
      <c r="AT505" s="246" t="s">
        <v>287</v>
      </c>
      <c r="AU505" s="246" t="s">
        <v>90</v>
      </c>
      <c r="AV505" s="12" t="s">
        <v>90</v>
      </c>
      <c r="AW505" s="12" t="s">
        <v>40</v>
      </c>
      <c r="AX505" s="12" t="s">
        <v>79</v>
      </c>
      <c r="AY505" s="246" t="s">
        <v>174</v>
      </c>
    </row>
    <row r="506" s="1" customFormat="1" ht="16.5" customHeight="1">
      <c r="B506" s="37"/>
      <c r="C506" s="218" t="s">
        <v>540</v>
      </c>
      <c r="D506" s="218" t="s">
        <v>175</v>
      </c>
      <c r="E506" s="219" t="s">
        <v>1904</v>
      </c>
      <c r="F506" s="220" t="s">
        <v>1905</v>
      </c>
      <c r="G506" s="221" t="s">
        <v>463</v>
      </c>
      <c r="H506" s="222">
        <v>2277.5999999999999</v>
      </c>
      <c r="I506" s="223"/>
      <c r="J506" s="224">
        <f>ROUND(I506*H506,2)</f>
        <v>0</v>
      </c>
      <c r="K506" s="220" t="s">
        <v>330</v>
      </c>
      <c r="L506" s="42"/>
      <c r="M506" s="225" t="s">
        <v>1</v>
      </c>
      <c r="N506" s="226" t="s">
        <v>50</v>
      </c>
      <c r="O506" s="78"/>
      <c r="P506" s="227">
        <f>O506*H506</f>
        <v>0</v>
      </c>
      <c r="Q506" s="227">
        <v>0</v>
      </c>
      <c r="R506" s="227">
        <f>Q506*H506</f>
        <v>0</v>
      </c>
      <c r="S506" s="227">
        <v>0</v>
      </c>
      <c r="T506" s="228">
        <f>S506*H506</f>
        <v>0</v>
      </c>
      <c r="AR506" s="15" t="s">
        <v>192</v>
      </c>
      <c r="AT506" s="15" t="s">
        <v>175</v>
      </c>
      <c r="AU506" s="15" t="s">
        <v>90</v>
      </c>
      <c r="AY506" s="15" t="s">
        <v>174</v>
      </c>
      <c r="BE506" s="229">
        <f>IF(N506="základní",J506,0)</f>
        <v>0</v>
      </c>
      <c r="BF506" s="229">
        <f>IF(N506="snížená",J506,0)</f>
        <v>0</v>
      </c>
      <c r="BG506" s="229">
        <f>IF(N506="zákl. přenesená",J506,0)</f>
        <v>0</v>
      </c>
      <c r="BH506" s="229">
        <f>IF(N506="sníž. přenesená",J506,0)</f>
        <v>0</v>
      </c>
      <c r="BI506" s="229">
        <f>IF(N506="nulová",J506,0)</f>
        <v>0</v>
      </c>
      <c r="BJ506" s="15" t="s">
        <v>87</v>
      </c>
      <c r="BK506" s="229">
        <f>ROUND(I506*H506,2)</f>
        <v>0</v>
      </c>
      <c r="BL506" s="15" t="s">
        <v>192</v>
      </c>
      <c r="BM506" s="15" t="s">
        <v>3329</v>
      </c>
    </row>
    <row r="507" s="1" customFormat="1">
      <c r="B507" s="37"/>
      <c r="C507" s="38"/>
      <c r="D507" s="230" t="s">
        <v>181</v>
      </c>
      <c r="E507" s="38"/>
      <c r="F507" s="231" t="s">
        <v>1907</v>
      </c>
      <c r="G507" s="38"/>
      <c r="H507" s="38"/>
      <c r="I507" s="142"/>
      <c r="J507" s="38"/>
      <c r="K507" s="38"/>
      <c r="L507" s="42"/>
      <c r="M507" s="232"/>
      <c r="N507" s="78"/>
      <c r="O507" s="78"/>
      <c r="P507" s="78"/>
      <c r="Q507" s="78"/>
      <c r="R507" s="78"/>
      <c r="S507" s="78"/>
      <c r="T507" s="79"/>
      <c r="AT507" s="15" t="s">
        <v>181</v>
      </c>
      <c r="AU507" s="15" t="s">
        <v>90</v>
      </c>
    </row>
    <row r="508" s="12" customFormat="1">
      <c r="B508" s="236"/>
      <c r="C508" s="237"/>
      <c r="D508" s="230" t="s">
        <v>287</v>
      </c>
      <c r="E508" s="238" t="s">
        <v>1</v>
      </c>
      <c r="F508" s="239" t="s">
        <v>3325</v>
      </c>
      <c r="G508" s="237"/>
      <c r="H508" s="240">
        <v>1586</v>
      </c>
      <c r="I508" s="241"/>
      <c r="J508" s="237"/>
      <c r="K508" s="237"/>
      <c r="L508" s="242"/>
      <c r="M508" s="243"/>
      <c r="N508" s="244"/>
      <c r="O508" s="244"/>
      <c r="P508" s="244"/>
      <c r="Q508" s="244"/>
      <c r="R508" s="244"/>
      <c r="S508" s="244"/>
      <c r="T508" s="245"/>
      <c r="AT508" s="246" t="s">
        <v>287</v>
      </c>
      <c r="AU508" s="246" t="s">
        <v>90</v>
      </c>
      <c r="AV508" s="12" t="s">
        <v>90</v>
      </c>
      <c r="AW508" s="12" t="s">
        <v>40</v>
      </c>
      <c r="AX508" s="12" t="s">
        <v>79</v>
      </c>
      <c r="AY508" s="246" t="s">
        <v>174</v>
      </c>
    </row>
    <row r="509" s="12" customFormat="1">
      <c r="B509" s="236"/>
      <c r="C509" s="237"/>
      <c r="D509" s="230" t="s">
        <v>287</v>
      </c>
      <c r="E509" s="238" t="s">
        <v>1</v>
      </c>
      <c r="F509" s="239" t="s">
        <v>3326</v>
      </c>
      <c r="G509" s="237"/>
      <c r="H509" s="240">
        <v>416</v>
      </c>
      <c r="I509" s="241"/>
      <c r="J509" s="237"/>
      <c r="K509" s="237"/>
      <c r="L509" s="242"/>
      <c r="M509" s="243"/>
      <c r="N509" s="244"/>
      <c r="O509" s="244"/>
      <c r="P509" s="244"/>
      <c r="Q509" s="244"/>
      <c r="R509" s="244"/>
      <c r="S509" s="244"/>
      <c r="T509" s="245"/>
      <c r="AT509" s="246" t="s">
        <v>287</v>
      </c>
      <c r="AU509" s="246" t="s">
        <v>90</v>
      </c>
      <c r="AV509" s="12" t="s">
        <v>90</v>
      </c>
      <c r="AW509" s="12" t="s">
        <v>40</v>
      </c>
      <c r="AX509" s="12" t="s">
        <v>79</v>
      </c>
      <c r="AY509" s="246" t="s">
        <v>174</v>
      </c>
    </row>
    <row r="510" s="12" customFormat="1">
      <c r="B510" s="236"/>
      <c r="C510" s="237"/>
      <c r="D510" s="230" t="s">
        <v>287</v>
      </c>
      <c r="E510" s="238" t="s">
        <v>1</v>
      </c>
      <c r="F510" s="239" t="s">
        <v>3327</v>
      </c>
      <c r="G510" s="237"/>
      <c r="H510" s="240">
        <v>10</v>
      </c>
      <c r="I510" s="241"/>
      <c r="J510" s="237"/>
      <c r="K510" s="237"/>
      <c r="L510" s="242"/>
      <c r="M510" s="243"/>
      <c r="N510" s="244"/>
      <c r="O510" s="244"/>
      <c r="P510" s="244"/>
      <c r="Q510" s="244"/>
      <c r="R510" s="244"/>
      <c r="S510" s="244"/>
      <c r="T510" s="245"/>
      <c r="AT510" s="246" t="s">
        <v>287</v>
      </c>
      <c r="AU510" s="246" t="s">
        <v>90</v>
      </c>
      <c r="AV510" s="12" t="s">
        <v>90</v>
      </c>
      <c r="AW510" s="12" t="s">
        <v>40</v>
      </c>
      <c r="AX510" s="12" t="s">
        <v>79</v>
      </c>
      <c r="AY510" s="246" t="s">
        <v>174</v>
      </c>
    </row>
    <row r="511" s="12" customFormat="1">
      <c r="B511" s="236"/>
      <c r="C511" s="237"/>
      <c r="D511" s="230" t="s">
        <v>287</v>
      </c>
      <c r="E511" s="238" t="s">
        <v>1</v>
      </c>
      <c r="F511" s="239" t="s">
        <v>3328</v>
      </c>
      <c r="G511" s="237"/>
      <c r="H511" s="240">
        <v>265.60000000000002</v>
      </c>
      <c r="I511" s="241"/>
      <c r="J511" s="237"/>
      <c r="K511" s="237"/>
      <c r="L511" s="242"/>
      <c r="M511" s="243"/>
      <c r="N511" s="244"/>
      <c r="O511" s="244"/>
      <c r="P511" s="244"/>
      <c r="Q511" s="244"/>
      <c r="R511" s="244"/>
      <c r="S511" s="244"/>
      <c r="T511" s="245"/>
      <c r="AT511" s="246" t="s">
        <v>287</v>
      </c>
      <c r="AU511" s="246" t="s">
        <v>90</v>
      </c>
      <c r="AV511" s="12" t="s">
        <v>90</v>
      </c>
      <c r="AW511" s="12" t="s">
        <v>40</v>
      </c>
      <c r="AX511" s="12" t="s">
        <v>79</v>
      </c>
      <c r="AY511" s="246" t="s">
        <v>174</v>
      </c>
    </row>
    <row r="512" s="11" customFormat="1" ht="22.8" customHeight="1">
      <c r="B512" s="202"/>
      <c r="C512" s="203"/>
      <c r="D512" s="204" t="s">
        <v>78</v>
      </c>
      <c r="E512" s="216" t="s">
        <v>209</v>
      </c>
      <c r="F512" s="216" t="s">
        <v>1054</v>
      </c>
      <c r="G512" s="203"/>
      <c r="H512" s="203"/>
      <c r="I512" s="206"/>
      <c r="J512" s="217">
        <f>BK512</f>
        <v>0</v>
      </c>
      <c r="K512" s="203"/>
      <c r="L512" s="208"/>
      <c r="M512" s="209"/>
      <c r="N512" s="210"/>
      <c r="O512" s="210"/>
      <c r="P512" s="211">
        <f>SUM(P513:P959)</f>
        <v>0</v>
      </c>
      <c r="Q512" s="210"/>
      <c r="R512" s="211">
        <f>SUM(R513:R959)</f>
        <v>20.833790000000004</v>
      </c>
      <c r="S512" s="210"/>
      <c r="T512" s="212">
        <f>SUM(T513:T959)</f>
        <v>0</v>
      </c>
      <c r="AR512" s="213" t="s">
        <v>87</v>
      </c>
      <c r="AT512" s="214" t="s">
        <v>78</v>
      </c>
      <c r="AU512" s="214" t="s">
        <v>87</v>
      </c>
      <c r="AY512" s="213" t="s">
        <v>174</v>
      </c>
      <c r="BK512" s="215">
        <f>SUM(BK513:BK959)</f>
        <v>0</v>
      </c>
    </row>
    <row r="513" s="1" customFormat="1" ht="16.5" customHeight="1">
      <c r="B513" s="37"/>
      <c r="C513" s="247" t="s">
        <v>546</v>
      </c>
      <c r="D513" s="247" t="s">
        <v>312</v>
      </c>
      <c r="E513" s="248" t="s">
        <v>1908</v>
      </c>
      <c r="F513" s="249" t="s">
        <v>1909</v>
      </c>
      <c r="G513" s="250" t="s">
        <v>463</v>
      </c>
      <c r="H513" s="251">
        <v>2317.8000000000002</v>
      </c>
      <c r="I513" s="252"/>
      <c r="J513" s="253">
        <f>ROUND(I513*H513,2)</f>
        <v>0</v>
      </c>
      <c r="K513" s="249" t="s">
        <v>1</v>
      </c>
      <c r="L513" s="254"/>
      <c r="M513" s="255" t="s">
        <v>1</v>
      </c>
      <c r="N513" s="256" t="s">
        <v>50</v>
      </c>
      <c r="O513" s="78"/>
      <c r="P513" s="227">
        <f>O513*H513</f>
        <v>0</v>
      </c>
      <c r="Q513" s="227">
        <v>0</v>
      </c>
      <c r="R513" s="227">
        <f>Q513*H513</f>
        <v>0</v>
      </c>
      <c r="S513" s="227">
        <v>0</v>
      </c>
      <c r="T513" s="228">
        <f>S513*H513</f>
        <v>0</v>
      </c>
      <c r="AR513" s="15" t="s">
        <v>1368</v>
      </c>
      <c r="AT513" s="15" t="s">
        <v>312</v>
      </c>
      <c r="AU513" s="15" t="s">
        <v>90</v>
      </c>
      <c r="AY513" s="15" t="s">
        <v>174</v>
      </c>
      <c r="BE513" s="229">
        <f>IF(N513="základní",J513,0)</f>
        <v>0</v>
      </c>
      <c r="BF513" s="229">
        <f>IF(N513="snížená",J513,0)</f>
        <v>0</v>
      </c>
      <c r="BG513" s="229">
        <f>IF(N513="zákl. přenesená",J513,0)</f>
        <v>0</v>
      </c>
      <c r="BH513" s="229">
        <f>IF(N513="sníž. přenesená",J513,0)</f>
        <v>0</v>
      </c>
      <c r="BI513" s="229">
        <f>IF(N513="nulová",J513,0)</f>
        <v>0</v>
      </c>
      <c r="BJ513" s="15" t="s">
        <v>87</v>
      </c>
      <c r="BK513" s="229">
        <f>ROUND(I513*H513,2)</f>
        <v>0</v>
      </c>
      <c r="BL513" s="15" t="s">
        <v>1368</v>
      </c>
      <c r="BM513" s="15" t="s">
        <v>3330</v>
      </c>
    </row>
    <row r="514" s="1" customFormat="1">
      <c r="B514" s="37"/>
      <c r="C514" s="38"/>
      <c r="D514" s="230" t="s">
        <v>181</v>
      </c>
      <c r="E514" s="38"/>
      <c r="F514" s="231" t="s">
        <v>1909</v>
      </c>
      <c r="G514" s="38"/>
      <c r="H514" s="38"/>
      <c r="I514" s="142"/>
      <c r="J514" s="38"/>
      <c r="K514" s="38"/>
      <c r="L514" s="42"/>
      <c r="M514" s="232"/>
      <c r="N514" s="78"/>
      <c r="O514" s="78"/>
      <c r="P514" s="78"/>
      <c r="Q514" s="78"/>
      <c r="R514" s="78"/>
      <c r="S514" s="78"/>
      <c r="T514" s="79"/>
      <c r="AT514" s="15" t="s">
        <v>181</v>
      </c>
      <c r="AU514" s="15" t="s">
        <v>90</v>
      </c>
    </row>
    <row r="515" s="12" customFormat="1">
      <c r="B515" s="236"/>
      <c r="C515" s="237"/>
      <c r="D515" s="230" t="s">
        <v>287</v>
      </c>
      <c r="E515" s="238" t="s">
        <v>1</v>
      </c>
      <c r="F515" s="239" t="s">
        <v>3331</v>
      </c>
      <c r="G515" s="237"/>
      <c r="H515" s="240">
        <v>1015</v>
      </c>
      <c r="I515" s="241"/>
      <c r="J515" s="237"/>
      <c r="K515" s="237"/>
      <c r="L515" s="242"/>
      <c r="M515" s="243"/>
      <c r="N515" s="244"/>
      <c r="O515" s="244"/>
      <c r="P515" s="244"/>
      <c r="Q515" s="244"/>
      <c r="R515" s="244"/>
      <c r="S515" s="244"/>
      <c r="T515" s="245"/>
      <c r="AT515" s="246" t="s">
        <v>287</v>
      </c>
      <c r="AU515" s="246" t="s">
        <v>90</v>
      </c>
      <c r="AV515" s="12" t="s">
        <v>90</v>
      </c>
      <c r="AW515" s="12" t="s">
        <v>40</v>
      </c>
      <c r="AX515" s="12" t="s">
        <v>79</v>
      </c>
      <c r="AY515" s="246" t="s">
        <v>174</v>
      </c>
    </row>
    <row r="516" s="12" customFormat="1">
      <c r="B516" s="236"/>
      <c r="C516" s="237"/>
      <c r="D516" s="230" t="s">
        <v>287</v>
      </c>
      <c r="E516" s="238" t="s">
        <v>1</v>
      </c>
      <c r="F516" s="239" t="s">
        <v>3332</v>
      </c>
      <c r="G516" s="237"/>
      <c r="H516" s="240">
        <v>94</v>
      </c>
      <c r="I516" s="241"/>
      <c r="J516" s="237"/>
      <c r="K516" s="237"/>
      <c r="L516" s="242"/>
      <c r="M516" s="243"/>
      <c r="N516" s="244"/>
      <c r="O516" s="244"/>
      <c r="P516" s="244"/>
      <c r="Q516" s="244"/>
      <c r="R516" s="244"/>
      <c r="S516" s="244"/>
      <c r="T516" s="245"/>
      <c r="AT516" s="246" t="s">
        <v>287</v>
      </c>
      <c r="AU516" s="246" t="s">
        <v>90</v>
      </c>
      <c r="AV516" s="12" t="s">
        <v>90</v>
      </c>
      <c r="AW516" s="12" t="s">
        <v>40</v>
      </c>
      <c r="AX516" s="12" t="s">
        <v>79</v>
      </c>
      <c r="AY516" s="246" t="s">
        <v>174</v>
      </c>
    </row>
    <row r="517" s="12" customFormat="1">
      <c r="B517" s="236"/>
      <c r="C517" s="237"/>
      <c r="D517" s="230" t="s">
        <v>287</v>
      </c>
      <c r="E517" s="238" t="s">
        <v>1</v>
      </c>
      <c r="F517" s="239" t="s">
        <v>3333</v>
      </c>
      <c r="G517" s="237"/>
      <c r="H517" s="240">
        <v>381</v>
      </c>
      <c r="I517" s="241"/>
      <c r="J517" s="237"/>
      <c r="K517" s="237"/>
      <c r="L517" s="242"/>
      <c r="M517" s="243"/>
      <c r="N517" s="244"/>
      <c r="O517" s="244"/>
      <c r="P517" s="244"/>
      <c r="Q517" s="244"/>
      <c r="R517" s="244"/>
      <c r="S517" s="244"/>
      <c r="T517" s="245"/>
      <c r="AT517" s="246" t="s">
        <v>287</v>
      </c>
      <c r="AU517" s="246" t="s">
        <v>90</v>
      </c>
      <c r="AV517" s="12" t="s">
        <v>90</v>
      </c>
      <c r="AW517" s="12" t="s">
        <v>40</v>
      </c>
      <c r="AX517" s="12" t="s">
        <v>79</v>
      </c>
      <c r="AY517" s="246" t="s">
        <v>174</v>
      </c>
    </row>
    <row r="518" s="12" customFormat="1">
      <c r="B518" s="236"/>
      <c r="C518" s="237"/>
      <c r="D518" s="230" t="s">
        <v>287</v>
      </c>
      <c r="E518" s="238" t="s">
        <v>1</v>
      </c>
      <c r="F518" s="239" t="s">
        <v>3334</v>
      </c>
      <c r="G518" s="237"/>
      <c r="H518" s="240">
        <v>87</v>
      </c>
      <c r="I518" s="241"/>
      <c r="J518" s="237"/>
      <c r="K518" s="237"/>
      <c r="L518" s="242"/>
      <c r="M518" s="243"/>
      <c r="N518" s="244"/>
      <c r="O518" s="244"/>
      <c r="P518" s="244"/>
      <c r="Q518" s="244"/>
      <c r="R518" s="244"/>
      <c r="S518" s="244"/>
      <c r="T518" s="245"/>
      <c r="AT518" s="246" t="s">
        <v>287</v>
      </c>
      <c r="AU518" s="246" t="s">
        <v>90</v>
      </c>
      <c r="AV518" s="12" t="s">
        <v>90</v>
      </c>
      <c r="AW518" s="12" t="s">
        <v>40</v>
      </c>
      <c r="AX518" s="12" t="s">
        <v>79</v>
      </c>
      <c r="AY518" s="246" t="s">
        <v>174</v>
      </c>
    </row>
    <row r="519" s="12" customFormat="1">
      <c r="B519" s="236"/>
      <c r="C519" s="237"/>
      <c r="D519" s="230" t="s">
        <v>287</v>
      </c>
      <c r="E519" s="238" t="s">
        <v>1</v>
      </c>
      <c r="F519" s="239" t="s">
        <v>3335</v>
      </c>
      <c r="G519" s="237"/>
      <c r="H519" s="240">
        <v>77</v>
      </c>
      <c r="I519" s="241"/>
      <c r="J519" s="237"/>
      <c r="K519" s="237"/>
      <c r="L519" s="242"/>
      <c r="M519" s="243"/>
      <c r="N519" s="244"/>
      <c r="O519" s="244"/>
      <c r="P519" s="244"/>
      <c r="Q519" s="244"/>
      <c r="R519" s="244"/>
      <c r="S519" s="244"/>
      <c r="T519" s="245"/>
      <c r="AT519" s="246" t="s">
        <v>287</v>
      </c>
      <c r="AU519" s="246" t="s">
        <v>90</v>
      </c>
      <c r="AV519" s="12" t="s">
        <v>90</v>
      </c>
      <c r="AW519" s="12" t="s">
        <v>40</v>
      </c>
      <c r="AX519" s="12" t="s">
        <v>79</v>
      </c>
      <c r="AY519" s="246" t="s">
        <v>174</v>
      </c>
    </row>
    <row r="520" s="12" customFormat="1">
      <c r="B520" s="236"/>
      <c r="C520" s="237"/>
      <c r="D520" s="230" t="s">
        <v>287</v>
      </c>
      <c r="E520" s="238" t="s">
        <v>1</v>
      </c>
      <c r="F520" s="239" t="s">
        <v>3336</v>
      </c>
      <c r="G520" s="237"/>
      <c r="H520" s="240">
        <v>98</v>
      </c>
      <c r="I520" s="241"/>
      <c r="J520" s="237"/>
      <c r="K520" s="237"/>
      <c r="L520" s="242"/>
      <c r="M520" s="243"/>
      <c r="N520" s="244"/>
      <c r="O520" s="244"/>
      <c r="P520" s="244"/>
      <c r="Q520" s="244"/>
      <c r="R520" s="244"/>
      <c r="S520" s="244"/>
      <c r="T520" s="245"/>
      <c r="AT520" s="246" t="s">
        <v>287</v>
      </c>
      <c r="AU520" s="246" t="s">
        <v>90</v>
      </c>
      <c r="AV520" s="12" t="s">
        <v>90</v>
      </c>
      <c r="AW520" s="12" t="s">
        <v>40</v>
      </c>
      <c r="AX520" s="12" t="s">
        <v>79</v>
      </c>
      <c r="AY520" s="246" t="s">
        <v>174</v>
      </c>
    </row>
    <row r="521" s="12" customFormat="1">
      <c r="B521" s="236"/>
      <c r="C521" s="237"/>
      <c r="D521" s="230" t="s">
        <v>287</v>
      </c>
      <c r="E521" s="238" t="s">
        <v>1</v>
      </c>
      <c r="F521" s="239" t="s">
        <v>3337</v>
      </c>
      <c r="G521" s="237"/>
      <c r="H521" s="240">
        <v>86</v>
      </c>
      <c r="I521" s="241"/>
      <c r="J521" s="237"/>
      <c r="K521" s="237"/>
      <c r="L521" s="242"/>
      <c r="M521" s="243"/>
      <c r="N521" s="244"/>
      <c r="O521" s="244"/>
      <c r="P521" s="244"/>
      <c r="Q521" s="244"/>
      <c r="R521" s="244"/>
      <c r="S521" s="244"/>
      <c r="T521" s="245"/>
      <c r="AT521" s="246" t="s">
        <v>287</v>
      </c>
      <c r="AU521" s="246" t="s">
        <v>90</v>
      </c>
      <c r="AV521" s="12" t="s">
        <v>90</v>
      </c>
      <c r="AW521" s="12" t="s">
        <v>40</v>
      </c>
      <c r="AX521" s="12" t="s">
        <v>79</v>
      </c>
      <c r="AY521" s="246" t="s">
        <v>174</v>
      </c>
    </row>
    <row r="522" s="12" customFormat="1">
      <c r="B522" s="236"/>
      <c r="C522" s="237"/>
      <c r="D522" s="230" t="s">
        <v>287</v>
      </c>
      <c r="E522" s="238" t="s">
        <v>1</v>
      </c>
      <c r="F522" s="239" t="s">
        <v>3338</v>
      </c>
      <c r="G522" s="237"/>
      <c r="H522" s="240">
        <v>49</v>
      </c>
      <c r="I522" s="241"/>
      <c r="J522" s="237"/>
      <c r="K522" s="237"/>
      <c r="L522" s="242"/>
      <c r="M522" s="243"/>
      <c r="N522" s="244"/>
      <c r="O522" s="244"/>
      <c r="P522" s="244"/>
      <c r="Q522" s="244"/>
      <c r="R522" s="244"/>
      <c r="S522" s="244"/>
      <c r="T522" s="245"/>
      <c r="AT522" s="246" t="s">
        <v>287</v>
      </c>
      <c r="AU522" s="246" t="s">
        <v>90</v>
      </c>
      <c r="AV522" s="12" t="s">
        <v>90</v>
      </c>
      <c r="AW522" s="12" t="s">
        <v>40</v>
      </c>
      <c r="AX522" s="12" t="s">
        <v>79</v>
      </c>
      <c r="AY522" s="246" t="s">
        <v>174</v>
      </c>
    </row>
    <row r="523" s="12" customFormat="1">
      <c r="B523" s="236"/>
      <c r="C523" s="237"/>
      <c r="D523" s="230" t="s">
        <v>287</v>
      </c>
      <c r="E523" s="238" t="s">
        <v>1</v>
      </c>
      <c r="F523" s="239" t="s">
        <v>3339</v>
      </c>
      <c r="G523" s="237"/>
      <c r="H523" s="240">
        <v>63</v>
      </c>
      <c r="I523" s="241"/>
      <c r="J523" s="237"/>
      <c r="K523" s="237"/>
      <c r="L523" s="242"/>
      <c r="M523" s="243"/>
      <c r="N523" s="244"/>
      <c r="O523" s="244"/>
      <c r="P523" s="244"/>
      <c r="Q523" s="244"/>
      <c r="R523" s="244"/>
      <c r="S523" s="244"/>
      <c r="T523" s="245"/>
      <c r="AT523" s="246" t="s">
        <v>287</v>
      </c>
      <c r="AU523" s="246" t="s">
        <v>90</v>
      </c>
      <c r="AV523" s="12" t="s">
        <v>90</v>
      </c>
      <c r="AW523" s="12" t="s">
        <v>40</v>
      </c>
      <c r="AX523" s="12" t="s">
        <v>79</v>
      </c>
      <c r="AY523" s="246" t="s">
        <v>174</v>
      </c>
    </row>
    <row r="524" s="12" customFormat="1">
      <c r="B524" s="236"/>
      <c r="C524" s="237"/>
      <c r="D524" s="230" t="s">
        <v>287</v>
      </c>
      <c r="E524" s="238" t="s">
        <v>1</v>
      </c>
      <c r="F524" s="239" t="s">
        <v>3340</v>
      </c>
      <c r="G524" s="237"/>
      <c r="H524" s="240">
        <v>55</v>
      </c>
      <c r="I524" s="241"/>
      <c r="J524" s="237"/>
      <c r="K524" s="237"/>
      <c r="L524" s="242"/>
      <c r="M524" s="243"/>
      <c r="N524" s="244"/>
      <c r="O524" s="244"/>
      <c r="P524" s="244"/>
      <c r="Q524" s="244"/>
      <c r="R524" s="244"/>
      <c r="S524" s="244"/>
      <c r="T524" s="245"/>
      <c r="AT524" s="246" t="s">
        <v>287</v>
      </c>
      <c r="AU524" s="246" t="s">
        <v>90</v>
      </c>
      <c r="AV524" s="12" t="s">
        <v>90</v>
      </c>
      <c r="AW524" s="12" t="s">
        <v>40</v>
      </c>
      <c r="AX524" s="12" t="s">
        <v>79</v>
      </c>
      <c r="AY524" s="246" t="s">
        <v>174</v>
      </c>
    </row>
    <row r="525" s="12" customFormat="1">
      <c r="B525" s="236"/>
      <c r="C525" s="237"/>
      <c r="D525" s="230" t="s">
        <v>287</v>
      </c>
      <c r="E525" s="238" t="s">
        <v>1</v>
      </c>
      <c r="F525" s="239" t="s">
        <v>3341</v>
      </c>
      <c r="G525" s="237"/>
      <c r="H525" s="240">
        <v>312.80000000000001</v>
      </c>
      <c r="I525" s="241"/>
      <c r="J525" s="237"/>
      <c r="K525" s="237"/>
      <c r="L525" s="242"/>
      <c r="M525" s="243"/>
      <c r="N525" s="244"/>
      <c r="O525" s="244"/>
      <c r="P525" s="244"/>
      <c r="Q525" s="244"/>
      <c r="R525" s="244"/>
      <c r="S525" s="244"/>
      <c r="T525" s="245"/>
      <c r="AT525" s="246" t="s">
        <v>287</v>
      </c>
      <c r="AU525" s="246" t="s">
        <v>90</v>
      </c>
      <c r="AV525" s="12" t="s">
        <v>90</v>
      </c>
      <c r="AW525" s="12" t="s">
        <v>40</v>
      </c>
      <c r="AX525" s="12" t="s">
        <v>79</v>
      </c>
      <c r="AY525" s="246" t="s">
        <v>174</v>
      </c>
    </row>
    <row r="526" s="1" customFormat="1" ht="16.5" customHeight="1">
      <c r="B526" s="37"/>
      <c r="C526" s="247" t="s">
        <v>553</v>
      </c>
      <c r="D526" s="247" t="s">
        <v>312</v>
      </c>
      <c r="E526" s="248" t="s">
        <v>1923</v>
      </c>
      <c r="F526" s="249" t="s">
        <v>1924</v>
      </c>
      <c r="G526" s="250" t="s">
        <v>463</v>
      </c>
      <c r="H526" s="251">
        <v>4014.4400000000001</v>
      </c>
      <c r="I526" s="252"/>
      <c r="J526" s="253">
        <f>ROUND(I526*H526,2)</f>
        <v>0</v>
      </c>
      <c r="K526" s="249" t="s">
        <v>274</v>
      </c>
      <c r="L526" s="254"/>
      <c r="M526" s="255" t="s">
        <v>1</v>
      </c>
      <c r="N526" s="256" t="s">
        <v>50</v>
      </c>
      <c r="O526" s="78"/>
      <c r="P526" s="227">
        <f>O526*H526</f>
        <v>0</v>
      </c>
      <c r="Q526" s="227">
        <v>0.00025000000000000001</v>
      </c>
      <c r="R526" s="227">
        <f>Q526*H526</f>
        <v>1.0036100000000001</v>
      </c>
      <c r="S526" s="227">
        <v>0</v>
      </c>
      <c r="T526" s="228">
        <f>S526*H526</f>
        <v>0</v>
      </c>
      <c r="AR526" s="15" t="s">
        <v>1368</v>
      </c>
      <c r="AT526" s="15" t="s">
        <v>312</v>
      </c>
      <c r="AU526" s="15" t="s">
        <v>90</v>
      </c>
      <c r="AY526" s="15" t="s">
        <v>174</v>
      </c>
      <c r="BE526" s="229">
        <f>IF(N526="základní",J526,0)</f>
        <v>0</v>
      </c>
      <c r="BF526" s="229">
        <f>IF(N526="snížená",J526,0)</f>
        <v>0</v>
      </c>
      <c r="BG526" s="229">
        <f>IF(N526="zákl. přenesená",J526,0)</f>
        <v>0</v>
      </c>
      <c r="BH526" s="229">
        <f>IF(N526="sníž. přenesená",J526,0)</f>
        <v>0</v>
      </c>
      <c r="BI526" s="229">
        <f>IF(N526="nulová",J526,0)</f>
        <v>0</v>
      </c>
      <c r="BJ526" s="15" t="s">
        <v>87</v>
      </c>
      <c r="BK526" s="229">
        <f>ROUND(I526*H526,2)</f>
        <v>0</v>
      </c>
      <c r="BL526" s="15" t="s">
        <v>1368</v>
      </c>
      <c r="BM526" s="15" t="s">
        <v>3342</v>
      </c>
    </row>
    <row r="527" s="1" customFormat="1">
      <c r="B527" s="37"/>
      <c r="C527" s="38"/>
      <c r="D527" s="230" t="s">
        <v>181</v>
      </c>
      <c r="E527" s="38"/>
      <c r="F527" s="231" t="s">
        <v>1924</v>
      </c>
      <c r="G527" s="38"/>
      <c r="H527" s="38"/>
      <c r="I527" s="142"/>
      <c r="J527" s="38"/>
      <c r="K527" s="38"/>
      <c r="L527" s="42"/>
      <c r="M527" s="232"/>
      <c r="N527" s="78"/>
      <c r="O527" s="78"/>
      <c r="P527" s="78"/>
      <c r="Q527" s="78"/>
      <c r="R527" s="78"/>
      <c r="S527" s="78"/>
      <c r="T527" s="79"/>
      <c r="AT527" s="15" t="s">
        <v>181</v>
      </c>
      <c r="AU527" s="15" t="s">
        <v>90</v>
      </c>
    </row>
    <row r="528" s="12" customFormat="1">
      <c r="B528" s="236"/>
      <c r="C528" s="237"/>
      <c r="D528" s="230" t="s">
        <v>287</v>
      </c>
      <c r="E528" s="238" t="s">
        <v>1</v>
      </c>
      <c r="F528" s="239" t="s">
        <v>3331</v>
      </c>
      <c r="G528" s="237"/>
      <c r="H528" s="240">
        <v>1015</v>
      </c>
      <c r="I528" s="241"/>
      <c r="J528" s="237"/>
      <c r="K528" s="237"/>
      <c r="L528" s="242"/>
      <c r="M528" s="243"/>
      <c r="N528" s="244"/>
      <c r="O528" s="244"/>
      <c r="P528" s="244"/>
      <c r="Q528" s="244"/>
      <c r="R528" s="244"/>
      <c r="S528" s="244"/>
      <c r="T528" s="245"/>
      <c r="AT528" s="246" t="s">
        <v>287</v>
      </c>
      <c r="AU528" s="246" t="s">
        <v>90</v>
      </c>
      <c r="AV528" s="12" t="s">
        <v>90</v>
      </c>
      <c r="AW528" s="12" t="s">
        <v>40</v>
      </c>
      <c r="AX528" s="12" t="s">
        <v>79</v>
      </c>
      <c r="AY528" s="246" t="s">
        <v>174</v>
      </c>
    </row>
    <row r="529" s="12" customFormat="1">
      <c r="B529" s="236"/>
      <c r="C529" s="237"/>
      <c r="D529" s="230" t="s">
        <v>287</v>
      </c>
      <c r="E529" s="238" t="s">
        <v>1</v>
      </c>
      <c r="F529" s="239" t="s">
        <v>3343</v>
      </c>
      <c r="G529" s="237"/>
      <c r="H529" s="240">
        <v>188</v>
      </c>
      <c r="I529" s="241"/>
      <c r="J529" s="237"/>
      <c r="K529" s="237"/>
      <c r="L529" s="242"/>
      <c r="M529" s="243"/>
      <c r="N529" s="244"/>
      <c r="O529" s="244"/>
      <c r="P529" s="244"/>
      <c r="Q529" s="244"/>
      <c r="R529" s="244"/>
      <c r="S529" s="244"/>
      <c r="T529" s="245"/>
      <c r="AT529" s="246" t="s">
        <v>287</v>
      </c>
      <c r="AU529" s="246" t="s">
        <v>90</v>
      </c>
      <c r="AV529" s="12" t="s">
        <v>90</v>
      </c>
      <c r="AW529" s="12" t="s">
        <v>40</v>
      </c>
      <c r="AX529" s="12" t="s">
        <v>79</v>
      </c>
      <c r="AY529" s="246" t="s">
        <v>174</v>
      </c>
    </row>
    <row r="530" s="12" customFormat="1">
      <c r="B530" s="236"/>
      <c r="C530" s="237"/>
      <c r="D530" s="230" t="s">
        <v>287</v>
      </c>
      <c r="E530" s="238" t="s">
        <v>1</v>
      </c>
      <c r="F530" s="239" t="s">
        <v>3344</v>
      </c>
      <c r="G530" s="237"/>
      <c r="H530" s="240">
        <v>762</v>
      </c>
      <c r="I530" s="241"/>
      <c r="J530" s="237"/>
      <c r="K530" s="237"/>
      <c r="L530" s="242"/>
      <c r="M530" s="243"/>
      <c r="N530" s="244"/>
      <c r="O530" s="244"/>
      <c r="P530" s="244"/>
      <c r="Q530" s="244"/>
      <c r="R530" s="244"/>
      <c r="S530" s="244"/>
      <c r="T530" s="245"/>
      <c r="AT530" s="246" t="s">
        <v>287</v>
      </c>
      <c r="AU530" s="246" t="s">
        <v>90</v>
      </c>
      <c r="AV530" s="12" t="s">
        <v>90</v>
      </c>
      <c r="AW530" s="12" t="s">
        <v>40</v>
      </c>
      <c r="AX530" s="12" t="s">
        <v>79</v>
      </c>
      <c r="AY530" s="246" t="s">
        <v>174</v>
      </c>
    </row>
    <row r="531" s="12" customFormat="1">
      <c r="B531" s="236"/>
      <c r="C531" s="237"/>
      <c r="D531" s="230" t="s">
        <v>287</v>
      </c>
      <c r="E531" s="238" t="s">
        <v>1</v>
      </c>
      <c r="F531" s="239" t="s">
        <v>3345</v>
      </c>
      <c r="G531" s="237"/>
      <c r="H531" s="240">
        <v>174</v>
      </c>
      <c r="I531" s="241"/>
      <c r="J531" s="237"/>
      <c r="K531" s="237"/>
      <c r="L531" s="242"/>
      <c r="M531" s="243"/>
      <c r="N531" s="244"/>
      <c r="O531" s="244"/>
      <c r="P531" s="244"/>
      <c r="Q531" s="244"/>
      <c r="R531" s="244"/>
      <c r="S531" s="244"/>
      <c r="T531" s="245"/>
      <c r="AT531" s="246" t="s">
        <v>287</v>
      </c>
      <c r="AU531" s="246" t="s">
        <v>90</v>
      </c>
      <c r="AV531" s="12" t="s">
        <v>90</v>
      </c>
      <c r="AW531" s="12" t="s">
        <v>40</v>
      </c>
      <c r="AX531" s="12" t="s">
        <v>79</v>
      </c>
      <c r="AY531" s="246" t="s">
        <v>174</v>
      </c>
    </row>
    <row r="532" s="12" customFormat="1">
      <c r="B532" s="236"/>
      <c r="C532" s="237"/>
      <c r="D532" s="230" t="s">
        <v>287</v>
      </c>
      <c r="E532" s="238" t="s">
        <v>1</v>
      </c>
      <c r="F532" s="239" t="s">
        <v>3346</v>
      </c>
      <c r="G532" s="237"/>
      <c r="H532" s="240">
        <v>154</v>
      </c>
      <c r="I532" s="241"/>
      <c r="J532" s="237"/>
      <c r="K532" s="237"/>
      <c r="L532" s="242"/>
      <c r="M532" s="243"/>
      <c r="N532" s="244"/>
      <c r="O532" s="244"/>
      <c r="P532" s="244"/>
      <c r="Q532" s="244"/>
      <c r="R532" s="244"/>
      <c r="S532" s="244"/>
      <c r="T532" s="245"/>
      <c r="AT532" s="246" t="s">
        <v>287</v>
      </c>
      <c r="AU532" s="246" t="s">
        <v>90</v>
      </c>
      <c r="AV532" s="12" t="s">
        <v>90</v>
      </c>
      <c r="AW532" s="12" t="s">
        <v>40</v>
      </c>
      <c r="AX532" s="12" t="s">
        <v>79</v>
      </c>
      <c r="AY532" s="246" t="s">
        <v>174</v>
      </c>
    </row>
    <row r="533" s="12" customFormat="1">
      <c r="B533" s="236"/>
      <c r="C533" s="237"/>
      <c r="D533" s="230" t="s">
        <v>287</v>
      </c>
      <c r="E533" s="238" t="s">
        <v>1</v>
      </c>
      <c r="F533" s="239" t="s">
        <v>3347</v>
      </c>
      <c r="G533" s="237"/>
      <c r="H533" s="240">
        <v>196</v>
      </c>
      <c r="I533" s="241"/>
      <c r="J533" s="237"/>
      <c r="K533" s="237"/>
      <c r="L533" s="242"/>
      <c r="M533" s="243"/>
      <c r="N533" s="244"/>
      <c r="O533" s="244"/>
      <c r="P533" s="244"/>
      <c r="Q533" s="244"/>
      <c r="R533" s="244"/>
      <c r="S533" s="244"/>
      <c r="T533" s="245"/>
      <c r="AT533" s="246" t="s">
        <v>287</v>
      </c>
      <c r="AU533" s="246" t="s">
        <v>90</v>
      </c>
      <c r="AV533" s="12" t="s">
        <v>90</v>
      </c>
      <c r="AW533" s="12" t="s">
        <v>40</v>
      </c>
      <c r="AX533" s="12" t="s">
        <v>79</v>
      </c>
      <c r="AY533" s="246" t="s">
        <v>174</v>
      </c>
    </row>
    <row r="534" s="12" customFormat="1">
      <c r="B534" s="236"/>
      <c r="C534" s="237"/>
      <c r="D534" s="230" t="s">
        <v>287</v>
      </c>
      <c r="E534" s="238" t="s">
        <v>1</v>
      </c>
      <c r="F534" s="239" t="s">
        <v>3348</v>
      </c>
      <c r="G534" s="237"/>
      <c r="H534" s="240">
        <v>172</v>
      </c>
      <c r="I534" s="241"/>
      <c r="J534" s="237"/>
      <c r="K534" s="237"/>
      <c r="L534" s="242"/>
      <c r="M534" s="243"/>
      <c r="N534" s="244"/>
      <c r="O534" s="244"/>
      <c r="P534" s="244"/>
      <c r="Q534" s="244"/>
      <c r="R534" s="244"/>
      <c r="S534" s="244"/>
      <c r="T534" s="245"/>
      <c r="AT534" s="246" t="s">
        <v>287</v>
      </c>
      <c r="AU534" s="246" t="s">
        <v>90</v>
      </c>
      <c r="AV534" s="12" t="s">
        <v>90</v>
      </c>
      <c r="AW534" s="12" t="s">
        <v>40</v>
      </c>
      <c r="AX534" s="12" t="s">
        <v>79</v>
      </c>
      <c r="AY534" s="246" t="s">
        <v>174</v>
      </c>
    </row>
    <row r="535" s="12" customFormat="1">
      <c r="B535" s="236"/>
      <c r="C535" s="237"/>
      <c r="D535" s="230" t="s">
        <v>287</v>
      </c>
      <c r="E535" s="238" t="s">
        <v>1</v>
      </c>
      <c r="F535" s="239" t="s">
        <v>3349</v>
      </c>
      <c r="G535" s="237"/>
      <c r="H535" s="240">
        <v>98</v>
      </c>
      <c r="I535" s="241"/>
      <c r="J535" s="237"/>
      <c r="K535" s="237"/>
      <c r="L535" s="242"/>
      <c r="M535" s="243"/>
      <c r="N535" s="244"/>
      <c r="O535" s="244"/>
      <c r="P535" s="244"/>
      <c r="Q535" s="244"/>
      <c r="R535" s="244"/>
      <c r="S535" s="244"/>
      <c r="T535" s="245"/>
      <c r="AT535" s="246" t="s">
        <v>287</v>
      </c>
      <c r="AU535" s="246" t="s">
        <v>90</v>
      </c>
      <c r="AV535" s="12" t="s">
        <v>90</v>
      </c>
      <c r="AW535" s="12" t="s">
        <v>40</v>
      </c>
      <c r="AX535" s="12" t="s">
        <v>79</v>
      </c>
      <c r="AY535" s="246" t="s">
        <v>174</v>
      </c>
    </row>
    <row r="536" s="12" customFormat="1">
      <c r="B536" s="236"/>
      <c r="C536" s="237"/>
      <c r="D536" s="230" t="s">
        <v>287</v>
      </c>
      <c r="E536" s="238" t="s">
        <v>1</v>
      </c>
      <c r="F536" s="239" t="s">
        <v>3350</v>
      </c>
      <c r="G536" s="237"/>
      <c r="H536" s="240">
        <v>126</v>
      </c>
      <c r="I536" s="241"/>
      <c r="J536" s="237"/>
      <c r="K536" s="237"/>
      <c r="L536" s="242"/>
      <c r="M536" s="243"/>
      <c r="N536" s="244"/>
      <c r="O536" s="244"/>
      <c r="P536" s="244"/>
      <c r="Q536" s="244"/>
      <c r="R536" s="244"/>
      <c r="S536" s="244"/>
      <c r="T536" s="245"/>
      <c r="AT536" s="246" t="s">
        <v>287</v>
      </c>
      <c r="AU536" s="246" t="s">
        <v>90</v>
      </c>
      <c r="AV536" s="12" t="s">
        <v>90</v>
      </c>
      <c r="AW536" s="12" t="s">
        <v>40</v>
      </c>
      <c r="AX536" s="12" t="s">
        <v>79</v>
      </c>
      <c r="AY536" s="246" t="s">
        <v>174</v>
      </c>
    </row>
    <row r="537" s="12" customFormat="1">
      <c r="B537" s="236"/>
      <c r="C537" s="237"/>
      <c r="D537" s="230" t="s">
        <v>287</v>
      </c>
      <c r="E537" s="238" t="s">
        <v>1</v>
      </c>
      <c r="F537" s="239" t="s">
        <v>3351</v>
      </c>
      <c r="G537" s="237"/>
      <c r="H537" s="240">
        <v>110</v>
      </c>
      <c r="I537" s="241"/>
      <c r="J537" s="237"/>
      <c r="K537" s="237"/>
      <c r="L537" s="242"/>
      <c r="M537" s="243"/>
      <c r="N537" s="244"/>
      <c r="O537" s="244"/>
      <c r="P537" s="244"/>
      <c r="Q537" s="244"/>
      <c r="R537" s="244"/>
      <c r="S537" s="244"/>
      <c r="T537" s="245"/>
      <c r="AT537" s="246" t="s">
        <v>287</v>
      </c>
      <c r="AU537" s="246" t="s">
        <v>90</v>
      </c>
      <c r="AV537" s="12" t="s">
        <v>90</v>
      </c>
      <c r="AW537" s="12" t="s">
        <v>40</v>
      </c>
      <c r="AX537" s="12" t="s">
        <v>79</v>
      </c>
      <c r="AY537" s="246" t="s">
        <v>174</v>
      </c>
    </row>
    <row r="538" s="12" customFormat="1">
      <c r="B538" s="236"/>
      <c r="C538" s="237"/>
      <c r="D538" s="230" t="s">
        <v>287</v>
      </c>
      <c r="E538" s="238" t="s">
        <v>1</v>
      </c>
      <c r="F538" s="239" t="s">
        <v>3352</v>
      </c>
      <c r="G538" s="237"/>
      <c r="H538" s="240">
        <v>719.44000000000005</v>
      </c>
      <c r="I538" s="241"/>
      <c r="J538" s="237"/>
      <c r="K538" s="237"/>
      <c r="L538" s="242"/>
      <c r="M538" s="243"/>
      <c r="N538" s="244"/>
      <c r="O538" s="244"/>
      <c r="P538" s="244"/>
      <c r="Q538" s="244"/>
      <c r="R538" s="244"/>
      <c r="S538" s="244"/>
      <c r="T538" s="245"/>
      <c r="AT538" s="246" t="s">
        <v>287</v>
      </c>
      <c r="AU538" s="246" t="s">
        <v>90</v>
      </c>
      <c r="AV538" s="12" t="s">
        <v>90</v>
      </c>
      <c r="AW538" s="12" t="s">
        <v>40</v>
      </c>
      <c r="AX538" s="12" t="s">
        <v>79</v>
      </c>
      <c r="AY538" s="246" t="s">
        <v>174</v>
      </c>
    </row>
    <row r="539" s="12" customFormat="1">
      <c r="B539" s="236"/>
      <c r="C539" s="237"/>
      <c r="D539" s="230" t="s">
        <v>287</v>
      </c>
      <c r="E539" s="238" t="s">
        <v>1</v>
      </c>
      <c r="F539" s="239" t="s">
        <v>1708</v>
      </c>
      <c r="G539" s="237"/>
      <c r="H539" s="240">
        <v>300</v>
      </c>
      <c r="I539" s="241"/>
      <c r="J539" s="237"/>
      <c r="K539" s="237"/>
      <c r="L539" s="242"/>
      <c r="M539" s="243"/>
      <c r="N539" s="244"/>
      <c r="O539" s="244"/>
      <c r="P539" s="244"/>
      <c r="Q539" s="244"/>
      <c r="R539" s="244"/>
      <c r="S539" s="244"/>
      <c r="T539" s="245"/>
      <c r="AT539" s="246" t="s">
        <v>287</v>
      </c>
      <c r="AU539" s="246" t="s">
        <v>90</v>
      </c>
      <c r="AV539" s="12" t="s">
        <v>90</v>
      </c>
      <c r="AW539" s="12" t="s">
        <v>40</v>
      </c>
      <c r="AX539" s="12" t="s">
        <v>79</v>
      </c>
      <c r="AY539" s="246" t="s">
        <v>174</v>
      </c>
    </row>
    <row r="540" s="1" customFormat="1" ht="16.5" customHeight="1">
      <c r="B540" s="37"/>
      <c r="C540" s="247" t="s">
        <v>559</v>
      </c>
      <c r="D540" s="247" t="s">
        <v>312</v>
      </c>
      <c r="E540" s="248" t="s">
        <v>1937</v>
      </c>
      <c r="F540" s="249" t="s">
        <v>1938</v>
      </c>
      <c r="G540" s="250" t="s">
        <v>740</v>
      </c>
      <c r="H540" s="251">
        <v>1</v>
      </c>
      <c r="I540" s="252"/>
      <c r="J540" s="253">
        <f>ROUND(I540*H540,2)</f>
        <v>0</v>
      </c>
      <c r="K540" s="249" t="s">
        <v>1</v>
      </c>
      <c r="L540" s="254"/>
      <c r="M540" s="255" t="s">
        <v>1</v>
      </c>
      <c r="N540" s="256" t="s">
        <v>50</v>
      </c>
      <c r="O540" s="78"/>
      <c r="P540" s="227">
        <f>O540*H540</f>
        <v>0</v>
      </c>
      <c r="Q540" s="227">
        <v>0.0042500000000000003</v>
      </c>
      <c r="R540" s="227">
        <f>Q540*H540</f>
        <v>0.0042500000000000003</v>
      </c>
      <c r="S540" s="227">
        <v>0</v>
      </c>
      <c r="T540" s="228">
        <f>S540*H540</f>
        <v>0</v>
      </c>
      <c r="AR540" s="15" t="s">
        <v>209</v>
      </c>
      <c r="AT540" s="15" t="s">
        <v>312</v>
      </c>
      <c r="AU540" s="15" t="s">
        <v>90</v>
      </c>
      <c r="AY540" s="15" t="s">
        <v>174</v>
      </c>
      <c r="BE540" s="229">
        <f>IF(N540="základní",J540,0)</f>
        <v>0</v>
      </c>
      <c r="BF540" s="229">
        <f>IF(N540="snížená",J540,0)</f>
        <v>0</v>
      </c>
      <c r="BG540" s="229">
        <f>IF(N540="zákl. přenesená",J540,0)</f>
        <v>0</v>
      </c>
      <c r="BH540" s="229">
        <f>IF(N540="sníž. přenesená",J540,0)</f>
        <v>0</v>
      </c>
      <c r="BI540" s="229">
        <f>IF(N540="nulová",J540,0)</f>
        <v>0</v>
      </c>
      <c r="BJ540" s="15" t="s">
        <v>87</v>
      </c>
      <c r="BK540" s="229">
        <f>ROUND(I540*H540,2)</f>
        <v>0</v>
      </c>
      <c r="BL540" s="15" t="s">
        <v>192</v>
      </c>
      <c r="BM540" s="15" t="s">
        <v>3353</v>
      </c>
    </row>
    <row r="541" s="1" customFormat="1">
      <c r="B541" s="37"/>
      <c r="C541" s="38"/>
      <c r="D541" s="230" t="s">
        <v>181</v>
      </c>
      <c r="E541" s="38"/>
      <c r="F541" s="231" t="s">
        <v>1938</v>
      </c>
      <c r="G541" s="38"/>
      <c r="H541" s="38"/>
      <c r="I541" s="142"/>
      <c r="J541" s="38"/>
      <c r="K541" s="38"/>
      <c r="L541" s="42"/>
      <c r="M541" s="232"/>
      <c r="N541" s="78"/>
      <c r="O541" s="78"/>
      <c r="P541" s="78"/>
      <c r="Q541" s="78"/>
      <c r="R541" s="78"/>
      <c r="S541" s="78"/>
      <c r="T541" s="79"/>
      <c r="AT541" s="15" t="s">
        <v>181</v>
      </c>
      <c r="AU541" s="15" t="s">
        <v>90</v>
      </c>
    </row>
    <row r="542" s="12" customFormat="1">
      <c r="B542" s="236"/>
      <c r="C542" s="237"/>
      <c r="D542" s="230" t="s">
        <v>287</v>
      </c>
      <c r="E542" s="238" t="s">
        <v>1</v>
      </c>
      <c r="F542" s="239" t="s">
        <v>87</v>
      </c>
      <c r="G542" s="237"/>
      <c r="H542" s="240">
        <v>1</v>
      </c>
      <c r="I542" s="241"/>
      <c r="J542" s="237"/>
      <c r="K542" s="237"/>
      <c r="L542" s="242"/>
      <c r="M542" s="243"/>
      <c r="N542" s="244"/>
      <c r="O542" s="244"/>
      <c r="P542" s="244"/>
      <c r="Q542" s="244"/>
      <c r="R542" s="244"/>
      <c r="S542" s="244"/>
      <c r="T542" s="245"/>
      <c r="AT542" s="246" t="s">
        <v>287</v>
      </c>
      <c r="AU542" s="246" t="s">
        <v>90</v>
      </c>
      <c r="AV542" s="12" t="s">
        <v>90</v>
      </c>
      <c r="AW542" s="12" t="s">
        <v>40</v>
      </c>
      <c r="AX542" s="12" t="s">
        <v>87</v>
      </c>
      <c r="AY542" s="246" t="s">
        <v>174</v>
      </c>
    </row>
    <row r="543" s="1" customFormat="1" ht="16.5" customHeight="1">
      <c r="B543" s="37"/>
      <c r="C543" s="218" t="s">
        <v>565</v>
      </c>
      <c r="D543" s="218" t="s">
        <v>175</v>
      </c>
      <c r="E543" s="219" t="s">
        <v>2360</v>
      </c>
      <c r="F543" s="220" t="s">
        <v>2361</v>
      </c>
      <c r="G543" s="221" t="s">
        <v>463</v>
      </c>
      <c r="H543" s="222">
        <v>30</v>
      </c>
      <c r="I543" s="223"/>
      <c r="J543" s="224">
        <f>ROUND(I543*H543,2)</f>
        <v>0</v>
      </c>
      <c r="K543" s="220" t="s">
        <v>330</v>
      </c>
      <c r="L543" s="42"/>
      <c r="M543" s="225" t="s">
        <v>1</v>
      </c>
      <c r="N543" s="226" t="s">
        <v>50</v>
      </c>
      <c r="O543" s="78"/>
      <c r="P543" s="227">
        <f>O543*H543</f>
        <v>0</v>
      </c>
      <c r="Q543" s="227">
        <v>0.0042900000000000004</v>
      </c>
      <c r="R543" s="227">
        <f>Q543*H543</f>
        <v>0.12870000000000001</v>
      </c>
      <c r="S543" s="227">
        <v>0</v>
      </c>
      <c r="T543" s="228">
        <f>S543*H543</f>
        <v>0</v>
      </c>
      <c r="AR543" s="15" t="s">
        <v>347</v>
      </c>
      <c r="AT543" s="15" t="s">
        <v>175</v>
      </c>
      <c r="AU543" s="15" t="s">
        <v>90</v>
      </c>
      <c r="AY543" s="15" t="s">
        <v>174</v>
      </c>
      <c r="BE543" s="229">
        <f>IF(N543="základní",J543,0)</f>
        <v>0</v>
      </c>
      <c r="BF543" s="229">
        <f>IF(N543="snížená",J543,0)</f>
        <v>0</v>
      </c>
      <c r="BG543" s="229">
        <f>IF(N543="zákl. přenesená",J543,0)</f>
        <v>0</v>
      </c>
      <c r="BH543" s="229">
        <f>IF(N543="sníž. přenesená",J543,0)</f>
        <v>0</v>
      </c>
      <c r="BI543" s="229">
        <f>IF(N543="nulová",J543,0)</f>
        <v>0</v>
      </c>
      <c r="BJ543" s="15" t="s">
        <v>87</v>
      </c>
      <c r="BK543" s="229">
        <f>ROUND(I543*H543,2)</f>
        <v>0</v>
      </c>
      <c r="BL543" s="15" t="s">
        <v>347</v>
      </c>
      <c r="BM543" s="15" t="s">
        <v>3354</v>
      </c>
    </row>
    <row r="544" s="1" customFormat="1">
      <c r="B544" s="37"/>
      <c r="C544" s="38"/>
      <c r="D544" s="230" t="s">
        <v>181</v>
      </c>
      <c r="E544" s="38"/>
      <c r="F544" s="231" t="s">
        <v>2363</v>
      </c>
      <c r="G544" s="38"/>
      <c r="H544" s="38"/>
      <c r="I544" s="142"/>
      <c r="J544" s="38"/>
      <c r="K544" s="38"/>
      <c r="L544" s="42"/>
      <c r="M544" s="232"/>
      <c r="N544" s="78"/>
      <c r="O544" s="78"/>
      <c r="P544" s="78"/>
      <c r="Q544" s="78"/>
      <c r="R544" s="78"/>
      <c r="S544" s="78"/>
      <c r="T544" s="79"/>
      <c r="AT544" s="15" t="s">
        <v>181</v>
      </c>
      <c r="AU544" s="15" t="s">
        <v>90</v>
      </c>
    </row>
    <row r="545" s="12" customFormat="1">
      <c r="B545" s="236"/>
      <c r="C545" s="237"/>
      <c r="D545" s="230" t="s">
        <v>287</v>
      </c>
      <c r="E545" s="238" t="s">
        <v>1</v>
      </c>
      <c r="F545" s="239" t="s">
        <v>421</v>
      </c>
      <c r="G545" s="237"/>
      <c r="H545" s="240">
        <v>30</v>
      </c>
      <c r="I545" s="241"/>
      <c r="J545" s="237"/>
      <c r="K545" s="237"/>
      <c r="L545" s="242"/>
      <c r="M545" s="243"/>
      <c r="N545" s="244"/>
      <c r="O545" s="244"/>
      <c r="P545" s="244"/>
      <c r="Q545" s="244"/>
      <c r="R545" s="244"/>
      <c r="S545" s="244"/>
      <c r="T545" s="245"/>
      <c r="AT545" s="246" t="s">
        <v>287</v>
      </c>
      <c r="AU545" s="246" t="s">
        <v>90</v>
      </c>
      <c r="AV545" s="12" t="s">
        <v>90</v>
      </c>
      <c r="AW545" s="12" t="s">
        <v>40</v>
      </c>
      <c r="AX545" s="12" t="s">
        <v>87</v>
      </c>
      <c r="AY545" s="246" t="s">
        <v>174</v>
      </c>
    </row>
    <row r="546" s="1" customFormat="1" ht="16.5" customHeight="1">
      <c r="B546" s="37"/>
      <c r="C546" s="218" t="s">
        <v>570</v>
      </c>
      <c r="D546" s="218" t="s">
        <v>175</v>
      </c>
      <c r="E546" s="219" t="s">
        <v>1983</v>
      </c>
      <c r="F546" s="220" t="s">
        <v>2824</v>
      </c>
      <c r="G546" s="221" t="s">
        <v>463</v>
      </c>
      <c r="H546" s="222">
        <v>1037</v>
      </c>
      <c r="I546" s="223"/>
      <c r="J546" s="224">
        <f>ROUND(I546*H546,2)</f>
        <v>0</v>
      </c>
      <c r="K546" s="220" t="s">
        <v>274</v>
      </c>
      <c r="L546" s="42"/>
      <c r="M546" s="225" t="s">
        <v>1</v>
      </c>
      <c r="N546" s="226" t="s">
        <v>50</v>
      </c>
      <c r="O546" s="78"/>
      <c r="P546" s="227">
        <f>O546*H546</f>
        <v>0</v>
      </c>
      <c r="Q546" s="227">
        <v>1.0000000000000001E-05</v>
      </c>
      <c r="R546" s="227">
        <f>Q546*H546</f>
        <v>0.010370000000000001</v>
      </c>
      <c r="S546" s="227">
        <v>0</v>
      </c>
      <c r="T546" s="228">
        <f>S546*H546</f>
        <v>0</v>
      </c>
      <c r="AR546" s="15" t="s">
        <v>192</v>
      </c>
      <c r="AT546" s="15" t="s">
        <v>175</v>
      </c>
      <c r="AU546" s="15" t="s">
        <v>90</v>
      </c>
      <c r="AY546" s="15" t="s">
        <v>174</v>
      </c>
      <c r="BE546" s="229">
        <f>IF(N546="základní",J546,0)</f>
        <v>0</v>
      </c>
      <c r="BF546" s="229">
        <f>IF(N546="snížená",J546,0)</f>
        <v>0</v>
      </c>
      <c r="BG546" s="229">
        <f>IF(N546="zákl. přenesená",J546,0)</f>
        <v>0</v>
      </c>
      <c r="BH546" s="229">
        <f>IF(N546="sníž. přenesená",J546,0)</f>
        <v>0</v>
      </c>
      <c r="BI546" s="229">
        <f>IF(N546="nulová",J546,0)</f>
        <v>0</v>
      </c>
      <c r="BJ546" s="15" t="s">
        <v>87</v>
      </c>
      <c r="BK546" s="229">
        <f>ROUND(I546*H546,2)</f>
        <v>0</v>
      </c>
      <c r="BL546" s="15" t="s">
        <v>192</v>
      </c>
      <c r="BM546" s="15" t="s">
        <v>3355</v>
      </c>
    </row>
    <row r="547" s="1" customFormat="1">
      <c r="B547" s="37"/>
      <c r="C547" s="38"/>
      <c r="D547" s="230" t="s">
        <v>181</v>
      </c>
      <c r="E547" s="38"/>
      <c r="F547" s="231" t="s">
        <v>2826</v>
      </c>
      <c r="G547" s="38"/>
      <c r="H547" s="38"/>
      <c r="I547" s="142"/>
      <c r="J547" s="38"/>
      <c r="K547" s="38"/>
      <c r="L547" s="42"/>
      <c r="M547" s="232"/>
      <c r="N547" s="78"/>
      <c r="O547" s="78"/>
      <c r="P547" s="78"/>
      <c r="Q547" s="78"/>
      <c r="R547" s="78"/>
      <c r="S547" s="78"/>
      <c r="T547" s="79"/>
      <c r="AT547" s="15" t="s">
        <v>181</v>
      </c>
      <c r="AU547" s="15" t="s">
        <v>90</v>
      </c>
    </row>
    <row r="548" s="12" customFormat="1">
      <c r="B548" s="236"/>
      <c r="C548" s="237"/>
      <c r="D548" s="230" t="s">
        <v>287</v>
      </c>
      <c r="E548" s="238" t="s">
        <v>1</v>
      </c>
      <c r="F548" s="239" t="s">
        <v>3356</v>
      </c>
      <c r="G548" s="237"/>
      <c r="H548" s="240">
        <v>141</v>
      </c>
      <c r="I548" s="241"/>
      <c r="J548" s="237"/>
      <c r="K548" s="237"/>
      <c r="L548" s="242"/>
      <c r="M548" s="243"/>
      <c r="N548" s="244"/>
      <c r="O548" s="244"/>
      <c r="P548" s="244"/>
      <c r="Q548" s="244"/>
      <c r="R548" s="244"/>
      <c r="S548" s="244"/>
      <c r="T548" s="245"/>
      <c r="AT548" s="246" t="s">
        <v>287</v>
      </c>
      <c r="AU548" s="246" t="s">
        <v>90</v>
      </c>
      <c r="AV548" s="12" t="s">
        <v>90</v>
      </c>
      <c r="AW548" s="12" t="s">
        <v>40</v>
      </c>
      <c r="AX548" s="12" t="s">
        <v>79</v>
      </c>
      <c r="AY548" s="246" t="s">
        <v>174</v>
      </c>
    </row>
    <row r="549" s="12" customFormat="1">
      <c r="B549" s="236"/>
      <c r="C549" s="237"/>
      <c r="D549" s="230" t="s">
        <v>287</v>
      </c>
      <c r="E549" s="238" t="s">
        <v>1</v>
      </c>
      <c r="F549" s="239" t="s">
        <v>3333</v>
      </c>
      <c r="G549" s="237"/>
      <c r="H549" s="240">
        <v>381</v>
      </c>
      <c r="I549" s="241"/>
      <c r="J549" s="237"/>
      <c r="K549" s="237"/>
      <c r="L549" s="242"/>
      <c r="M549" s="243"/>
      <c r="N549" s="244"/>
      <c r="O549" s="244"/>
      <c r="P549" s="244"/>
      <c r="Q549" s="244"/>
      <c r="R549" s="244"/>
      <c r="S549" s="244"/>
      <c r="T549" s="245"/>
      <c r="AT549" s="246" t="s">
        <v>287</v>
      </c>
      <c r="AU549" s="246" t="s">
        <v>90</v>
      </c>
      <c r="AV549" s="12" t="s">
        <v>90</v>
      </c>
      <c r="AW549" s="12" t="s">
        <v>40</v>
      </c>
      <c r="AX549" s="12" t="s">
        <v>79</v>
      </c>
      <c r="AY549" s="246" t="s">
        <v>174</v>
      </c>
    </row>
    <row r="550" s="12" customFormat="1">
      <c r="B550" s="236"/>
      <c r="C550" s="237"/>
      <c r="D550" s="230" t="s">
        <v>287</v>
      </c>
      <c r="E550" s="238" t="s">
        <v>1</v>
      </c>
      <c r="F550" s="239" t="s">
        <v>3334</v>
      </c>
      <c r="G550" s="237"/>
      <c r="H550" s="240">
        <v>87</v>
      </c>
      <c r="I550" s="241"/>
      <c r="J550" s="237"/>
      <c r="K550" s="237"/>
      <c r="L550" s="242"/>
      <c r="M550" s="243"/>
      <c r="N550" s="244"/>
      <c r="O550" s="244"/>
      <c r="P550" s="244"/>
      <c r="Q550" s="244"/>
      <c r="R550" s="244"/>
      <c r="S550" s="244"/>
      <c r="T550" s="245"/>
      <c r="AT550" s="246" t="s">
        <v>287</v>
      </c>
      <c r="AU550" s="246" t="s">
        <v>90</v>
      </c>
      <c r="AV550" s="12" t="s">
        <v>90</v>
      </c>
      <c r="AW550" s="12" t="s">
        <v>40</v>
      </c>
      <c r="AX550" s="12" t="s">
        <v>79</v>
      </c>
      <c r="AY550" s="246" t="s">
        <v>174</v>
      </c>
    </row>
    <row r="551" s="12" customFormat="1">
      <c r="B551" s="236"/>
      <c r="C551" s="237"/>
      <c r="D551" s="230" t="s">
        <v>287</v>
      </c>
      <c r="E551" s="238" t="s">
        <v>1</v>
      </c>
      <c r="F551" s="239" t="s">
        <v>3335</v>
      </c>
      <c r="G551" s="237"/>
      <c r="H551" s="240">
        <v>77</v>
      </c>
      <c r="I551" s="241"/>
      <c r="J551" s="237"/>
      <c r="K551" s="237"/>
      <c r="L551" s="242"/>
      <c r="M551" s="243"/>
      <c r="N551" s="244"/>
      <c r="O551" s="244"/>
      <c r="P551" s="244"/>
      <c r="Q551" s="244"/>
      <c r="R551" s="244"/>
      <c r="S551" s="244"/>
      <c r="T551" s="245"/>
      <c r="AT551" s="246" t="s">
        <v>287</v>
      </c>
      <c r="AU551" s="246" t="s">
        <v>90</v>
      </c>
      <c r="AV551" s="12" t="s">
        <v>90</v>
      </c>
      <c r="AW551" s="12" t="s">
        <v>40</v>
      </c>
      <c r="AX551" s="12" t="s">
        <v>79</v>
      </c>
      <c r="AY551" s="246" t="s">
        <v>174</v>
      </c>
    </row>
    <row r="552" s="12" customFormat="1">
      <c r="B552" s="236"/>
      <c r="C552" s="237"/>
      <c r="D552" s="230" t="s">
        <v>287</v>
      </c>
      <c r="E552" s="238" t="s">
        <v>1</v>
      </c>
      <c r="F552" s="239" t="s">
        <v>3336</v>
      </c>
      <c r="G552" s="237"/>
      <c r="H552" s="240">
        <v>98</v>
      </c>
      <c r="I552" s="241"/>
      <c r="J552" s="237"/>
      <c r="K552" s="237"/>
      <c r="L552" s="242"/>
      <c r="M552" s="243"/>
      <c r="N552" s="244"/>
      <c r="O552" s="244"/>
      <c r="P552" s="244"/>
      <c r="Q552" s="244"/>
      <c r="R552" s="244"/>
      <c r="S552" s="244"/>
      <c r="T552" s="245"/>
      <c r="AT552" s="246" t="s">
        <v>287</v>
      </c>
      <c r="AU552" s="246" t="s">
        <v>90</v>
      </c>
      <c r="AV552" s="12" t="s">
        <v>90</v>
      </c>
      <c r="AW552" s="12" t="s">
        <v>40</v>
      </c>
      <c r="AX552" s="12" t="s">
        <v>79</v>
      </c>
      <c r="AY552" s="246" t="s">
        <v>174</v>
      </c>
    </row>
    <row r="553" s="12" customFormat="1">
      <c r="B553" s="236"/>
      <c r="C553" s="237"/>
      <c r="D553" s="230" t="s">
        <v>287</v>
      </c>
      <c r="E553" s="238" t="s">
        <v>1</v>
      </c>
      <c r="F553" s="239" t="s">
        <v>3337</v>
      </c>
      <c r="G553" s="237"/>
      <c r="H553" s="240">
        <v>86</v>
      </c>
      <c r="I553" s="241"/>
      <c r="J553" s="237"/>
      <c r="K553" s="237"/>
      <c r="L553" s="242"/>
      <c r="M553" s="243"/>
      <c r="N553" s="244"/>
      <c r="O553" s="244"/>
      <c r="P553" s="244"/>
      <c r="Q553" s="244"/>
      <c r="R553" s="244"/>
      <c r="S553" s="244"/>
      <c r="T553" s="245"/>
      <c r="AT553" s="246" t="s">
        <v>287</v>
      </c>
      <c r="AU553" s="246" t="s">
        <v>90</v>
      </c>
      <c r="AV553" s="12" t="s">
        <v>90</v>
      </c>
      <c r="AW553" s="12" t="s">
        <v>40</v>
      </c>
      <c r="AX553" s="12" t="s">
        <v>79</v>
      </c>
      <c r="AY553" s="246" t="s">
        <v>174</v>
      </c>
    </row>
    <row r="554" s="12" customFormat="1">
      <c r="B554" s="236"/>
      <c r="C554" s="237"/>
      <c r="D554" s="230" t="s">
        <v>287</v>
      </c>
      <c r="E554" s="238" t="s">
        <v>1</v>
      </c>
      <c r="F554" s="239" t="s">
        <v>3338</v>
      </c>
      <c r="G554" s="237"/>
      <c r="H554" s="240">
        <v>49</v>
      </c>
      <c r="I554" s="241"/>
      <c r="J554" s="237"/>
      <c r="K554" s="237"/>
      <c r="L554" s="242"/>
      <c r="M554" s="243"/>
      <c r="N554" s="244"/>
      <c r="O554" s="244"/>
      <c r="P554" s="244"/>
      <c r="Q554" s="244"/>
      <c r="R554" s="244"/>
      <c r="S554" s="244"/>
      <c r="T554" s="245"/>
      <c r="AT554" s="246" t="s">
        <v>287</v>
      </c>
      <c r="AU554" s="246" t="s">
        <v>90</v>
      </c>
      <c r="AV554" s="12" t="s">
        <v>90</v>
      </c>
      <c r="AW554" s="12" t="s">
        <v>40</v>
      </c>
      <c r="AX554" s="12" t="s">
        <v>79</v>
      </c>
      <c r="AY554" s="246" t="s">
        <v>174</v>
      </c>
    </row>
    <row r="555" s="12" customFormat="1">
      <c r="B555" s="236"/>
      <c r="C555" s="237"/>
      <c r="D555" s="230" t="s">
        <v>287</v>
      </c>
      <c r="E555" s="238" t="s">
        <v>1</v>
      </c>
      <c r="F555" s="239" t="s">
        <v>3339</v>
      </c>
      <c r="G555" s="237"/>
      <c r="H555" s="240">
        <v>63</v>
      </c>
      <c r="I555" s="241"/>
      <c r="J555" s="237"/>
      <c r="K555" s="237"/>
      <c r="L555" s="242"/>
      <c r="M555" s="243"/>
      <c r="N555" s="244"/>
      <c r="O555" s="244"/>
      <c r="P555" s="244"/>
      <c r="Q555" s="244"/>
      <c r="R555" s="244"/>
      <c r="S555" s="244"/>
      <c r="T555" s="245"/>
      <c r="AT555" s="246" t="s">
        <v>287</v>
      </c>
      <c r="AU555" s="246" t="s">
        <v>90</v>
      </c>
      <c r="AV555" s="12" t="s">
        <v>90</v>
      </c>
      <c r="AW555" s="12" t="s">
        <v>40</v>
      </c>
      <c r="AX555" s="12" t="s">
        <v>79</v>
      </c>
      <c r="AY555" s="246" t="s">
        <v>174</v>
      </c>
    </row>
    <row r="556" s="12" customFormat="1">
      <c r="B556" s="236"/>
      <c r="C556" s="237"/>
      <c r="D556" s="230" t="s">
        <v>287</v>
      </c>
      <c r="E556" s="238" t="s">
        <v>1</v>
      </c>
      <c r="F556" s="239" t="s">
        <v>3340</v>
      </c>
      <c r="G556" s="237"/>
      <c r="H556" s="240">
        <v>55</v>
      </c>
      <c r="I556" s="241"/>
      <c r="J556" s="237"/>
      <c r="K556" s="237"/>
      <c r="L556" s="242"/>
      <c r="M556" s="243"/>
      <c r="N556" s="244"/>
      <c r="O556" s="244"/>
      <c r="P556" s="244"/>
      <c r="Q556" s="244"/>
      <c r="R556" s="244"/>
      <c r="S556" s="244"/>
      <c r="T556" s="245"/>
      <c r="AT556" s="246" t="s">
        <v>287</v>
      </c>
      <c r="AU556" s="246" t="s">
        <v>90</v>
      </c>
      <c r="AV556" s="12" t="s">
        <v>90</v>
      </c>
      <c r="AW556" s="12" t="s">
        <v>40</v>
      </c>
      <c r="AX556" s="12" t="s">
        <v>79</v>
      </c>
      <c r="AY556" s="246" t="s">
        <v>174</v>
      </c>
    </row>
    <row r="557" s="1" customFormat="1" ht="16.5" customHeight="1">
      <c r="B557" s="37"/>
      <c r="C557" s="218" t="s">
        <v>576</v>
      </c>
      <c r="D557" s="218" t="s">
        <v>175</v>
      </c>
      <c r="E557" s="219" t="s">
        <v>1990</v>
      </c>
      <c r="F557" s="220" t="s">
        <v>1991</v>
      </c>
      <c r="G557" s="221" t="s">
        <v>463</v>
      </c>
      <c r="H557" s="222">
        <v>483</v>
      </c>
      <c r="I557" s="223"/>
      <c r="J557" s="224">
        <f>ROUND(I557*H557,2)</f>
        <v>0</v>
      </c>
      <c r="K557" s="220" t="s">
        <v>274</v>
      </c>
      <c r="L557" s="42"/>
      <c r="M557" s="225" t="s">
        <v>1</v>
      </c>
      <c r="N557" s="226" t="s">
        <v>50</v>
      </c>
      <c r="O557" s="78"/>
      <c r="P557" s="227">
        <f>O557*H557</f>
        <v>0</v>
      </c>
      <c r="Q557" s="227">
        <v>1.0000000000000001E-05</v>
      </c>
      <c r="R557" s="227">
        <f>Q557*H557</f>
        <v>0.0048300000000000001</v>
      </c>
      <c r="S557" s="227">
        <v>0</v>
      </c>
      <c r="T557" s="228">
        <f>S557*H557</f>
        <v>0</v>
      </c>
      <c r="AR557" s="15" t="s">
        <v>192</v>
      </c>
      <c r="AT557" s="15" t="s">
        <v>175</v>
      </c>
      <c r="AU557" s="15" t="s">
        <v>90</v>
      </c>
      <c r="AY557" s="15" t="s">
        <v>174</v>
      </c>
      <c r="BE557" s="229">
        <f>IF(N557="základní",J557,0)</f>
        <v>0</v>
      </c>
      <c r="BF557" s="229">
        <f>IF(N557="snížená",J557,0)</f>
        <v>0</v>
      </c>
      <c r="BG557" s="229">
        <f>IF(N557="zákl. přenesená",J557,0)</f>
        <v>0</v>
      </c>
      <c r="BH557" s="229">
        <f>IF(N557="sníž. přenesená",J557,0)</f>
        <v>0</v>
      </c>
      <c r="BI557" s="229">
        <f>IF(N557="nulová",J557,0)</f>
        <v>0</v>
      </c>
      <c r="BJ557" s="15" t="s">
        <v>87</v>
      </c>
      <c r="BK557" s="229">
        <f>ROUND(I557*H557,2)</f>
        <v>0</v>
      </c>
      <c r="BL557" s="15" t="s">
        <v>192</v>
      </c>
      <c r="BM557" s="15" t="s">
        <v>3357</v>
      </c>
    </row>
    <row r="558" s="1" customFormat="1">
      <c r="B558" s="37"/>
      <c r="C558" s="38"/>
      <c r="D558" s="230" t="s">
        <v>181</v>
      </c>
      <c r="E558" s="38"/>
      <c r="F558" s="231" t="s">
        <v>1993</v>
      </c>
      <c r="G558" s="38"/>
      <c r="H558" s="38"/>
      <c r="I558" s="142"/>
      <c r="J558" s="38"/>
      <c r="K558" s="38"/>
      <c r="L558" s="42"/>
      <c r="M558" s="232"/>
      <c r="N558" s="78"/>
      <c r="O558" s="78"/>
      <c r="P558" s="78"/>
      <c r="Q558" s="78"/>
      <c r="R558" s="78"/>
      <c r="S558" s="78"/>
      <c r="T558" s="79"/>
      <c r="AT558" s="15" t="s">
        <v>181</v>
      </c>
      <c r="AU558" s="15" t="s">
        <v>90</v>
      </c>
    </row>
    <row r="559" s="12" customFormat="1">
      <c r="B559" s="236"/>
      <c r="C559" s="237"/>
      <c r="D559" s="230" t="s">
        <v>287</v>
      </c>
      <c r="E559" s="238" t="s">
        <v>1</v>
      </c>
      <c r="F559" s="239" t="s">
        <v>3358</v>
      </c>
      <c r="G559" s="237"/>
      <c r="H559" s="240">
        <v>483</v>
      </c>
      <c r="I559" s="241"/>
      <c r="J559" s="237"/>
      <c r="K559" s="237"/>
      <c r="L559" s="242"/>
      <c r="M559" s="243"/>
      <c r="N559" s="244"/>
      <c r="O559" s="244"/>
      <c r="P559" s="244"/>
      <c r="Q559" s="244"/>
      <c r="R559" s="244"/>
      <c r="S559" s="244"/>
      <c r="T559" s="245"/>
      <c r="AT559" s="246" t="s">
        <v>287</v>
      </c>
      <c r="AU559" s="246" t="s">
        <v>90</v>
      </c>
      <c r="AV559" s="12" t="s">
        <v>90</v>
      </c>
      <c r="AW559" s="12" t="s">
        <v>40</v>
      </c>
      <c r="AX559" s="12" t="s">
        <v>79</v>
      </c>
      <c r="AY559" s="246" t="s">
        <v>174</v>
      </c>
    </row>
    <row r="560" s="1" customFormat="1" ht="16.5" customHeight="1">
      <c r="B560" s="37"/>
      <c r="C560" s="218" t="s">
        <v>2092</v>
      </c>
      <c r="D560" s="218" t="s">
        <v>175</v>
      </c>
      <c r="E560" s="219" t="s">
        <v>1996</v>
      </c>
      <c r="F560" s="220" t="s">
        <v>1997</v>
      </c>
      <c r="G560" s="221" t="s">
        <v>463</v>
      </c>
      <c r="H560" s="222">
        <v>188</v>
      </c>
      <c r="I560" s="223"/>
      <c r="J560" s="224">
        <f>ROUND(I560*H560,2)</f>
        <v>0</v>
      </c>
      <c r="K560" s="220" t="s">
        <v>274</v>
      </c>
      <c r="L560" s="42"/>
      <c r="M560" s="225" t="s">
        <v>1</v>
      </c>
      <c r="N560" s="226" t="s">
        <v>50</v>
      </c>
      <c r="O560" s="78"/>
      <c r="P560" s="227">
        <f>O560*H560</f>
        <v>0</v>
      </c>
      <c r="Q560" s="227">
        <v>1.0000000000000001E-05</v>
      </c>
      <c r="R560" s="227">
        <f>Q560*H560</f>
        <v>0.0018800000000000002</v>
      </c>
      <c r="S560" s="227">
        <v>0</v>
      </c>
      <c r="T560" s="228">
        <f>S560*H560</f>
        <v>0</v>
      </c>
      <c r="AR560" s="15" t="s">
        <v>192</v>
      </c>
      <c r="AT560" s="15" t="s">
        <v>175</v>
      </c>
      <c r="AU560" s="15" t="s">
        <v>90</v>
      </c>
      <c r="AY560" s="15" t="s">
        <v>174</v>
      </c>
      <c r="BE560" s="229">
        <f>IF(N560="základní",J560,0)</f>
        <v>0</v>
      </c>
      <c r="BF560" s="229">
        <f>IF(N560="snížená",J560,0)</f>
        <v>0</v>
      </c>
      <c r="BG560" s="229">
        <f>IF(N560="zákl. přenesená",J560,0)</f>
        <v>0</v>
      </c>
      <c r="BH560" s="229">
        <f>IF(N560="sníž. přenesená",J560,0)</f>
        <v>0</v>
      </c>
      <c r="BI560" s="229">
        <f>IF(N560="nulová",J560,0)</f>
        <v>0</v>
      </c>
      <c r="BJ560" s="15" t="s">
        <v>87</v>
      </c>
      <c r="BK560" s="229">
        <f>ROUND(I560*H560,2)</f>
        <v>0</v>
      </c>
      <c r="BL560" s="15" t="s">
        <v>192</v>
      </c>
      <c r="BM560" s="15" t="s">
        <v>3359</v>
      </c>
    </row>
    <row r="561" s="1" customFormat="1">
      <c r="B561" s="37"/>
      <c r="C561" s="38"/>
      <c r="D561" s="230" t="s">
        <v>181</v>
      </c>
      <c r="E561" s="38"/>
      <c r="F561" s="231" t="s">
        <v>1997</v>
      </c>
      <c r="G561" s="38"/>
      <c r="H561" s="38"/>
      <c r="I561" s="142"/>
      <c r="J561" s="38"/>
      <c r="K561" s="38"/>
      <c r="L561" s="42"/>
      <c r="M561" s="232"/>
      <c r="N561" s="78"/>
      <c r="O561" s="78"/>
      <c r="P561" s="78"/>
      <c r="Q561" s="78"/>
      <c r="R561" s="78"/>
      <c r="S561" s="78"/>
      <c r="T561" s="79"/>
      <c r="AT561" s="15" t="s">
        <v>181</v>
      </c>
      <c r="AU561" s="15" t="s">
        <v>90</v>
      </c>
    </row>
    <row r="562" s="12" customFormat="1">
      <c r="B562" s="236"/>
      <c r="C562" s="237"/>
      <c r="D562" s="230" t="s">
        <v>287</v>
      </c>
      <c r="E562" s="238" t="s">
        <v>1</v>
      </c>
      <c r="F562" s="239" t="s">
        <v>3360</v>
      </c>
      <c r="G562" s="237"/>
      <c r="H562" s="240">
        <v>94</v>
      </c>
      <c r="I562" s="241"/>
      <c r="J562" s="237"/>
      <c r="K562" s="237"/>
      <c r="L562" s="242"/>
      <c r="M562" s="243"/>
      <c r="N562" s="244"/>
      <c r="O562" s="244"/>
      <c r="P562" s="244"/>
      <c r="Q562" s="244"/>
      <c r="R562" s="244"/>
      <c r="S562" s="244"/>
      <c r="T562" s="245"/>
      <c r="AT562" s="246" t="s">
        <v>287</v>
      </c>
      <c r="AU562" s="246" t="s">
        <v>90</v>
      </c>
      <c r="AV562" s="12" t="s">
        <v>90</v>
      </c>
      <c r="AW562" s="12" t="s">
        <v>40</v>
      </c>
      <c r="AX562" s="12" t="s">
        <v>79</v>
      </c>
      <c r="AY562" s="246" t="s">
        <v>174</v>
      </c>
    </row>
    <row r="563" s="12" customFormat="1">
      <c r="B563" s="236"/>
      <c r="C563" s="237"/>
      <c r="D563" s="230" t="s">
        <v>287</v>
      </c>
      <c r="E563" s="238" t="s">
        <v>1</v>
      </c>
      <c r="F563" s="239" t="s">
        <v>3361</v>
      </c>
      <c r="G563" s="237"/>
      <c r="H563" s="240">
        <v>94</v>
      </c>
      <c r="I563" s="241"/>
      <c r="J563" s="237"/>
      <c r="K563" s="237"/>
      <c r="L563" s="242"/>
      <c r="M563" s="243"/>
      <c r="N563" s="244"/>
      <c r="O563" s="244"/>
      <c r="P563" s="244"/>
      <c r="Q563" s="244"/>
      <c r="R563" s="244"/>
      <c r="S563" s="244"/>
      <c r="T563" s="245"/>
      <c r="AT563" s="246" t="s">
        <v>287</v>
      </c>
      <c r="AU563" s="246" t="s">
        <v>90</v>
      </c>
      <c r="AV563" s="12" t="s">
        <v>90</v>
      </c>
      <c r="AW563" s="12" t="s">
        <v>40</v>
      </c>
      <c r="AX563" s="12" t="s">
        <v>79</v>
      </c>
      <c r="AY563" s="246" t="s">
        <v>174</v>
      </c>
    </row>
    <row r="564" s="1" customFormat="1" ht="16.5" customHeight="1">
      <c r="B564" s="37"/>
      <c r="C564" s="218" t="s">
        <v>582</v>
      </c>
      <c r="D564" s="218" t="s">
        <v>175</v>
      </c>
      <c r="E564" s="219" t="s">
        <v>2000</v>
      </c>
      <c r="F564" s="220" t="s">
        <v>2832</v>
      </c>
      <c r="G564" s="221" t="s">
        <v>463</v>
      </c>
      <c r="H564" s="222">
        <v>297</v>
      </c>
      <c r="I564" s="223"/>
      <c r="J564" s="224">
        <f>ROUND(I564*H564,2)</f>
        <v>0</v>
      </c>
      <c r="K564" s="220" t="s">
        <v>274</v>
      </c>
      <c r="L564" s="42"/>
      <c r="M564" s="225" t="s">
        <v>1</v>
      </c>
      <c r="N564" s="226" t="s">
        <v>50</v>
      </c>
      <c r="O564" s="78"/>
      <c r="P564" s="227">
        <f>O564*H564</f>
        <v>0</v>
      </c>
      <c r="Q564" s="227">
        <v>1.0000000000000001E-05</v>
      </c>
      <c r="R564" s="227">
        <f>Q564*H564</f>
        <v>0.0029700000000000004</v>
      </c>
      <c r="S564" s="227">
        <v>0</v>
      </c>
      <c r="T564" s="228">
        <f>S564*H564</f>
        <v>0</v>
      </c>
      <c r="AR564" s="15" t="s">
        <v>192</v>
      </c>
      <c r="AT564" s="15" t="s">
        <v>175</v>
      </c>
      <c r="AU564" s="15" t="s">
        <v>90</v>
      </c>
      <c r="AY564" s="15" t="s">
        <v>174</v>
      </c>
      <c r="BE564" s="229">
        <f>IF(N564="základní",J564,0)</f>
        <v>0</v>
      </c>
      <c r="BF564" s="229">
        <f>IF(N564="snížená",J564,0)</f>
        <v>0</v>
      </c>
      <c r="BG564" s="229">
        <f>IF(N564="zákl. přenesená",J564,0)</f>
        <v>0</v>
      </c>
      <c r="BH564" s="229">
        <f>IF(N564="sníž. přenesená",J564,0)</f>
        <v>0</v>
      </c>
      <c r="BI564" s="229">
        <f>IF(N564="nulová",J564,0)</f>
        <v>0</v>
      </c>
      <c r="BJ564" s="15" t="s">
        <v>87</v>
      </c>
      <c r="BK564" s="229">
        <f>ROUND(I564*H564,2)</f>
        <v>0</v>
      </c>
      <c r="BL564" s="15" t="s">
        <v>192</v>
      </c>
      <c r="BM564" s="15" t="s">
        <v>3362</v>
      </c>
    </row>
    <row r="565" s="1" customFormat="1">
      <c r="B565" s="37"/>
      <c r="C565" s="38"/>
      <c r="D565" s="230" t="s">
        <v>181</v>
      </c>
      <c r="E565" s="38"/>
      <c r="F565" s="231" t="s">
        <v>2834</v>
      </c>
      <c r="G565" s="38"/>
      <c r="H565" s="38"/>
      <c r="I565" s="142"/>
      <c r="J565" s="38"/>
      <c r="K565" s="38"/>
      <c r="L565" s="42"/>
      <c r="M565" s="232"/>
      <c r="N565" s="78"/>
      <c r="O565" s="78"/>
      <c r="P565" s="78"/>
      <c r="Q565" s="78"/>
      <c r="R565" s="78"/>
      <c r="S565" s="78"/>
      <c r="T565" s="79"/>
      <c r="AT565" s="15" t="s">
        <v>181</v>
      </c>
      <c r="AU565" s="15" t="s">
        <v>90</v>
      </c>
    </row>
    <row r="566" s="12" customFormat="1">
      <c r="B566" s="236"/>
      <c r="C566" s="237"/>
      <c r="D566" s="230" t="s">
        <v>287</v>
      </c>
      <c r="E566" s="238" t="s">
        <v>1</v>
      </c>
      <c r="F566" s="239" t="s">
        <v>3363</v>
      </c>
      <c r="G566" s="237"/>
      <c r="H566" s="240">
        <v>297</v>
      </c>
      <c r="I566" s="241"/>
      <c r="J566" s="237"/>
      <c r="K566" s="237"/>
      <c r="L566" s="242"/>
      <c r="M566" s="243"/>
      <c r="N566" s="244"/>
      <c r="O566" s="244"/>
      <c r="P566" s="244"/>
      <c r="Q566" s="244"/>
      <c r="R566" s="244"/>
      <c r="S566" s="244"/>
      <c r="T566" s="245"/>
      <c r="AT566" s="246" t="s">
        <v>287</v>
      </c>
      <c r="AU566" s="246" t="s">
        <v>90</v>
      </c>
      <c r="AV566" s="12" t="s">
        <v>90</v>
      </c>
      <c r="AW566" s="12" t="s">
        <v>40</v>
      </c>
      <c r="AX566" s="12" t="s">
        <v>79</v>
      </c>
      <c r="AY566" s="246" t="s">
        <v>174</v>
      </c>
    </row>
    <row r="567" s="1" customFormat="1" ht="16.5" customHeight="1">
      <c r="B567" s="37"/>
      <c r="C567" s="218" t="s">
        <v>589</v>
      </c>
      <c r="D567" s="218" t="s">
        <v>175</v>
      </c>
      <c r="E567" s="219" t="s">
        <v>2159</v>
      </c>
      <c r="F567" s="220" t="s">
        <v>2160</v>
      </c>
      <c r="G567" s="221" t="s">
        <v>463</v>
      </c>
      <c r="H567" s="222">
        <v>312.80000000000001</v>
      </c>
      <c r="I567" s="223"/>
      <c r="J567" s="224">
        <f>ROUND(I567*H567,2)</f>
        <v>0</v>
      </c>
      <c r="K567" s="220" t="s">
        <v>1</v>
      </c>
      <c r="L567" s="42"/>
      <c r="M567" s="225" t="s">
        <v>1</v>
      </c>
      <c r="N567" s="226" t="s">
        <v>50</v>
      </c>
      <c r="O567" s="78"/>
      <c r="P567" s="227">
        <f>O567*H567</f>
        <v>0</v>
      </c>
      <c r="Q567" s="227">
        <v>0</v>
      </c>
      <c r="R567" s="227">
        <f>Q567*H567</f>
        <v>0</v>
      </c>
      <c r="S567" s="227">
        <v>0</v>
      </c>
      <c r="T567" s="228">
        <f>S567*H567</f>
        <v>0</v>
      </c>
      <c r="AR567" s="15" t="s">
        <v>192</v>
      </c>
      <c r="AT567" s="15" t="s">
        <v>175</v>
      </c>
      <c r="AU567" s="15" t="s">
        <v>90</v>
      </c>
      <c r="AY567" s="15" t="s">
        <v>174</v>
      </c>
      <c r="BE567" s="229">
        <f>IF(N567="základní",J567,0)</f>
        <v>0</v>
      </c>
      <c r="BF567" s="229">
        <f>IF(N567="snížená",J567,0)</f>
        <v>0</v>
      </c>
      <c r="BG567" s="229">
        <f>IF(N567="zákl. přenesená",J567,0)</f>
        <v>0</v>
      </c>
      <c r="BH567" s="229">
        <f>IF(N567="sníž. přenesená",J567,0)</f>
        <v>0</v>
      </c>
      <c r="BI567" s="229">
        <f>IF(N567="nulová",J567,0)</f>
        <v>0</v>
      </c>
      <c r="BJ567" s="15" t="s">
        <v>87</v>
      </c>
      <c r="BK567" s="229">
        <f>ROUND(I567*H567,2)</f>
        <v>0</v>
      </c>
      <c r="BL567" s="15" t="s">
        <v>192</v>
      </c>
      <c r="BM567" s="15" t="s">
        <v>3364</v>
      </c>
    </row>
    <row r="568" s="1" customFormat="1">
      <c r="B568" s="37"/>
      <c r="C568" s="38"/>
      <c r="D568" s="230" t="s">
        <v>181</v>
      </c>
      <c r="E568" s="38"/>
      <c r="F568" s="231" t="s">
        <v>2160</v>
      </c>
      <c r="G568" s="38"/>
      <c r="H568" s="38"/>
      <c r="I568" s="142"/>
      <c r="J568" s="38"/>
      <c r="K568" s="38"/>
      <c r="L568" s="42"/>
      <c r="M568" s="232"/>
      <c r="N568" s="78"/>
      <c r="O568" s="78"/>
      <c r="P568" s="78"/>
      <c r="Q568" s="78"/>
      <c r="R568" s="78"/>
      <c r="S568" s="78"/>
      <c r="T568" s="79"/>
      <c r="AT568" s="15" t="s">
        <v>181</v>
      </c>
      <c r="AU568" s="15" t="s">
        <v>90</v>
      </c>
    </row>
    <row r="569" s="12" customFormat="1">
      <c r="B569" s="236"/>
      <c r="C569" s="237"/>
      <c r="D569" s="230" t="s">
        <v>287</v>
      </c>
      <c r="E569" s="238" t="s">
        <v>1</v>
      </c>
      <c r="F569" s="239" t="s">
        <v>3365</v>
      </c>
      <c r="G569" s="237"/>
      <c r="H569" s="240">
        <v>312.80000000000001</v>
      </c>
      <c r="I569" s="241"/>
      <c r="J569" s="237"/>
      <c r="K569" s="237"/>
      <c r="L569" s="242"/>
      <c r="M569" s="243"/>
      <c r="N569" s="244"/>
      <c r="O569" s="244"/>
      <c r="P569" s="244"/>
      <c r="Q569" s="244"/>
      <c r="R569" s="244"/>
      <c r="S569" s="244"/>
      <c r="T569" s="245"/>
      <c r="AT569" s="246" t="s">
        <v>287</v>
      </c>
      <c r="AU569" s="246" t="s">
        <v>90</v>
      </c>
      <c r="AV569" s="12" t="s">
        <v>90</v>
      </c>
      <c r="AW569" s="12" t="s">
        <v>40</v>
      </c>
      <c r="AX569" s="12" t="s">
        <v>87</v>
      </c>
      <c r="AY569" s="246" t="s">
        <v>174</v>
      </c>
    </row>
    <row r="570" s="1" customFormat="1" ht="16.5" customHeight="1">
      <c r="B570" s="37"/>
      <c r="C570" s="247" t="s">
        <v>604</v>
      </c>
      <c r="D570" s="247" t="s">
        <v>312</v>
      </c>
      <c r="E570" s="248" t="s">
        <v>1975</v>
      </c>
      <c r="F570" s="249" t="s">
        <v>1976</v>
      </c>
      <c r="G570" s="250" t="s">
        <v>320</v>
      </c>
      <c r="H570" s="251">
        <v>88</v>
      </c>
      <c r="I570" s="252"/>
      <c r="J570" s="253">
        <f>ROUND(I570*H570,2)</f>
        <v>0</v>
      </c>
      <c r="K570" s="249" t="s">
        <v>1</v>
      </c>
      <c r="L570" s="254"/>
      <c r="M570" s="255" t="s">
        <v>1</v>
      </c>
      <c r="N570" s="256" t="s">
        <v>50</v>
      </c>
      <c r="O570" s="78"/>
      <c r="P570" s="227">
        <f>O570*H570</f>
        <v>0</v>
      </c>
      <c r="Q570" s="227">
        <v>0.00174</v>
      </c>
      <c r="R570" s="227">
        <f>Q570*H570</f>
        <v>0.15312000000000001</v>
      </c>
      <c r="S570" s="227">
        <v>0</v>
      </c>
      <c r="T570" s="228">
        <f>S570*H570</f>
        <v>0</v>
      </c>
      <c r="AR570" s="15" t="s">
        <v>209</v>
      </c>
      <c r="AT570" s="15" t="s">
        <v>312</v>
      </c>
      <c r="AU570" s="15" t="s">
        <v>90</v>
      </c>
      <c r="AY570" s="15" t="s">
        <v>174</v>
      </c>
      <c r="BE570" s="229">
        <f>IF(N570="základní",J570,0)</f>
        <v>0</v>
      </c>
      <c r="BF570" s="229">
        <f>IF(N570="snížená",J570,0)</f>
        <v>0</v>
      </c>
      <c r="BG570" s="229">
        <f>IF(N570="zákl. přenesená",J570,0)</f>
        <v>0</v>
      </c>
      <c r="BH570" s="229">
        <f>IF(N570="sníž. přenesená",J570,0)</f>
        <v>0</v>
      </c>
      <c r="BI570" s="229">
        <f>IF(N570="nulová",J570,0)</f>
        <v>0</v>
      </c>
      <c r="BJ570" s="15" t="s">
        <v>87</v>
      </c>
      <c r="BK570" s="229">
        <f>ROUND(I570*H570,2)</f>
        <v>0</v>
      </c>
      <c r="BL570" s="15" t="s">
        <v>192</v>
      </c>
      <c r="BM570" s="15" t="s">
        <v>3366</v>
      </c>
    </row>
    <row r="571" s="1" customFormat="1">
      <c r="B571" s="37"/>
      <c r="C571" s="38"/>
      <c r="D571" s="230" t="s">
        <v>181</v>
      </c>
      <c r="E571" s="38"/>
      <c r="F571" s="231" t="s">
        <v>1976</v>
      </c>
      <c r="G571" s="38"/>
      <c r="H571" s="38"/>
      <c r="I571" s="142"/>
      <c r="J571" s="38"/>
      <c r="K571" s="38"/>
      <c r="L571" s="42"/>
      <c r="M571" s="232"/>
      <c r="N571" s="78"/>
      <c r="O571" s="78"/>
      <c r="P571" s="78"/>
      <c r="Q571" s="78"/>
      <c r="R571" s="78"/>
      <c r="S571" s="78"/>
      <c r="T571" s="79"/>
      <c r="AT571" s="15" t="s">
        <v>181</v>
      </c>
      <c r="AU571" s="15" t="s">
        <v>90</v>
      </c>
    </row>
    <row r="572" s="12" customFormat="1">
      <c r="B572" s="236"/>
      <c r="C572" s="237"/>
      <c r="D572" s="230" t="s">
        <v>287</v>
      </c>
      <c r="E572" s="238" t="s">
        <v>1</v>
      </c>
      <c r="F572" s="239" t="s">
        <v>3367</v>
      </c>
      <c r="G572" s="237"/>
      <c r="H572" s="240">
        <v>88</v>
      </c>
      <c r="I572" s="241"/>
      <c r="J572" s="237"/>
      <c r="K572" s="237"/>
      <c r="L572" s="242"/>
      <c r="M572" s="243"/>
      <c r="N572" s="244"/>
      <c r="O572" s="244"/>
      <c r="P572" s="244"/>
      <c r="Q572" s="244"/>
      <c r="R572" s="244"/>
      <c r="S572" s="244"/>
      <c r="T572" s="245"/>
      <c r="AT572" s="246" t="s">
        <v>287</v>
      </c>
      <c r="AU572" s="246" t="s">
        <v>90</v>
      </c>
      <c r="AV572" s="12" t="s">
        <v>90</v>
      </c>
      <c r="AW572" s="12" t="s">
        <v>40</v>
      </c>
      <c r="AX572" s="12" t="s">
        <v>79</v>
      </c>
      <c r="AY572" s="246" t="s">
        <v>174</v>
      </c>
    </row>
    <row r="573" s="1" customFormat="1" ht="16.5" customHeight="1">
      <c r="B573" s="37"/>
      <c r="C573" s="247" t="s">
        <v>608</v>
      </c>
      <c r="D573" s="247" t="s">
        <v>312</v>
      </c>
      <c r="E573" s="248" t="s">
        <v>1969</v>
      </c>
      <c r="F573" s="249" t="s">
        <v>1970</v>
      </c>
      <c r="G573" s="250" t="s">
        <v>320</v>
      </c>
      <c r="H573" s="251">
        <v>53</v>
      </c>
      <c r="I573" s="252"/>
      <c r="J573" s="253">
        <f>ROUND(I573*H573,2)</f>
        <v>0</v>
      </c>
      <c r="K573" s="249" t="s">
        <v>1</v>
      </c>
      <c r="L573" s="254"/>
      <c r="M573" s="255" t="s">
        <v>1</v>
      </c>
      <c r="N573" s="256" t="s">
        <v>50</v>
      </c>
      <c r="O573" s="78"/>
      <c r="P573" s="227">
        <f>O573*H573</f>
        <v>0</v>
      </c>
      <c r="Q573" s="227">
        <v>0.0269</v>
      </c>
      <c r="R573" s="227">
        <f>Q573*H573</f>
        <v>1.4257</v>
      </c>
      <c r="S573" s="227">
        <v>0</v>
      </c>
      <c r="T573" s="228">
        <f>S573*H573</f>
        <v>0</v>
      </c>
      <c r="AR573" s="15" t="s">
        <v>209</v>
      </c>
      <c r="AT573" s="15" t="s">
        <v>312</v>
      </c>
      <c r="AU573" s="15" t="s">
        <v>90</v>
      </c>
      <c r="AY573" s="15" t="s">
        <v>174</v>
      </c>
      <c r="BE573" s="229">
        <f>IF(N573="základní",J573,0)</f>
        <v>0</v>
      </c>
      <c r="BF573" s="229">
        <f>IF(N573="snížená",J573,0)</f>
        <v>0</v>
      </c>
      <c r="BG573" s="229">
        <f>IF(N573="zákl. přenesená",J573,0)</f>
        <v>0</v>
      </c>
      <c r="BH573" s="229">
        <f>IF(N573="sníž. přenesená",J573,0)</f>
        <v>0</v>
      </c>
      <c r="BI573" s="229">
        <f>IF(N573="nulová",J573,0)</f>
        <v>0</v>
      </c>
      <c r="BJ573" s="15" t="s">
        <v>87</v>
      </c>
      <c r="BK573" s="229">
        <f>ROUND(I573*H573,2)</f>
        <v>0</v>
      </c>
      <c r="BL573" s="15" t="s">
        <v>192</v>
      </c>
      <c r="BM573" s="15" t="s">
        <v>3368</v>
      </c>
    </row>
    <row r="574" s="1" customFormat="1">
      <c r="B574" s="37"/>
      <c r="C574" s="38"/>
      <c r="D574" s="230" t="s">
        <v>181</v>
      </c>
      <c r="E574" s="38"/>
      <c r="F574" s="231" t="s">
        <v>1972</v>
      </c>
      <c r="G574" s="38"/>
      <c r="H574" s="38"/>
      <c r="I574" s="142"/>
      <c r="J574" s="38"/>
      <c r="K574" s="38"/>
      <c r="L574" s="42"/>
      <c r="M574" s="232"/>
      <c r="N574" s="78"/>
      <c r="O574" s="78"/>
      <c r="P574" s="78"/>
      <c r="Q574" s="78"/>
      <c r="R574" s="78"/>
      <c r="S574" s="78"/>
      <c r="T574" s="79"/>
      <c r="AT574" s="15" t="s">
        <v>181</v>
      </c>
      <c r="AU574" s="15" t="s">
        <v>90</v>
      </c>
    </row>
    <row r="575" s="12" customFormat="1">
      <c r="B575" s="236"/>
      <c r="C575" s="237"/>
      <c r="D575" s="230" t="s">
        <v>287</v>
      </c>
      <c r="E575" s="238" t="s">
        <v>1</v>
      </c>
      <c r="F575" s="239" t="s">
        <v>3369</v>
      </c>
      <c r="G575" s="237"/>
      <c r="H575" s="240">
        <v>53</v>
      </c>
      <c r="I575" s="241"/>
      <c r="J575" s="237"/>
      <c r="K575" s="237"/>
      <c r="L575" s="242"/>
      <c r="M575" s="243"/>
      <c r="N575" s="244"/>
      <c r="O575" s="244"/>
      <c r="P575" s="244"/>
      <c r="Q575" s="244"/>
      <c r="R575" s="244"/>
      <c r="S575" s="244"/>
      <c r="T575" s="245"/>
      <c r="AT575" s="246" t="s">
        <v>287</v>
      </c>
      <c r="AU575" s="246" t="s">
        <v>90</v>
      </c>
      <c r="AV575" s="12" t="s">
        <v>90</v>
      </c>
      <c r="AW575" s="12" t="s">
        <v>40</v>
      </c>
      <c r="AX575" s="12" t="s">
        <v>79</v>
      </c>
      <c r="AY575" s="246" t="s">
        <v>174</v>
      </c>
    </row>
    <row r="576" s="1" customFormat="1" ht="16.5" customHeight="1">
      <c r="B576" s="37"/>
      <c r="C576" s="247" t="s">
        <v>2337</v>
      </c>
      <c r="D576" s="247" t="s">
        <v>312</v>
      </c>
      <c r="E576" s="248" t="s">
        <v>1965</v>
      </c>
      <c r="F576" s="249" t="s">
        <v>1966</v>
      </c>
      <c r="G576" s="250" t="s">
        <v>320</v>
      </c>
      <c r="H576" s="251">
        <v>17</v>
      </c>
      <c r="I576" s="252"/>
      <c r="J576" s="253">
        <f>ROUND(I576*H576,2)</f>
        <v>0</v>
      </c>
      <c r="K576" s="249" t="s">
        <v>1</v>
      </c>
      <c r="L576" s="254"/>
      <c r="M576" s="255" t="s">
        <v>1</v>
      </c>
      <c r="N576" s="256" t="s">
        <v>50</v>
      </c>
      <c r="O576" s="78"/>
      <c r="P576" s="227">
        <f>O576*H576</f>
        <v>0</v>
      </c>
      <c r="Q576" s="227">
        <v>0.0044900000000000001</v>
      </c>
      <c r="R576" s="227">
        <f>Q576*H576</f>
        <v>0.076329999999999995</v>
      </c>
      <c r="S576" s="227">
        <v>0</v>
      </c>
      <c r="T576" s="228">
        <f>S576*H576</f>
        <v>0</v>
      </c>
      <c r="AR576" s="15" t="s">
        <v>209</v>
      </c>
      <c r="AT576" s="15" t="s">
        <v>312</v>
      </c>
      <c r="AU576" s="15" t="s">
        <v>90</v>
      </c>
      <c r="AY576" s="15" t="s">
        <v>174</v>
      </c>
      <c r="BE576" s="229">
        <f>IF(N576="základní",J576,0)</f>
        <v>0</v>
      </c>
      <c r="BF576" s="229">
        <f>IF(N576="snížená",J576,0)</f>
        <v>0</v>
      </c>
      <c r="BG576" s="229">
        <f>IF(N576="zákl. přenesená",J576,0)</f>
        <v>0</v>
      </c>
      <c r="BH576" s="229">
        <f>IF(N576="sníž. přenesená",J576,0)</f>
        <v>0</v>
      </c>
      <c r="BI576" s="229">
        <f>IF(N576="nulová",J576,0)</f>
        <v>0</v>
      </c>
      <c r="BJ576" s="15" t="s">
        <v>87</v>
      </c>
      <c r="BK576" s="229">
        <f>ROUND(I576*H576,2)</f>
        <v>0</v>
      </c>
      <c r="BL576" s="15" t="s">
        <v>192</v>
      </c>
      <c r="BM576" s="15" t="s">
        <v>3370</v>
      </c>
    </row>
    <row r="577" s="1" customFormat="1">
      <c r="B577" s="37"/>
      <c r="C577" s="38"/>
      <c r="D577" s="230" t="s">
        <v>181</v>
      </c>
      <c r="E577" s="38"/>
      <c r="F577" s="231" t="s">
        <v>1966</v>
      </c>
      <c r="G577" s="38"/>
      <c r="H577" s="38"/>
      <c r="I577" s="142"/>
      <c r="J577" s="38"/>
      <c r="K577" s="38"/>
      <c r="L577" s="42"/>
      <c r="M577" s="232"/>
      <c r="N577" s="78"/>
      <c r="O577" s="78"/>
      <c r="P577" s="78"/>
      <c r="Q577" s="78"/>
      <c r="R577" s="78"/>
      <c r="S577" s="78"/>
      <c r="T577" s="79"/>
      <c r="AT577" s="15" t="s">
        <v>181</v>
      </c>
      <c r="AU577" s="15" t="s">
        <v>90</v>
      </c>
    </row>
    <row r="578" s="12" customFormat="1">
      <c r="B578" s="236"/>
      <c r="C578" s="237"/>
      <c r="D578" s="230" t="s">
        <v>287</v>
      </c>
      <c r="E578" s="238" t="s">
        <v>1</v>
      </c>
      <c r="F578" s="239" t="s">
        <v>3371</v>
      </c>
      <c r="G578" s="237"/>
      <c r="H578" s="240">
        <v>17</v>
      </c>
      <c r="I578" s="241"/>
      <c r="J578" s="237"/>
      <c r="K578" s="237"/>
      <c r="L578" s="242"/>
      <c r="M578" s="243"/>
      <c r="N578" s="244"/>
      <c r="O578" s="244"/>
      <c r="P578" s="244"/>
      <c r="Q578" s="244"/>
      <c r="R578" s="244"/>
      <c r="S578" s="244"/>
      <c r="T578" s="245"/>
      <c r="AT578" s="246" t="s">
        <v>287</v>
      </c>
      <c r="AU578" s="246" t="s">
        <v>90</v>
      </c>
      <c r="AV578" s="12" t="s">
        <v>90</v>
      </c>
      <c r="AW578" s="12" t="s">
        <v>40</v>
      </c>
      <c r="AX578" s="12" t="s">
        <v>79</v>
      </c>
      <c r="AY578" s="246" t="s">
        <v>174</v>
      </c>
    </row>
    <row r="579" s="12" customFormat="1">
      <c r="B579" s="236"/>
      <c r="C579" s="237"/>
      <c r="D579" s="230" t="s">
        <v>287</v>
      </c>
      <c r="E579" s="238" t="s">
        <v>1</v>
      </c>
      <c r="F579" s="239" t="s">
        <v>3372</v>
      </c>
      <c r="G579" s="237"/>
      <c r="H579" s="240">
        <v>17</v>
      </c>
      <c r="I579" s="241"/>
      <c r="J579" s="237"/>
      <c r="K579" s="237"/>
      <c r="L579" s="242"/>
      <c r="M579" s="243"/>
      <c r="N579" s="244"/>
      <c r="O579" s="244"/>
      <c r="P579" s="244"/>
      <c r="Q579" s="244"/>
      <c r="R579" s="244"/>
      <c r="S579" s="244"/>
      <c r="T579" s="245"/>
      <c r="AT579" s="246" t="s">
        <v>287</v>
      </c>
      <c r="AU579" s="246" t="s">
        <v>90</v>
      </c>
      <c r="AV579" s="12" t="s">
        <v>90</v>
      </c>
      <c r="AW579" s="12" t="s">
        <v>40</v>
      </c>
      <c r="AX579" s="12" t="s">
        <v>87</v>
      </c>
      <c r="AY579" s="246" t="s">
        <v>174</v>
      </c>
    </row>
    <row r="580" s="1" customFormat="1" ht="16.5" customHeight="1">
      <c r="B580" s="37"/>
      <c r="C580" s="247" t="s">
        <v>612</v>
      </c>
      <c r="D580" s="247" t="s">
        <v>312</v>
      </c>
      <c r="E580" s="248" t="s">
        <v>1979</v>
      </c>
      <c r="F580" s="249" t="s">
        <v>1980</v>
      </c>
      <c r="G580" s="250" t="s">
        <v>320</v>
      </c>
      <c r="H580" s="251">
        <v>56</v>
      </c>
      <c r="I580" s="252"/>
      <c r="J580" s="253">
        <f>ROUND(I580*H580,2)</f>
        <v>0</v>
      </c>
      <c r="K580" s="249" t="s">
        <v>1</v>
      </c>
      <c r="L580" s="254"/>
      <c r="M580" s="255" t="s">
        <v>1</v>
      </c>
      <c r="N580" s="256" t="s">
        <v>50</v>
      </c>
      <c r="O580" s="78"/>
      <c r="P580" s="227">
        <f>O580*H580</f>
        <v>0</v>
      </c>
      <c r="Q580" s="227">
        <v>0</v>
      </c>
      <c r="R580" s="227">
        <f>Q580*H580</f>
        <v>0</v>
      </c>
      <c r="S580" s="227">
        <v>0</v>
      </c>
      <c r="T580" s="228">
        <f>S580*H580</f>
        <v>0</v>
      </c>
      <c r="AR580" s="15" t="s">
        <v>209</v>
      </c>
      <c r="AT580" s="15" t="s">
        <v>312</v>
      </c>
      <c r="AU580" s="15" t="s">
        <v>90</v>
      </c>
      <c r="AY580" s="15" t="s">
        <v>174</v>
      </c>
      <c r="BE580" s="229">
        <f>IF(N580="základní",J580,0)</f>
        <v>0</v>
      </c>
      <c r="BF580" s="229">
        <f>IF(N580="snížená",J580,0)</f>
        <v>0</v>
      </c>
      <c r="BG580" s="229">
        <f>IF(N580="zákl. přenesená",J580,0)</f>
        <v>0</v>
      </c>
      <c r="BH580" s="229">
        <f>IF(N580="sníž. přenesená",J580,0)</f>
        <v>0</v>
      </c>
      <c r="BI580" s="229">
        <f>IF(N580="nulová",J580,0)</f>
        <v>0</v>
      </c>
      <c r="BJ580" s="15" t="s">
        <v>87</v>
      </c>
      <c r="BK580" s="229">
        <f>ROUND(I580*H580,2)</f>
        <v>0</v>
      </c>
      <c r="BL580" s="15" t="s">
        <v>192</v>
      </c>
      <c r="BM580" s="15" t="s">
        <v>3373</v>
      </c>
    </row>
    <row r="581" s="1" customFormat="1">
      <c r="B581" s="37"/>
      <c r="C581" s="38"/>
      <c r="D581" s="230" t="s">
        <v>181</v>
      </c>
      <c r="E581" s="38"/>
      <c r="F581" s="231" t="s">
        <v>1980</v>
      </c>
      <c r="G581" s="38"/>
      <c r="H581" s="38"/>
      <c r="I581" s="142"/>
      <c r="J581" s="38"/>
      <c r="K581" s="38"/>
      <c r="L581" s="42"/>
      <c r="M581" s="232"/>
      <c r="N581" s="78"/>
      <c r="O581" s="78"/>
      <c r="P581" s="78"/>
      <c r="Q581" s="78"/>
      <c r="R581" s="78"/>
      <c r="S581" s="78"/>
      <c r="T581" s="79"/>
      <c r="AT581" s="15" t="s">
        <v>181</v>
      </c>
      <c r="AU581" s="15" t="s">
        <v>90</v>
      </c>
    </row>
    <row r="582" s="12" customFormat="1">
      <c r="B582" s="236"/>
      <c r="C582" s="237"/>
      <c r="D582" s="230" t="s">
        <v>287</v>
      </c>
      <c r="E582" s="238" t="s">
        <v>1</v>
      </c>
      <c r="F582" s="239" t="s">
        <v>3374</v>
      </c>
      <c r="G582" s="237"/>
      <c r="H582" s="240">
        <v>56</v>
      </c>
      <c r="I582" s="241"/>
      <c r="J582" s="237"/>
      <c r="K582" s="237"/>
      <c r="L582" s="242"/>
      <c r="M582" s="243"/>
      <c r="N582" s="244"/>
      <c r="O582" s="244"/>
      <c r="P582" s="244"/>
      <c r="Q582" s="244"/>
      <c r="R582" s="244"/>
      <c r="S582" s="244"/>
      <c r="T582" s="245"/>
      <c r="AT582" s="246" t="s">
        <v>287</v>
      </c>
      <c r="AU582" s="246" t="s">
        <v>90</v>
      </c>
      <c r="AV582" s="12" t="s">
        <v>90</v>
      </c>
      <c r="AW582" s="12" t="s">
        <v>40</v>
      </c>
      <c r="AX582" s="12" t="s">
        <v>87</v>
      </c>
      <c r="AY582" s="246" t="s">
        <v>174</v>
      </c>
    </row>
    <row r="583" s="1" customFormat="1" ht="16.5" customHeight="1">
      <c r="B583" s="37"/>
      <c r="C583" s="247" t="s">
        <v>599</v>
      </c>
      <c r="D583" s="247" t="s">
        <v>312</v>
      </c>
      <c r="E583" s="248" t="s">
        <v>1948</v>
      </c>
      <c r="F583" s="249" t="s">
        <v>1949</v>
      </c>
      <c r="G583" s="250" t="s">
        <v>320</v>
      </c>
      <c r="H583" s="251">
        <v>278</v>
      </c>
      <c r="I583" s="252"/>
      <c r="J583" s="253">
        <f>ROUND(I583*H583,2)</f>
        <v>0</v>
      </c>
      <c r="K583" s="249" t="s">
        <v>1</v>
      </c>
      <c r="L583" s="254"/>
      <c r="M583" s="255" t="s">
        <v>1</v>
      </c>
      <c r="N583" s="256" t="s">
        <v>50</v>
      </c>
      <c r="O583" s="78"/>
      <c r="P583" s="227">
        <f>O583*H583</f>
        <v>0</v>
      </c>
      <c r="Q583" s="227">
        <v>0.0104</v>
      </c>
      <c r="R583" s="227">
        <f>Q583*H583</f>
        <v>2.8912</v>
      </c>
      <c r="S583" s="227">
        <v>0</v>
      </c>
      <c r="T583" s="228">
        <f>S583*H583</f>
        <v>0</v>
      </c>
      <c r="AR583" s="15" t="s">
        <v>209</v>
      </c>
      <c r="AT583" s="15" t="s">
        <v>312</v>
      </c>
      <c r="AU583" s="15" t="s">
        <v>90</v>
      </c>
      <c r="AY583" s="15" t="s">
        <v>174</v>
      </c>
      <c r="BE583" s="229">
        <f>IF(N583="základní",J583,0)</f>
        <v>0</v>
      </c>
      <c r="BF583" s="229">
        <f>IF(N583="snížená",J583,0)</f>
        <v>0</v>
      </c>
      <c r="BG583" s="229">
        <f>IF(N583="zákl. přenesená",J583,0)</f>
        <v>0</v>
      </c>
      <c r="BH583" s="229">
        <f>IF(N583="sníž. přenesená",J583,0)</f>
        <v>0</v>
      </c>
      <c r="BI583" s="229">
        <f>IF(N583="nulová",J583,0)</f>
        <v>0</v>
      </c>
      <c r="BJ583" s="15" t="s">
        <v>87</v>
      </c>
      <c r="BK583" s="229">
        <f>ROUND(I583*H583,2)</f>
        <v>0</v>
      </c>
      <c r="BL583" s="15" t="s">
        <v>192</v>
      </c>
      <c r="BM583" s="15" t="s">
        <v>3375</v>
      </c>
    </row>
    <row r="584" s="1" customFormat="1">
      <c r="B584" s="37"/>
      <c r="C584" s="38"/>
      <c r="D584" s="230" t="s">
        <v>181</v>
      </c>
      <c r="E584" s="38"/>
      <c r="F584" s="231" t="s">
        <v>1951</v>
      </c>
      <c r="G584" s="38"/>
      <c r="H584" s="38"/>
      <c r="I584" s="142"/>
      <c r="J584" s="38"/>
      <c r="K584" s="38"/>
      <c r="L584" s="42"/>
      <c r="M584" s="232"/>
      <c r="N584" s="78"/>
      <c r="O584" s="78"/>
      <c r="P584" s="78"/>
      <c r="Q584" s="78"/>
      <c r="R584" s="78"/>
      <c r="S584" s="78"/>
      <c r="T584" s="79"/>
      <c r="AT584" s="15" t="s">
        <v>181</v>
      </c>
      <c r="AU584" s="15" t="s">
        <v>90</v>
      </c>
    </row>
    <row r="585" s="12" customFormat="1">
      <c r="B585" s="236"/>
      <c r="C585" s="237"/>
      <c r="D585" s="230" t="s">
        <v>287</v>
      </c>
      <c r="E585" s="238" t="s">
        <v>1</v>
      </c>
      <c r="F585" s="239" t="s">
        <v>3376</v>
      </c>
      <c r="G585" s="237"/>
      <c r="H585" s="240">
        <v>66</v>
      </c>
      <c r="I585" s="241"/>
      <c r="J585" s="237"/>
      <c r="K585" s="237"/>
      <c r="L585" s="242"/>
      <c r="M585" s="243"/>
      <c r="N585" s="244"/>
      <c r="O585" s="244"/>
      <c r="P585" s="244"/>
      <c r="Q585" s="244"/>
      <c r="R585" s="244"/>
      <c r="S585" s="244"/>
      <c r="T585" s="245"/>
      <c r="AT585" s="246" t="s">
        <v>287</v>
      </c>
      <c r="AU585" s="246" t="s">
        <v>90</v>
      </c>
      <c r="AV585" s="12" t="s">
        <v>90</v>
      </c>
      <c r="AW585" s="12" t="s">
        <v>40</v>
      </c>
      <c r="AX585" s="12" t="s">
        <v>79</v>
      </c>
      <c r="AY585" s="246" t="s">
        <v>174</v>
      </c>
    </row>
    <row r="586" s="12" customFormat="1">
      <c r="B586" s="236"/>
      <c r="C586" s="237"/>
      <c r="D586" s="230" t="s">
        <v>287</v>
      </c>
      <c r="E586" s="238" t="s">
        <v>1</v>
      </c>
      <c r="F586" s="239" t="s">
        <v>3377</v>
      </c>
      <c r="G586" s="237"/>
      <c r="H586" s="240">
        <v>26</v>
      </c>
      <c r="I586" s="241"/>
      <c r="J586" s="237"/>
      <c r="K586" s="237"/>
      <c r="L586" s="242"/>
      <c r="M586" s="243"/>
      <c r="N586" s="244"/>
      <c r="O586" s="244"/>
      <c r="P586" s="244"/>
      <c r="Q586" s="244"/>
      <c r="R586" s="244"/>
      <c r="S586" s="244"/>
      <c r="T586" s="245"/>
      <c r="AT586" s="246" t="s">
        <v>287</v>
      </c>
      <c r="AU586" s="246" t="s">
        <v>90</v>
      </c>
      <c r="AV586" s="12" t="s">
        <v>90</v>
      </c>
      <c r="AW586" s="12" t="s">
        <v>40</v>
      </c>
      <c r="AX586" s="12" t="s">
        <v>79</v>
      </c>
      <c r="AY586" s="246" t="s">
        <v>174</v>
      </c>
    </row>
    <row r="587" s="12" customFormat="1">
      <c r="B587" s="236"/>
      <c r="C587" s="237"/>
      <c r="D587" s="230" t="s">
        <v>287</v>
      </c>
      <c r="E587" s="238" t="s">
        <v>1</v>
      </c>
      <c r="F587" s="239" t="s">
        <v>3378</v>
      </c>
      <c r="G587" s="237"/>
      <c r="H587" s="240">
        <v>70</v>
      </c>
      <c r="I587" s="241"/>
      <c r="J587" s="237"/>
      <c r="K587" s="237"/>
      <c r="L587" s="242"/>
      <c r="M587" s="243"/>
      <c r="N587" s="244"/>
      <c r="O587" s="244"/>
      <c r="P587" s="244"/>
      <c r="Q587" s="244"/>
      <c r="R587" s="244"/>
      <c r="S587" s="244"/>
      <c r="T587" s="245"/>
      <c r="AT587" s="246" t="s">
        <v>287</v>
      </c>
      <c r="AU587" s="246" t="s">
        <v>90</v>
      </c>
      <c r="AV587" s="12" t="s">
        <v>90</v>
      </c>
      <c r="AW587" s="12" t="s">
        <v>40</v>
      </c>
      <c r="AX587" s="12" t="s">
        <v>79</v>
      </c>
      <c r="AY587" s="246" t="s">
        <v>174</v>
      </c>
    </row>
    <row r="588" s="12" customFormat="1">
      <c r="B588" s="236"/>
      <c r="C588" s="237"/>
      <c r="D588" s="230" t="s">
        <v>287</v>
      </c>
      <c r="E588" s="238" t="s">
        <v>1</v>
      </c>
      <c r="F588" s="239" t="s">
        <v>3379</v>
      </c>
      <c r="G588" s="237"/>
      <c r="H588" s="240">
        <v>17</v>
      </c>
      <c r="I588" s="241"/>
      <c r="J588" s="237"/>
      <c r="K588" s="237"/>
      <c r="L588" s="242"/>
      <c r="M588" s="243"/>
      <c r="N588" s="244"/>
      <c r="O588" s="244"/>
      <c r="P588" s="244"/>
      <c r="Q588" s="244"/>
      <c r="R588" s="244"/>
      <c r="S588" s="244"/>
      <c r="T588" s="245"/>
      <c r="AT588" s="246" t="s">
        <v>287</v>
      </c>
      <c r="AU588" s="246" t="s">
        <v>90</v>
      </c>
      <c r="AV588" s="12" t="s">
        <v>90</v>
      </c>
      <c r="AW588" s="12" t="s">
        <v>40</v>
      </c>
      <c r="AX588" s="12" t="s">
        <v>79</v>
      </c>
      <c r="AY588" s="246" t="s">
        <v>174</v>
      </c>
    </row>
    <row r="589" s="12" customFormat="1">
      <c r="B589" s="236"/>
      <c r="C589" s="237"/>
      <c r="D589" s="230" t="s">
        <v>287</v>
      </c>
      <c r="E589" s="238" t="s">
        <v>1</v>
      </c>
      <c r="F589" s="239" t="s">
        <v>3380</v>
      </c>
      <c r="G589" s="237"/>
      <c r="H589" s="240">
        <v>26</v>
      </c>
      <c r="I589" s="241"/>
      <c r="J589" s="237"/>
      <c r="K589" s="237"/>
      <c r="L589" s="242"/>
      <c r="M589" s="243"/>
      <c r="N589" s="244"/>
      <c r="O589" s="244"/>
      <c r="P589" s="244"/>
      <c r="Q589" s="244"/>
      <c r="R589" s="244"/>
      <c r="S589" s="244"/>
      <c r="T589" s="245"/>
      <c r="AT589" s="246" t="s">
        <v>287</v>
      </c>
      <c r="AU589" s="246" t="s">
        <v>90</v>
      </c>
      <c r="AV589" s="12" t="s">
        <v>90</v>
      </c>
      <c r="AW589" s="12" t="s">
        <v>40</v>
      </c>
      <c r="AX589" s="12" t="s">
        <v>79</v>
      </c>
      <c r="AY589" s="246" t="s">
        <v>174</v>
      </c>
    </row>
    <row r="590" s="12" customFormat="1">
      <c r="B590" s="236"/>
      <c r="C590" s="237"/>
      <c r="D590" s="230" t="s">
        <v>287</v>
      </c>
      <c r="E590" s="238" t="s">
        <v>1</v>
      </c>
      <c r="F590" s="239" t="s">
        <v>3381</v>
      </c>
      <c r="G590" s="237"/>
      <c r="H590" s="240">
        <v>20</v>
      </c>
      <c r="I590" s="241"/>
      <c r="J590" s="237"/>
      <c r="K590" s="237"/>
      <c r="L590" s="242"/>
      <c r="M590" s="243"/>
      <c r="N590" s="244"/>
      <c r="O590" s="244"/>
      <c r="P590" s="244"/>
      <c r="Q590" s="244"/>
      <c r="R590" s="244"/>
      <c r="S590" s="244"/>
      <c r="T590" s="245"/>
      <c r="AT590" s="246" t="s">
        <v>287</v>
      </c>
      <c r="AU590" s="246" t="s">
        <v>90</v>
      </c>
      <c r="AV590" s="12" t="s">
        <v>90</v>
      </c>
      <c r="AW590" s="12" t="s">
        <v>40</v>
      </c>
      <c r="AX590" s="12" t="s">
        <v>79</v>
      </c>
      <c r="AY590" s="246" t="s">
        <v>174</v>
      </c>
    </row>
    <row r="591" s="12" customFormat="1">
      <c r="B591" s="236"/>
      <c r="C591" s="237"/>
      <c r="D591" s="230" t="s">
        <v>287</v>
      </c>
      <c r="E591" s="238" t="s">
        <v>1</v>
      </c>
      <c r="F591" s="239" t="s">
        <v>3382</v>
      </c>
      <c r="G591" s="237"/>
      <c r="H591" s="240">
        <v>17</v>
      </c>
      <c r="I591" s="241"/>
      <c r="J591" s="237"/>
      <c r="K591" s="237"/>
      <c r="L591" s="242"/>
      <c r="M591" s="243"/>
      <c r="N591" s="244"/>
      <c r="O591" s="244"/>
      <c r="P591" s="244"/>
      <c r="Q591" s="244"/>
      <c r="R591" s="244"/>
      <c r="S591" s="244"/>
      <c r="T591" s="245"/>
      <c r="AT591" s="246" t="s">
        <v>287</v>
      </c>
      <c r="AU591" s="246" t="s">
        <v>90</v>
      </c>
      <c r="AV591" s="12" t="s">
        <v>90</v>
      </c>
      <c r="AW591" s="12" t="s">
        <v>40</v>
      </c>
      <c r="AX591" s="12" t="s">
        <v>79</v>
      </c>
      <c r="AY591" s="246" t="s">
        <v>174</v>
      </c>
    </row>
    <row r="592" s="12" customFormat="1">
      <c r="B592" s="236"/>
      <c r="C592" s="237"/>
      <c r="D592" s="230" t="s">
        <v>287</v>
      </c>
      <c r="E592" s="238" t="s">
        <v>1</v>
      </c>
      <c r="F592" s="239" t="s">
        <v>3383</v>
      </c>
      <c r="G592" s="237"/>
      <c r="H592" s="240">
        <v>11</v>
      </c>
      <c r="I592" s="241"/>
      <c r="J592" s="237"/>
      <c r="K592" s="237"/>
      <c r="L592" s="242"/>
      <c r="M592" s="243"/>
      <c r="N592" s="244"/>
      <c r="O592" s="244"/>
      <c r="P592" s="244"/>
      <c r="Q592" s="244"/>
      <c r="R592" s="244"/>
      <c r="S592" s="244"/>
      <c r="T592" s="245"/>
      <c r="AT592" s="246" t="s">
        <v>287</v>
      </c>
      <c r="AU592" s="246" t="s">
        <v>90</v>
      </c>
      <c r="AV592" s="12" t="s">
        <v>90</v>
      </c>
      <c r="AW592" s="12" t="s">
        <v>40</v>
      </c>
      <c r="AX592" s="12" t="s">
        <v>79</v>
      </c>
      <c r="AY592" s="246" t="s">
        <v>174</v>
      </c>
    </row>
    <row r="593" s="12" customFormat="1">
      <c r="B593" s="236"/>
      <c r="C593" s="237"/>
      <c r="D593" s="230" t="s">
        <v>287</v>
      </c>
      <c r="E593" s="238" t="s">
        <v>1</v>
      </c>
      <c r="F593" s="239" t="s">
        <v>3384</v>
      </c>
      <c r="G593" s="237"/>
      <c r="H593" s="240">
        <v>13</v>
      </c>
      <c r="I593" s="241"/>
      <c r="J593" s="237"/>
      <c r="K593" s="237"/>
      <c r="L593" s="242"/>
      <c r="M593" s="243"/>
      <c r="N593" s="244"/>
      <c r="O593" s="244"/>
      <c r="P593" s="244"/>
      <c r="Q593" s="244"/>
      <c r="R593" s="244"/>
      <c r="S593" s="244"/>
      <c r="T593" s="245"/>
      <c r="AT593" s="246" t="s">
        <v>287</v>
      </c>
      <c r="AU593" s="246" t="s">
        <v>90</v>
      </c>
      <c r="AV593" s="12" t="s">
        <v>90</v>
      </c>
      <c r="AW593" s="12" t="s">
        <v>40</v>
      </c>
      <c r="AX593" s="12" t="s">
        <v>79</v>
      </c>
      <c r="AY593" s="246" t="s">
        <v>174</v>
      </c>
    </row>
    <row r="594" s="12" customFormat="1">
      <c r="B594" s="236"/>
      <c r="C594" s="237"/>
      <c r="D594" s="230" t="s">
        <v>287</v>
      </c>
      <c r="E594" s="238" t="s">
        <v>1</v>
      </c>
      <c r="F594" s="239" t="s">
        <v>3385</v>
      </c>
      <c r="G594" s="237"/>
      <c r="H594" s="240">
        <v>12</v>
      </c>
      <c r="I594" s="241"/>
      <c r="J594" s="237"/>
      <c r="K594" s="237"/>
      <c r="L594" s="242"/>
      <c r="M594" s="243"/>
      <c r="N594" s="244"/>
      <c r="O594" s="244"/>
      <c r="P594" s="244"/>
      <c r="Q594" s="244"/>
      <c r="R594" s="244"/>
      <c r="S594" s="244"/>
      <c r="T594" s="245"/>
      <c r="AT594" s="246" t="s">
        <v>287</v>
      </c>
      <c r="AU594" s="246" t="s">
        <v>90</v>
      </c>
      <c r="AV594" s="12" t="s">
        <v>90</v>
      </c>
      <c r="AW594" s="12" t="s">
        <v>40</v>
      </c>
      <c r="AX594" s="12" t="s">
        <v>79</v>
      </c>
      <c r="AY594" s="246" t="s">
        <v>174</v>
      </c>
    </row>
    <row r="595" s="1" customFormat="1" ht="16.5" customHeight="1">
      <c r="B595" s="37"/>
      <c r="C595" s="218" t="s">
        <v>2435</v>
      </c>
      <c r="D595" s="218" t="s">
        <v>175</v>
      </c>
      <c r="E595" s="219" t="s">
        <v>2171</v>
      </c>
      <c r="F595" s="220" t="s">
        <v>2172</v>
      </c>
      <c r="G595" s="221" t="s">
        <v>178</v>
      </c>
      <c r="H595" s="222">
        <v>63</v>
      </c>
      <c r="I595" s="223"/>
      <c r="J595" s="224">
        <f>ROUND(I595*H595,2)</f>
        <v>0</v>
      </c>
      <c r="K595" s="220" t="s">
        <v>1</v>
      </c>
      <c r="L595" s="42"/>
      <c r="M595" s="225" t="s">
        <v>1</v>
      </c>
      <c r="N595" s="226" t="s">
        <v>50</v>
      </c>
      <c r="O595" s="78"/>
      <c r="P595" s="227">
        <f>O595*H595</f>
        <v>0</v>
      </c>
      <c r="Q595" s="227">
        <v>0</v>
      </c>
      <c r="R595" s="227">
        <f>Q595*H595</f>
        <v>0</v>
      </c>
      <c r="S595" s="227">
        <v>0</v>
      </c>
      <c r="T595" s="228">
        <f>S595*H595</f>
        <v>0</v>
      </c>
      <c r="AR595" s="15" t="s">
        <v>192</v>
      </c>
      <c r="AT595" s="15" t="s">
        <v>175</v>
      </c>
      <c r="AU595" s="15" t="s">
        <v>90</v>
      </c>
      <c r="AY595" s="15" t="s">
        <v>174</v>
      </c>
      <c r="BE595" s="229">
        <f>IF(N595="základní",J595,0)</f>
        <v>0</v>
      </c>
      <c r="BF595" s="229">
        <f>IF(N595="snížená",J595,0)</f>
        <v>0</v>
      </c>
      <c r="BG595" s="229">
        <f>IF(N595="zákl. přenesená",J595,0)</f>
        <v>0</v>
      </c>
      <c r="BH595" s="229">
        <f>IF(N595="sníž. přenesená",J595,0)</f>
        <v>0</v>
      </c>
      <c r="BI595" s="229">
        <f>IF(N595="nulová",J595,0)</f>
        <v>0</v>
      </c>
      <c r="BJ595" s="15" t="s">
        <v>87</v>
      </c>
      <c r="BK595" s="229">
        <f>ROUND(I595*H595,2)</f>
        <v>0</v>
      </c>
      <c r="BL595" s="15" t="s">
        <v>192</v>
      </c>
      <c r="BM595" s="15" t="s">
        <v>3386</v>
      </c>
    </row>
    <row r="596" s="12" customFormat="1">
      <c r="B596" s="236"/>
      <c r="C596" s="237"/>
      <c r="D596" s="230" t="s">
        <v>287</v>
      </c>
      <c r="E596" s="238" t="s">
        <v>1</v>
      </c>
      <c r="F596" s="239" t="s">
        <v>608</v>
      </c>
      <c r="G596" s="237"/>
      <c r="H596" s="240">
        <v>63</v>
      </c>
      <c r="I596" s="241"/>
      <c r="J596" s="237"/>
      <c r="K596" s="237"/>
      <c r="L596" s="242"/>
      <c r="M596" s="243"/>
      <c r="N596" s="244"/>
      <c r="O596" s="244"/>
      <c r="P596" s="244"/>
      <c r="Q596" s="244"/>
      <c r="R596" s="244"/>
      <c r="S596" s="244"/>
      <c r="T596" s="245"/>
      <c r="AT596" s="246" t="s">
        <v>287</v>
      </c>
      <c r="AU596" s="246" t="s">
        <v>90</v>
      </c>
      <c r="AV596" s="12" t="s">
        <v>90</v>
      </c>
      <c r="AW596" s="12" t="s">
        <v>40</v>
      </c>
      <c r="AX596" s="12" t="s">
        <v>87</v>
      </c>
      <c r="AY596" s="246" t="s">
        <v>174</v>
      </c>
    </row>
    <row r="597" s="1" customFormat="1" ht="16.5" customHeight="1">
      <c r="B597" s="37"/>
      <c r="C597" s="218" t="s">
        <v>616</v>
      </c>
      <c r="D597" s="218" t="s">
        <v>175</v>
      </c>
      <c r="E597" s="219" t="s">
        <v>2028</v>
      </c>
      <c r="F597" s="220" t="s">
        <v>2029</v>
      </c>
      <c r="G597" s="221" t="s">
        <v>320</v>
      </c>
      <c r="H597" s="222">
        <v>11</v>
      </c>
      <c r="I597" s="223"/>
      <c r="J597" s="224">
        <f>ROUND(I597*H597,2)</f>
        <v>0</v>
      </c>
      <c r="K597" s="220" t="s">
        <v>274</v>
      </c>
      <c r="L597" s="42"/>
      <c r="M597" s="225" t="s">
        <v>1</v>
      </c>
      <c r="N597" s="226" t="s">
        <v>50</v>
      </c>
      <c r="O597" s="78"/>
      <c r="P597" s="227">
        <f>O597*H597</f>
        <v>0</v>
      </c>
      <c r="Q597" s="227">
        <v>0.00085999999999999998</v>
      </c>
      <c r="R597" s="227">
        <f>Q597*H597</f>
        <v>0.0094599999999999997</v>
      </c>
      <c r="S597" s="227">
        <v>0</v>
      </c>
      <c r="T597" s="228">
        <f>S597*H597</f>
        <v>0</v>
      </c>
      <c r="AR597" s="15" t="s">
        <v>192</v>
      </c>
      <c r="AT597" s="15" t="s">
        <v>175</v>
      </c>
      <c r="AU597" s="15" t="s">
        <v>90</v>
      </c>
      <c r="AY597" s="15" t="s">
        <v>174</v>
      </c>
      <c r="BE597" s="229">
        <f>IF(N597="základní",J597,0)</f>
        <v>0</v>
      </c>
      <c r="BF597" s="229">
        <f>IF(N597="snížená",J597,0)</f>
        <v>0</v>
      </c>
      <c r="BG597" s="229">
        <f>IF(N597="zákl. přenesená",J597,0)</f>
        <v>0</v>
      </c>
      <c r="BH597" s="229">
        <f>IF(N597="sníž. přenesená",J597,0)</f>
        <v>0</v>
      </c>
      <c r="BI597" s="229">
        <f>IF(N597="nulová",J597,0)</f>
        <v>0</v>
      </c>
      <c r="BJ597" s="15" t="s">
        <v>87</v>
      </c>
      <c r="BK597" s="229">
        <f>ROUND(I597*H597,2)</f>
        <v>0</v>
      </c>
      <c r="BL597" s="15" t="s">
        <v>192</v>
      </c>
      <c r="BM597" s="15" t="s">
        <v>3387</v>
      </c>
    </row>
    <row r="598" s="1" customFormat="1">
      <c r="B598" s="37"/>
      <c r="C598" s="38"/>
      <c r="D598" s="230" t="s">
        <v>181</v>
      </c>
      <c r="E598" s="38"/>
      <c r="F598" s="231" t="s">
        <v>2031</v>
      </c>
      <c r="G598" s="38"/>
      <c r="H598" s="38"/>
      <c r="I598" s="142"/>
      <c r="J598" s="38"/>
      <c r="K598" s="38"/>
      <c r="L598" s="42"/>
      <c r="M598" s="232"/>
      <c r="N598" s="78"/>
      <c r="O598" s="78"/>
      <c r="P598" s="78"/>
      <c r="Q598" s="78"/>
      <c r="R598" s="78"/>
      <c r="S598" s="78"/>
      <c r="T598" s="79"/>
      <c r="AT598" s="15" t="s">
        <v>181</v>
      </c>
      <c r="AU598" s="15" t="s">
        <v>90</v>
      </c>
    </row>
    <row r="599" s="12" customFormat="1">
      <c r="B599" s="236"/>
      <c r="C599" s="237"/>
      <c r="D599" s="230" t="s">
        <v>287</v>
      </c>
      <c r="E599" s="238" t="s">
        <v>1</v>
      </c>
      <c r="F599" s="239" t="s">
        <v>3388</v>
      </c>
      <c r="G599" s="237"/>
      <c r="H599" s="240">
        <v>2</v>
      </c>
      <c r="I599" s="241"/>
      <c r="J599" s="237"/>
      <c r="K599" s="237"/>
      <c r="L599" s="242"/>
      <c r="M599" s="243"/>
      <c r="N599" s="244"/>
      <c r="O599" s="244"/>
      <c r="P599" s="244"/>
      <c r="Q599" s="244"/>
      <c r="R599" s="244"/>
      <c r="S599" s="244"/>
      <c r="T599" s="245"/>
      <c r="AT599" s="246" t="s">
        <v>287</v>
      </c>
      <c r="AU599" s="246" t="s">
        <v>90</v>
      </c>
      <c r="AV599" s="12" t="s">
        <v>90</v>
      </c>
      <c r="AW599" s="12" t="s">
        <v>40</v>
      </c>
      <c r="AX599" s="12" t="s">
        <v>79</v>
      </c>
      <c r="AY599" s="246" t="s">
        <v>174</v>
      </c>
    </row>
    <row r="600" s="12" customFormat="1">
      <c r="B600" s="236"/>
      <c r="C600" s="237"/>
      <c r="D600" s="230" t="s">
        <v>287</v>
      </c>
      <c r="E600" s="238" t="s">
        <v>1</v>
      </c>
      <c r="F600" s="239" t="s">
        <v>3389</v>
      </c>
      <c r="G600" s="237"/>
      <c r="H600" s="240">
        <v>1</v>
      </c>
      <c r="I600" s="241"/>
      <c r="J600" s="237"/>
      <c r="K600" s="237"/>
      <c r="L600" s="242"/>
      <c r="M600" s="243"/>
      <c r="N600" s="244"/>
      <c r="O600" s="244"/>
      <c r="P600" s="244"/>
      <c r="Q600" s="244"/>
      <c r="R600" s="244"/>
      <c r="S600" s="244"/>
      <c r="T600" s="245"/>
      <c r="AT600" s="246" t="s">
        <v>287</v>
      </c>
      <c r="AU600" s="246" t="s">
        <v>90</v>
      </c>
      <c r="AV600" s="12" t="s">
        <v>90</v>
      </c>
      <c r="AW600" s="12" t="s">
        <v>40</v>
      </c>
      <c r="AX600" s="12" t="s">
        <v>79</v>
      </c>
      <c r="AY600" s="246" t="s">
        <v>174</v>
      </c>
    </row>
    <row r="601" s="12" customFormat="1">
      <c r="B601" s="236"/>
      <c r="C601" s="237"/>
      <c r="D601" s="230" t="s">
        <v>287</v>
      </c>
      <c r="E601" s="238" t="s">
        <v>1</v>
      </c>
      <c r="F601" s="239" t="s">
        <v>3121</v>
      </c>
      <c r="G601" s="237"/>
      <c r="H601" s="240">
        <v>1</v>
      </c>
      <c r="I601" s="241"/>
      <c r="J601" s="237"/>
      <c r="K601" s="237"/>
      <c r="L601" s="242"/>
      <c r="M601" s="243"/>
      <c r="N601" s="244"/>
      <c r="O601" s="244"/>
      <c r="P601" s="244"/>
      <c r="Q601" s="244"/>
      <c r="R601" s="244"/>
      <c r="S601" s="244"/>
      <c r="T601" s="245"/>
      <c r="AT601" s="246" t="s">
        <v>287</v>
      </c>
      <c r="AU601" s="246" t="s">
        <v>90</v>
      </c>
      <c r="AV601" s="12" t="s">
        <v>90</v>
      </c>
      <c r="AW601" s="12" t="s">
        <v>40</v>
      </c>
      <c r="AX601" s="12" t="s">
        <v>79</v>
      </c>
      <c r="AY601" s="246" t="s">
        <v>174</v>
      </c>
    </row>
    <row r="602" s="12" customFormat="1">
      <c r="B602" s="236"/>
      <c r="C602" s="237"/>
      <c r="D602" s="230" t="s">
        <v>287</v>
      </c>
      <c r="E602" s="238" t="s">
        <v>1</v>
      </c>
      <c r="F602" s="239" t="s">
        <v>3390</v>
      </c>
      <c r="G602" s="237"/>
      <c r="H602" s="240">
        <v>2</v>
      </c>
      <c r="I602" s="241"/>
      <c r="J602" s="237"/>
      <c r="K602" s="237"/>
      <c r="L602" s="242"/>
      <c r="M602" s="243"/>
      <c r="N602" s="244"/>
      <c r="O602" s="244"/>
      <c r="P602" s="244"/>
      <c r="Q602" s="244"/>
      <c r="R602" s="244"/>
      <c r="S602" s="244"/>
      <c r="T602" s="245"/>
      <c r="AT602" s="246" t="s">
        <v>287</v>
      </c>
      <c r="AU602" s="246" t="s">
        <v>90</v>
      </c>
      <c r="AV602" s="12" t="s">
        <v>90</v>
      </c>
      <c r="AW602" s="12" t="s">
        <v>40</v>
      </c>
      <c r="AX602" s="12" t="s">
        <v>79</v>
      </c>
      <c r="AY602" s="246" t="s">
        <v>174</v>
      </c>
    </row>
    <row r="603" s="12" customFormat="1">
      <c r="B603" s="236"/>
      <c r="C603" s="237"/>
      <c r="D603" s="230" t="s">
        <v>287</v>
      </c>
      <c r="E603" s="238" t="s">
        <v>1</v>
      </c>
      <c r="F603" s="239" t="s">
        <v>3123</v>
      </c>
      <c r="G603" s="237"/>
      <c r="H603" s="240">
        <v>1</v>
      </c>
      <c r="I603" s="241"/>
      <c r="J603" s="237"/>
      <c r="K603" s="237"/>
      <c r="L603" s="242"/>
      <c r="M603" s="243"/>
      <c r="N603" s="244"/>
      <c r="O603" s="244"/>
      <c r="P603" s="244"/>
      <c r="Q603" s="244"/>
      <c r="R603" s="244"/>
      <c r="S603" s="244"/>
      <c r="T603" s="245"/>
      <c r="AT603" s="246" t="s">
        <v>287</v>
      </c>
      <c r="AU603" s="246" t="s">
        <v>90</v>
      </c>
      <c r="AV603" s="12" t="s">
        <v>90</v>
      </c>
      <c r="AW603" s="12" t="s">
        <v>40</v>
      </c>
      <c r="AX603" s="12" t="s">
        <v>79</v>
      </c>
      <c r="AY603" s="246" t="s">
        <v>174</v>
      </c>
    </row>
    <row r="604" s="12" customFormat="1">
      <c r="B604" s="236"/>
      <c r="C604" s="237"/>
      <c r="D604" s="230" t="s">
        <v>287</v>
      </c>
      <c r="E604" s="238" t="s">
        <v>1</v>
      </c>
      <c r="F604" s="239" t="s">
        <v>3391</v>
      </c>
      <c r="G604" s="237"/>
      <c r="H604" s="240">
        <v>1</v>
      </c>
      <c r="I604" s="241"/>
      <c r="J604" s="237"/>
      <c r="K604" s="237"/>
      <c r="L604" s="242"/>
      <c r="M604" s="243"/>
      <c r="N604" s="244"/>
      <c r="O604" s="244"/>
      <c r="P604" s="244"/>
      <c r="Q604" s="244"/>
      <c r="R604" s="244"/>
      <c r="S604" s="244"/>
      <c r="T604" s="245"/>
      <c r="AT604" s="246" t="s">
        <v>287</v>
      </c>
      <c r="AU604" s="246" t="s">
        <v>90</v>
      </c>
      <c r="AV604" s="12" t="s">
        <v>90</v>
      </c>
      <c r="AW604" s="12" t="s">
        <v>40</v>
      </c>
      <c r="AX604" s="12" t="s">
        <v>79</v>
      </c>
      <c r="AY604" s="246" t="s">
        <v>174</v>
      </c>
    </row>
    <row r="605" s="12" customFormat="1">
      <c r="B605" s="236"/>
      <c r="C605" s="237"/>
      <c r="D605" s="230" t="s">
        <v>287</v>
      </c>
      <c r="E605" s="238" t="s">
        <v>1</v>
      </c>
      <c r="F605" s="239" t="s">
        <v>3392</v>
      </c>
      <c r="G605" s="237"/>
      <c r="H605" s="240">
        <v>1</v>
      </c>
      <c r="I605" s="241"/>
      <c r="J605" s="237"/>
      <c r="K605" s="237"/>
      <c r="L605" s="242"/>
      <c r="M605" s="243"/>
      <c r="N605" s="244"/>
      <c r="O605" s="244"/>
      <c r="P605" s="244"/>
      <c r="Q605" s="244"/>
      <c r="R605" s="244"/>
      <c r="S605" s="244"/>
      <c r="T605" s="245"/>
      <c r="AT605" s="246" t="s">
        <v>287</v>
      </c>
      <c r="AU605" s="246" t="s">
        <v>90</v>
      </c>
      <c r="AV605" s="12" t="s">
        <v>90</v>
      </c>
      <c r="AW605" s="12" t="s">
        <v>40</v>
      </c>
      <c r="AX605" s="12" t="s">
        <v>79</v>
      </c>
      <c r="AY605" s="246" t="s">
        <v>174</v>
      </c>
    </row>
    <row r="606" s="12" customFormat="1">
      <c r="B606" s="236"/>
      <c r="C606" s="237"/>
      <c r="D606" s="230" t="s">
        <v>287</v>
      </c>
      <c r="E606" s="238" t="s">
        <v>1</v>
      </c>
      <c r="F606" s="239" t="s">
        <v>3393</v>
      </c>
      <c r="G606" s="237"/>
      <c r="H606" s="240">
        <v>1</v>
      </c>
      <c r="I606" s="241"/>
      <c r="J606" s="237"/>
      <c r="K606" s="237"/>
      <c r="L606" s="242"/>
      <c r="M606" s="243"/>
      <c r="N606" s="244"/>
      <c r="O606" s="244"/>
      <c r="P606" s="244"/>
      <c r="Q606" s="244"/>
      <c r="R606" s="244"/>
      <c r="S606" s="244"/>
      <c r="T606" s="245"/>
      <c r="AT606" s="246" t="s">
        <v>287</v>
      </c>
      <c r="AU606" s="246" t="s">
        <v>90</v>
      </c>
      <c r="AV606" s="12" t="s">
        <v>90</v>
      </c>
      <c r="AW606" s="12" t="s">
        <v>40</v>
      </c>
      <c r="AX606" s="12" t="s">
        <v>79</v>
      </c>
      <c r="AY606" s="246" t="s">
        <v>174</v>
      </c>
    </row>
    <row r="607" s="12" customFormat="1">
      <c r="B607" s="236"/>
      <c r="C607" s="237"/>
      <c r="D607" s="230" t="s">
        <v>287</v>
      </c>
      <c r="E607" s="238" t="s">
        <v>1</v>
      </c>
      <c r="F607" s="239" t="s">
        <v>3394</v>
      </c>
      <c r="G607" s="237"/>
      <c r="H607" s="240">
        <v>1</v>
      </c>
      <c r="I607" s="241"/>
      <c r="J607" s="237"/>
      <c r="K607" s="237"/>
      <c r="L607" s="242"/>
      <c r="M607" s="243"/>
      <c r="N607" s="244"/>
      <c r="O607" s="244"/>
      <c r="P607" s="244"/>
      <c r="Q607" s="244"/>
      <c r="R607" s="244"/>
      <c r="S607" s="244"/>
      <c r="T607" s="245"/>
      <c r="AT607" s="246" t="s">
        <v>287</v>
      </c>
      <c r="AU607" s="246" t="s">
        <v>90</v>
      </c>
      <c r="AV607" s="12" t="s">
        <v>90</v>
      </c>
      <c r="AW607" s="12" t="s">
        <v>40</v>
      </c>
      <c r="AX607" s="12" t="s">
        <v>79</v>
      </c>
      <c r="AY607" s="246" t="s">
        <v>174</v>
      </c>
    </row>
    <row r="608" s="1" customFormat="1" ht="16.5" customHeight="1">
      <c r="B608" s="37"/>
      <c r="C608" s="218" t="s">
        <v>620</v>
      </c>
      <c r="D608" s="218" t="s">
        <v>175</v>
      </c>
      <c r="E608" s="219" t="s">
        <v>2045</v>
      </c>
      <c r="F608" s="220" t="s">
        <v>2046</v>
      </c>
      <c r="G608" s="221" t="s">
        <v>320</v>
      </c>
      <c r="H608" s="222">
        <v>6</v>
      </c>
      <c r="I608" s="223"/>
      <c r="J608" s="224">
        <f>ROUND(I608*H608,2)</f>
        <v>0</v>
      </c>
      <c r="K608" s="220" t="s">
        <v>274</v>
      </c>
      <c r="L608" s="42"/>
      <c r="M608" s="225" t="s">
        <v>1</v>
      </c>
      <c r="N608" s="226" t="s">
        <v>50</v>
      </c>
      <c r="O608" s="78"/>
      <c r="P608" s="227">
        <f>O608*H608</f>
        <v>0</v>
      </c>
      <c r="Q608" s="227">
        <v>0.00165</v>
      </c>
      <c r="R608" s="227">
        <f>Q608*H608</f>
        <v>0.0098999999999999991</v>
      </c>
      <c r="S608" s="227">
        <v>0</v>
      </c>
      <c r="T608" s="228">
        <f>S608*H608</f>
        <v>0</v>
      </c>
      <c r="AR608" s="15" t="s">
        <v>192</v>
      </c>
      <c r="AT608" s="15" t="s">
        <v>175</v>
      </c>
      <c r="AU608" s="15" t="s">
        <v>90</v>
      </c>
      <c r="AY608" s="15" t="s">
        <v>174</v>
      </c>
      <c r="BE608" s="229">
        <f>IF(N608="základní",J608,0)</f>
        <v>0</v>
      </c>
      <c r="BF608" s="229">
        <f>IF(N608="snížená",J608,0)</f>
        <v>0</v>
      </c>
      <c r="BG608" s="229">
        <f>IF(N608="zákl. přenesená",J608,0)</f>
        <v>0</v>
      </c>
      <c r="BH608" s="229">
        <f>IF(N608="sníž. přenesená",J608,0)</f>
        <v>0</v>
      </c>
      <c r="BI608" s="229">
        <f>IF(N608="nulová",J608,0)</f>
        <v>0</v>
      </c>
      <c r="BJ608" s="15" t="s">
        <v>87</v>
      </c>
      <c r="BK608" s="229">
        <f>ROUND(I608*H608,2)</f>
        <v>0</v>
      </c>
      <c r="BL608" s="15" t="s">
        <v>192</v>
      </c>
      <c r="BM608" s="15" t="s">
        <v>3395</v>
      </c>
    </row>
    <row r="609" s="1" customFormat="1">
      <c r="B609" s="37"/>
      <c r="C609" s="38"/>
      <c r="D609" s="230" t="s">
        <v>181</v>
      </c>
      <c r="E609" s="38"/>
      <c r="F609" s="231" t="s">
        <v>2048</v>
      </c>
      <c r="G609" s="38"/>
      <c r="H609" s="38"/>
      <c r="I609" s="142"/>
      <c r="J609" s="38"/>
      <c r="K609" s="38"/>
      <c r="L609" s="42"/>
      <c r="M609" s="232"/>
      <c r="N609" s="78"/>
      <c r="O609" s="78"/>
      <c r="P609" s="78"/>
      <c r="Q609" s="78"/>
      <c r="R609" s="78"/>
      <c r="S609" s="78"/>
      <c r="T609" s="79"/>
      <c r="AT609" s="15" t="s">
        <v>181</v>
      </c>
      <c r="AU609" s="15" t="s">
        <v>90</v>
      </c>
    </row>
    <row r="610" s="12" customFormat="1">
      <c r="B610" s="236"/>
      <c r="C610" s="237"/>
      <c r="D610" s="230" t="s">
        <v>287</v>
      </c>
      <c r="E610" s="238" t="s">
        <v>1</v>
      </c>
      <c r="F610" s="239" t="s">
        <v>3396</v>
      </c>
      <c r="G610" s="237"/>
      <c r="H610" s="240">
        <v>6</v>
      </c>
      <c r="I610" s="241"/>
      <c r="J610" s="237"/>
      <c r="K610" s="237"/>
      <c r="L610" s="242"/>
      <c r="M610" s="243"/>
      <c r="N610" s="244"/>
      <c r="O610" s="244"/>
      <c r="P610" s="244"/>
      <c r="Q610" s="244"/>
      <c r="R610" s="244"/>
      <c r="S610" s="244"/>
      <c r="T610" s="245"/>
      <c r="AT610" s="246" t="s">
        <v>287</v>
      </c>
      <c r="AU610" s="246" t="s">
        <v>90</v>
      </c>
      <c r="AV610" s="12" t="s">
        <v>90</v>
      </c>
      <c r="AW610" s="12" t="s">
        <v>40</v>
      </c>
      <c r="AX610" s="12" t="s">
        <v>79</v>
      </c>
      <c r="AY610" s="246" t="s">
        <v>174</v>
      </c>
    </row>
    <row r="611" s="1" customFormat="1" ht="16.5" customHeight="1">
      <c r="B611" s="37"/>
      <c r="C611" s="218" t="s">
        <v>2189</v>
      </c>
      <c r="D611" s="218" t="s">
        <v>175</v>
      </c>
      <c r="E611" s="219" t="s">
        <v>2039</v>
      </c>
      <c r="F611" s="220" t="s">
        <v>2040</v>
      </c>
      <c r="G611" s="221" t="s">
        <v>320</v>
      </c>
      <c r="H611" s="222">
        <v>1</v>
      </c>
      <c r="I611" s="223"/>
      <c r="J611" s="224">
        <f>ROUND(I611*H611,2)</f>
        <v>0</v>
      </c>
      <c r="K611" s="220" t="s">
        <v>274</v>
      </c>
      <c r="L611" s="42"/>
      <c r="M611" s="225" t="s">
        <v>1</v>
      </c>
      <c r="N611" s="226" t="s">
        <v>50</v>
      </c>
      <c r="O611" s="78"/>
      <c r="P611" s="227">
        <f>O611*H611</f>
        <v>0</v>
      </c>
      <c r="Q611" s="227">
        <v>0.0016999999999999999</v>
      </c>
      <c r="R611" s="227">
        <f>Q611*H611</f>
        <v>0.0016999999999999999</v>
      </c>
      <c r="S611" s="227">
        <v>0</v>
      </c>
      <c r="T611" s="228">
        <f>S611*H611</f>
        <v>0</v>
      </c>
      <c r="AR611" s="15" t="s">
        <v>192</v>
      </c>
      <c r="AT611" s="15" t="s">
        <v>175</v>
      </c>
      <c r="AU611" s="15" t="s">
        <v>90</v>
      </c>
      <c r="AY611" s="15" t="s">
        <v>174</v>
      </c>
      <c r="BE611" s="229">
        <f>IF(N611="základní",J611,0)</f>
        <v>0</v>
      </c>
      <c r="BF611" s="229">
        <f>IF(N611="snížená",J611,0)</f>
        <v>0</v>
      </c>
      <c r="BG611" s="229">
        <f>IF(N611="zákl. přenesená",J611,0)</f>
        <v>0</v>
      </c>
      <c r="BH611" s="229">
        <f>IF(N611="sníž. přenesená",J611,0)</f>
        <v>0</v>
      </c>
      <c r="BI611" s="229">
        <f>IF(N611="nulová",J611,0)</f>
        <v>0</v>
      </c>
      <c r="BJ611" s="15" t="s">
        <v>87</v>
      </c>
      <c r="BK611" s="229">
        <f>ROUND(I611*H611,2)</f>
        <v>0</v>
      </c>
      <c r="BL611" s="15" t="s">
        <v>192</v>
      </c>
      <c r="BM611" s="15" t="s">
        <v>3397</v>
      </c>
    </row>
    <row r="612" s="1" customFormat="1">
      <c r="B612" s="37"/>
      <c r="C612" s="38"/>
      <c r="D612" s="230" t="s">
        <v>181</v>
      </c>
      <c r="E612" s="38"/>
      <c r="F612" s="231" t="s">
        <v>2042</v>
      </c>
      <c r="G612" s="38"/>
      <c r="H612" s="38"/>
      <c r="I612" s="142"/>
      <c r="J612" s="38"/>
      <c r="K612" s="38"/>
      <c r="L612" s="42"/>
      <c r="M612" s="232"/>
      <c r="N612" s="78"/>
      <c r="O612" s="78"/>
      <c r="P612" s="78"/>
      <c r="Q612" s="78"/>
      <c r="R612" s="78"/>
      <c r="S612" s="78"/>
      <c r="T612" s="79"/>
      <c r="AT612" s="15" t="s">
        <v>181</v>
      </c>
      <c r="AU612" s="15" t="s">
        <v>90</v>
      </c>
    </row>
    <row r="613" s="12" customFormat="1">
      <c r="B613" s="236"/>
      <c r="C613" s="237"/>
      <c r="D613" s="230" t="s">
        <v>287</v>
      </c>
      <c r="E613" s="238" t="s">
        <v>1</v>
      </c>
      <c r="F613" s="239" t="s">
        <v>2043</v>
      </c>
      <c r="G613" s="237"/>
      <c r="H613" s="240">
        <v>1</v>
      </c>
      <c r="I613" s="241"/>
      <c r="J613" s="237"/>
      <c r="K613" s="237"/>
      <c r="L613" s="242"/>
      <c r="M613" s="243"/>
      <c r="N613" s="244"/>
      <c r="O613" s="244"/>
      <c r="P613" s="244"/>
      <c r="Q613" s="244"/>
      <c r="R613" s="244"/>
      <c r="S613" s="244"/>
      <c r="T613" s="245"/>
      <c r="AT613" s="246" t="s">
        <v>287</v>
      </c>
      <c r="AU613" s="246" t="s">
        <v>90</v>
      </c>
      <c r="AV613" s="12" t="s">
        <v>90</v>
      </c>
      <c r="AW613" s="12" t="s">
        <v>40</v>
      </c>
      <c r="AX613" s="12" t="s">
        <v>87</v>
      </c>
      <c r="AY613" s="246" t="s">
        <v>174</v>
      </c>
    </row>
    <row r="614" s="1" customFormat="1" ht="16.5" customHeight="1">
      <c r="B614" s="37"/>
      <c r="C614" s="218" t="s">
        <v>624</v>
      </c>
      <c r="D614" s="218" t="s">
        <v>175</v>
      </c>
      <c r="E614" s="219" t="s">
        <v>2033</v>
      </c>
      <c r="F614" s="220" t="s">
        <v>2034</v>
      </c>
      <c r="G614" s="221" t="s">
        <v>320</v>
      </c>
      <c r="H614" s="222">
        <v>3</v>
      </c>
      <c r="I614" s="223"/>
      <c r="J614" s="224">
        <f>ROUND(I614*H614,2)</f>
        <v>0</v>
      </c>
      <c r="K614" s="220" t="s">
        <v>274</v>
      </c>
      <c r="L614" s="42"/>
      <c r="M614" s="225" t="s">
        <v>1</v>
      </c>
      <c r="N614" s="226" t="s">
        <v>50</v>
      </c>
      <c r="O614" s="78"/>
      <c r="P614" s="227">
        <f>O614*H614</f>
        <v>0</v>
      </c>
      <c r="Q614" s="227">
        <v>0.00296</v>
      </c>
      <c r="R614" s="227">
        <f>Q614*H614</f>
        <v>0.008879999999999999</v>
      </c>
      <c r="S614" s="227">
        <v>0</v>
      </c>
      <c r="T614" s="228">
        <f>S614*H614</f>
        <v>0</v>
      </c>
      <c r="AR614" s="15" t="s">
        <v>192</v>
      </c>
      <c r="AT614" s="15" t="s">
        <v>175</v>
      </c>
      <c r="AU614" s="15" t="s">
        <v>90</v>
      </c>
      <c r="AY614" s="15" t="s">
        <v>174</v>
      </c>
      <c r="BE614" s="229">
        <f>IF(N614="základní",J614,0)</f>
        <v>0</v>
      </c>
      <c r="BF614" s="229">
        <f>IF(N614="snížená",J614,0)</f>
        <v>0</v>
      </c>
      <c r="BG614" s="229">
        <f>IF(N614="zákl. přenesená",J614,0)</f>
        <v>0</v>
      </c>
      <c r="BH614" s="229">
        <f>IF(N614="sníž. přenesená",J614,0)</f>
        <v>0</v>
      </c>
      <c r="BI614" s="229">
        <f>IF(N614="nulová",J614,0)</f>
        <v>0</v>
      </c>
      <c r="BJ614" s="15" t="s">
        <v>87</v>
      </c>
      <c r="BK614" s="229">
        <f>ROUND(I614*H614,2)</f>
        <v>0</v>
      </c>
      <c r="BL614" s="15" t="s">
        <v>192</v>
      </c>
      <c r="BM614" s="15" t="s">
        <v>3398</v>
      </c>
    </row>
    <row r="615" s="1" customFormat="1">
      <c r="B615" s="37"/>
      <c r="C615" s="38"/>
      <c r="D615" s="230" t="s">
        <v>181</v>
      </c>
      <c r="E615" s="38"/>
      <c r="F615" s="231" t="s">
        <v>2036</v>
      </c>
      <c r="G615" s="38"/>
      <c r="H615" s="38"/>
      <c r="I615" s="142"/>
      <c r="J615" s="38"/>
      <c r="K615" s="38"/>
      <c r="L615" s="42"/>
      <c r="M615" s="232"/>
      <c r="N615" s="78"/>
      <c r="O615" s="78"/>
      <c r="P615" s="78"/>
      <c r="Q615" s="78"/>
      <c r="R615" s="78"/>
      <c r="S615" s="78"/>
      <c r="T615" s="79"/>
      <c r="AT615" s="15" t="s">
        <v>181</v>
      </c>
      <c r="AU615" s="15" t="s">
        <v>90</v>
      </c>
    </row>
    <row r="616" s="12" customFormat="1">
      <c r="B616" s="236"/>
      <c r="C616" s="237"/>
      <c r="D616" s="230" t="s">
        <v>287</v>
      </c>
      <c r="E616" s="238" t="s">
        <v>1</v>
      </c>
      <c r="F616" s="239" t="s">
        <v>3399</v>
      </c>
      <c r="G616" s="237"/>
      <c r="H616" s="240">
        <v>3</v>
      </c>
      <c r="I616" s="241"/>
      <c r="J616" s="237"/>
      <c r="K616" s="237"/>
      <c r="L616" s="242"/>
      <c r="M616" s="243"/>
      <c r="N616" s="244"/>
      <c r="O616" s="244"/>
      <c r="P616" s="244"/>
      <c r="Q616" s="244"/>
      <c r="R616" s="244"/>
      <c r="S616" s="244"/>
      <c r="T616" s="245"/>
      <c r="AT616" s="246" t="s">
        <v>287</v>
      </c>
      <c r="AU616" s="246" t="s">
        <v>90</v>
      </c>
      <c r="AV616" s="12" t="s">
        <v>90</v>
      </c>
      <c r="AW616" s="12" t="s">
        <v>40</v>
      </c>
      <c r="AX616" s="12" t="s">
        <v>87</v>
      </c>
      <c r="AY616" s="246" t="s">
        <v>174</v>
      </c>
    </row>
    <row r="617" s="1" customFormat="1" ht="16.5" customHeight="1">
      <c r="B617" s="37"/>
      <c r="C617" s="247" t="s">
        <v>629</v>
      </c>
      <c r="D617" s="247" t="s">
        <v>312</v>
      </c>
      <c r="E617" s="248" t="s">
        <v>2060</v>
      </c>
      <c r="F617" s="249" t="s">
        <v>2061</v>
      </c>
      <c r="G617" s="250" t="s">
        <v>320</v>
      </c>
      <c r="H617" s="251">
        <v>11</v>
      </c>
      <c r="I617" s="252"/>
      <c r="J617" s="253">
        <f>ROUND(I617*H617,2)</f>
        <v>0</v>
      </c>
      <c r="K617" s="249" t="s">
        <v>274</v>
      </c>
      <c r="L617" s="254"/>
      <c r="M617" s="255" t="s">
        <v>1</v>
      </c>
      <c r="N617" s="256" t="s">
        <v>50</v>
      </c>
      <c r="O617" s="78"/>
      <c r="P617" s="227">
        <f>O617*H617</f>
        <v>0</v>
      </c>
      <c r="Q617" s="227">
        <v>0.017999999999999999</v>
      </c>
      <c r="R617" s="227">
        <f>Q617*H617</f>
        <v>0.19799999999999998</v>
      </c>
      <c r="S617" s="227">
        <v>0</v>
      </c>
      <c r="T617" s="228">
        <f>S617*H617</f>
        <v>0</v>
      </c>
      <c r="AR617" s="15" t="s">
        <v>209</v>
      </c>
      <c r="AT617" s="15" t="s">
        <v>312</v>
      </c>
      <c r="AU617" s="15" t="s">
        <v>90</v>
      </c>
      <c r="AY617" s="15" t="s">
        <v>174</v>
      </c>
      <c r="BE617" s="229">
        <f>IF(N617="základní",J617,0)</f>
        <v>0</v>
      </c>
      <c r="BF617" s="229">
        <f>IF(N617="snížená",J617,0)</f>
        <v>0</v>
      </c>
      <c r="BG617" s="229">
        <f>IF(N617="zákl. přenesená",J617,0)</f>
        <v>0</v>
      </c>
      <c r="BH617" s="229">
        <f>IF(N617="sníž. přenesená",J617,0)</f>
        <v>0</v>
      </c>
      <c r="BI617" s="229">
        <f>IF(N617="nulová",J617,0)</f>
        <v>0</v>
      </c>
      <c r="BJ617" s="15" t="s">
        <v>87</v>
      </c>
      <c r="BK617" s="229">
        <f>ROUND(I617*H617,2)</f>
        <v>0</v>
      </c>
      <c r="BL617" s="15" t="s">
        <v>192</v>
      </c>
      <c r="BM617" s="15" t="s">
        <v>3400</v>
      </c>
    </row>
    <row r="618" s="1" customFormat="1">
      <c r="B618" s="37"/>
      <c r="C618" s="38"/>
      <c r="D618" s="230" t="s">
        <v>181</v>
      </c>
      <c r="E618" s="38"/>
      <c r="F618" s="231" t="s">
        <v>2061</v>
      </c>
      <c r="G618" s="38"/>
      <c r="H618" s="38"/>
      <c r="I618" s="142"/>
      <c r="J618" s="38"/>
      <c r="K618" s="38"/>
      <c r="L618" s="42"/>
      <c r="M618" s="232"/>
      <c r="N618" s="78"/>
      <c r="O618" s="78"/>
      <c r="P618" s="78"/>
      <c r="Q618" s="78"/>
      <c r="R618" s="78"/>
      <c r="S618" s="78"/>
      <c r="T618" s="79"/>
      <c r="AT618" s="15" t="s">
        <v>181</v>
      </c>
      <c r="AU618" s="15" t="s">
        <v>90</v>
      </c>
    </row>
    <row r="619" s="12" customFormat="1">
      <c r="B619" s="236"/>
      <c r="C619" s="237"/>
      <c r="D619" s="230" t="s">
        <v>287</v>
      </c>
      <c r="E619" s="238" t="s">
        <v>1</v>
      </c>
      <c r="F619" s="239" t="s">
        <v>3388</v>
      </c>
      <c r="G619" s="237"/>
      <c r="H619" s="240">
        <v>2</v>
      </c>
      <c r="I619" s="241"/>
      <c r="J619" s="237"/>
      <c r="K619" s="237"/>
      <c r="L619" s="242"/>
      <c r="M619" s="243"/>
      <c r="N619" s="244"/>
      <c r="O619" s="244"/>
      <c r="P619" s="244"/>
      <c r="Q619" s="244"/>
      <c r="R619" s="244"/>
      <c r="S619" s="244"/>
      <c r="T619" s="245"/>
      <c r="AT619" s="246" t="s">
        <v>287</v>
      </c>
      <c r="AU619" s="246" t="s">
        <v>90</v>
      </c>
      <c r="AV619" s="12" t="s">
        <v>90</v>
      </c>
      <c r="AW619" s="12" t="s">
        <v>40</v>
      </c>
      <c r="AX619" s="12" t="s">
        <v>79</v>
      </c>
      <c r="AY619" s="246" t="s">
        <v>174</v>
      </c>
    </row>
    <row r="620" s="12" customFormat="1">
      <c r="B620" s="236"/>
      <c r="C620" s="237"/>
      <c r="D620" s="230" t="s">
        <v>287</v>
      </c>
      <c r="E620" s="238" t="s">
        <v>1</v>
      </c>
      <c r="F620" s="239" t="s">
        <v>3389</v>
      </c>
      <c r="G620" s="237"/>
      <c r="H620" s="240">
        <v>1</v>
      </c>
      <c r="I620" s="241"/>
      <c r="J620" s="237"/>
      <c r="K620" s="237"/>
      <c r="L620" s="242"/>
      <c r="M620" s="243"/>
      <c r="N620" s="244"/>
      <c r="O620" s="244"/>
      <c r="P620" s="244"/>
      <c r="Q620" s="244"/>
      <c r="R620" s="244"/>
      <c r="S620" s="244"/>
      <c r="T620" s="245"/>
      <c r="AT620" s="246" t="s">
        <v>287</v>
      </c>
      <c r="AU620" s="246" t="s">
        <v>90</v>
      </c>
      <c r="AV620" s="12" t="s">
        <v>90</v>
      </c>
      <c r="AW620" s="12" t="s">
        <v>40</v>
      </c>
      <c r="AX620" s="12" t="s">
        <v>79</v>
      </c>
      <c r="AY620" s="246" t="s">
        <v>174</v>
      </c>
    </row>
    <row r="621" s="12" customFormat="1">
      <c r="B621" s="236"/>
      <c r="C621" s="237"/>
      <c r="D621" s="230" t="s">
        <v>287</v>
      </c>
      <c r="E621" s="238" t="s">
        <v>1</v>
      </c>
      <c r="F621" s="239" t="s">
        <v>3121</v>
      </c>
      <c r="G621" s="237"/>
      <c r="H621" s="240">
        <v>1</v>
      </c>
      <c r="I621" s="241"/>
      <c r="J621" s="237"/>
      <c r="K621" s="237"/>
      <c r="L621" s="242"/>
      <c r="M621" s="243"/>
      <c r="N621" s="244"/>
      <c r="O621" s="244"/>
      <c r="P621" s="244"/>
      <c r="Q621" s="244"/>
      <c r="R621" s="244"/>
      <c r="S621" s="244"/>
      <c r="T621" s="245"/>
      <c r="AT621" s="246" t="s">
        <v>287</v>
      </c>
      <c r="AU621" s="246" t="s">
        <v>90</v>
      </c>
      <c r="AV621" s="12" t="s">
        <v>90</v>
      </c>
      <c r="AW621" s="12" t="s">
        <v>40</v>
      </c>
      <c r="AX621" s="12" t="s">
        <v>79</v>
      </c>
      <c r="AY621" s="246" t="s">
        <v>174</v>
      </c>
    </row>
    <row r="622" s="12" customFormat="1">
      <c r="B622" s="236"/>
      <c r="C622" s="237"/>
      <c r="D622" s="230" t="s">
        <v>287</v>
      </c>
      <c r="E622" s="238" t="s">
        <v>1</v>
      </c>
      <c r="F622" s="239" t="s">
        <v>3390</v>
      </c>
      <c r="G622" s="237"/>
      <c r="H622" s="240">
        <v>2</v>
      </c>
      <c r="I622" s="241"/>
      <c r="J622" s="237"/>
      <c r="K622" s="237"/>
      <c r="L622" s="242"/>
      <c r="M622" s="243"/>
      <c r="N622" s="244"/>
      <c r="O622" s="244"/>
      <c r="P622" s="244"/>
      <c r="Q622" s="244"/>
      <c r="R622" s="244"/>
      <c r="S622" s="244"/>
      <c r="T622" s="245"/>
      <c r="AT622" s="246" t="s">
        <v>287</v>
      </c>
      <c r="AU622" s="246" t="s">
        <v>90</v>
      </c>
      <c r="AV622" s="12" t="s">
        <v>90</v>
      </c>
      <c r="AW622" s="12" t="s">
        <v>40</v>
      </c>
      <c r="AX622" s="12" t="s">
        <v>79</v>
      </c>
      <c r="AY622" s="246" t="s">
        <v>174</v>
      </c>
    </row>
    <row r="623" s="12" customFormat="1">
      <c r="B623" s="236"/>
      <c r="C623" s="237"/>
      <c r="D623" s="230" t="s">
        <v>287</v>
      </c>
      <c r="E623" s="238" t="s">
        <v>1</v>
      </c>
      <c r="F623" s="239" t="s">
        <v>3123</v>
      </c>
      <c r="G623" s="237"/>
      <c r="H623" s="240">
        <v>1</v>
      </c>
      <c r="I623" s="241"/>
      <c r="J623" s="237"/>
      <c r="K623" s="237"/>
      <c r="L623" s="242"/>
      <c r="M623" s="243"/>
      <c r="N623" s="244"/>
      <c r="O623" s="244"/>
      <c r="P623" s="244"/>
      <c r="Q623" s="244"/>
      <c r="R623" s="244"/>
      <c r="S623" s="244"/>
      <c r="T623" s="245"/>
      <c r="AT623" s="246" t="s">
        <v>287</v>
      </c>
      <c r="AU623" s="246" t="s">
        <v>90</v>
      </c>
      <c r="AV623" s="12" t="s">
        <v>90</v>
      </c>
      <c r="AW623" s="12" t="s">
        <v>40</v>
      </c>
      <c r="AX623" s="12" t="s">
        <v>79</v>
      </c>
      <c r="AY623" s="246" t="s">
        <v>174</v>
      </c>
    </row>
    <row r="624" s="12" customFormat="1">
      <c r="B624" s="236"/>
      <c r="C624" s="237"/>
      <c r="D624" s="230" t="s">
        <v>287</v>
      </c>
      <c r="E624" s="238" t="s">
        <v>1</v>
      </c>
      <c r="F624" s="239" t="s">
        <v>3391</v>
      </c>
      <c r="G624" s="237"/>
      <c r="H624" s="240">
        <v>1</v>
      </c>
      <c r="I624" s="241"/>
      <c r="J624" s="237"/>
      <c r="K624" s="237"/>
      <c r="L624" s="242"/>
      <c r="M624" s="243"/>
      <c r="N624" s="244"/>
      <c r="O624" s="244"/>
      <c r="P624" s="244"/>
      <c r="Q624" s="244"/>
      <c r="R624" s="244"/>
      <c r="S624" s="244"/>
      <c r="T624" s="245"/>
      <c r="AT624" s="246" t="s">
        <v>287</v>
      </c>
      <c r="AU624" s="246" t="s">
        <v>90</v>
      </c>
      <c r="AV624" s="12" t="s">
        <v>90</v>
      </c>
      <c r="AW624" s="12" t="s">
        <v>40</v>
      </c>
      <c r="AX624" s="12" t="s">
        <v>79</v>
      </c>
      <c r="AY624" s="246" t="s">
        <v>174</v>
      </c>
    </row>
    <row r="625" s="12" customFormat="1">
      <c r="B625" s="236"/>
      <c r="C625" s="237"/>
      <c r="D625" s="230" t="s">
        <v>287</v>
      </c>
      <c r="E625" s="238" t="s">
        <v>1</v>
      </c>
      <c r="F625" s="239" t="s">
        <v>3392</v>
      </c>
      <c r="G625" s="237"/>
      <c r="H625" s="240">
        <v>1</v>
      </c>
      <c r="I625" s="241"/>
      <c r="J625" s="237"/>
      <c r="K625" s="237"/>
      <c r="L625" s="242"/>
      <c r="M625" s="243"/>
      <c r="N625" s="244"/>
      <c r="O625" s="244"/>
      <c r="P625" s="244"/>
      <c r="Q625" s="244"/>
      <c r="R625" s="244"/>
      <c r="S625" s="244"/>
      <c r="T625" s="245"/>
      <c r="AT625" s="246" t="s">
        <v>287</v>
      </c>
      <c r="AU625" s="246" t="s">
        <v>90</v>
      </c>
      <c r="AV625" s="12" t="s">
        <v>90</v>
      </c>
      <c r="AW625" s="12" t="s">
        <v>40</v>
      </c>
      <c r="AX625" s="12" t="s">
        <v>79</v>
      </c>
      <c r="AY625" s="246" t="s">
        <v>174</v>
      </c>
    </row>
    <row r="626" s="12" customFormat="1">
      <c r="B626" s="236"/>
      <c r="C626" s="237"/>
      <c r="D626" s="230" t="s">
        <v>287</v>
      </c>
      <c r="E626" s="238" t="s">
        <v>1</v>
      </c>
      <c r="F626" s="239" t="s">
        <v>3393</v>
      </c>
      <c r="G626" s="237"/>
      <c r="H626" s="240">
        <v>1</v>
      </c>
      <c r="I626" s="241"/>
      <c r="J626" s="237"/>
      <c r="K626" s="237"/>
      <c r="L626" s="242"/>
      <c r="M626" s="243"/>
      <c r="N626" s="244"/>
      <c r="O626" s="244"/>
      <c r="P626" s="244"/>
      <c r="Q626" s="244"/>
      <c r="R626" s="244"/>
      <c r="S626" s="244"/>
      <c r="T626" s="245"/>
      <c r="AT626" s="246" t="s">
        <v>287</v>
      </c>
      <c r="AU626" s="246" t="s">
        <v>90</v>
      </c>
      <c r="AV626" s="12" t="s">
        <v>90</v>
      </c>
      <c r="AW626" s="12" t="s">
        <v>40</v>
      </c>
      <c r="AX626" s="12" t="s">
        <v>79</v>
      </c>
      <c r="AY626" s="246" t="s">
        <v>174</v>
      </c>
    </row>
    <row r="627" s="12" customFormat="1">
      <c r="B627" s="236"/>
      <c r="C627" s="237"/>
      <c r="D627" s="230" t="s">
        <v>287</v>
      </c>
      <c r="E627" s="238" t="s">
        <v>1</v>
      </c>
      <c r="F627" s="239" t="s">
        <v>3394</v>
      </c>
      <c r="G627" s="237"/>
      <c r="H627" s="240">
        <v>1</v>
      </c>
      <c r="I627" s="241"/>
      <c r="J627" s="237"/>
      <c r="K627" s="237"/>
      <c r="L627" s="242"/>
      <c r="M627" s="243"/>
      <c r="N627" s="244"/>
      <c r="O627" s="244"/>
      <c r="P627" s="244"/>
      <c r="Q627" s="244"/>
      <c r="R627" s="244"/>
      <c r="S627" s="244"/>
      <c r="T627" s="245"/>
      <c r="AT627" s="246" t="s">
        <v>287</v>
      </c>
      <c r="AU627" s="246" t="s">
        <v>90</v>
      </c>
      <c r="AV627" s="12" t="s">
        <v>90</v>
      </c>
      <c r="AW627" s="12" t="s">
        <v>40</v>
      </c>
      <c r="AX627" s="12" t="s">
        <v>79</v>
      </c>
      <c r="AY627" s="246" t="s">
        <v>174</v>
      </c>
    </row>
    <row r="628" s="1" customFormat="1" ht="16.5" customHeight="1">
      <c r="B628" s="37"/>
      <c r="C628" s="247" t="s">
        <v>2343</v>
      </c>
      <c r="D628" s="247" t="s">
        <v>312</v>
      </c>
      <c r="E628" s="248" t="s">
        <v>2056</v>
      </c>
      <c r="F628" s="249" t="s">
        <v>2057</v>
      </c>
      <c r="G628" s="250" t="s">
        <v>320</v>
      </c>
      <c r="H628" s="251">
        <v>1</v>
      </c>
      <c r="I628" s="252"/>
      <c r="J628" s="253">
        <f>ROUND(I628*H628,2)</f>
        <v>0</v>
      </c>
      <c r="K628" s="249" t="s">
        <v>274</v>
      </c>
      <c r="L628" s="254"/>
      <c r="M628" s="255" t="s">
        <v>1</v>
      </c>
      <c r="N628" s="256" t="s">
        <v>50</v>
      </c>
      <c r="O628" s="78"/>
      <c r="P628" s="227">
        <f>O628*H628</f>
        <v>0</v>
      </c>
      <c r="Q628" s="227">
        <v>0.031</v>
      </c>
      <c r="R628" s="227">
        <f>Q628*H628</f>
        <v>0.031</v>
      </c>
      <c r="S628" s="227">
        <v>0</v>
      </c>
      <c r="T628" s="228">
        <f>S628*H628</f>
        <v>0</v>
      </c>
      <c r="AR628" s="15" t="s">
        <v>209</v>
      </c>
      <c r="AT628" s="15" t="s">
        <v>312</v>
      </c>
      <c r="AU628" s="15" t="s">
        <v>90</v>
      </c>
      <c r="AY628" s="15" t="s">
        <v>174</v>
      </c>
      <c r="BE628" s="229">
        <f>IF(N628="základní",J628,0)</f>
        <v>0</v>
      </c>
      <c r="BF628" s="229">
        <f>IF(N628="snížená",J628,0)</f>
        <v>0</v>
      </c>
      <c r="BG628" s="229">
        <f>IF(N628="zákl. přenesená",J628,0)</f>
        <v>0</v>
      </c>
      <c r="BH628" s="229">
        <f>IF(N628="sníž. přenesená",J628,0)</f>
        <v>0</v>
      </c>
      <c r="BI628" s="229">
        <f>IF(N628="nulová",J628,0)</f>
        <v>0</v>
      </c>
      <c r="BJ628" s="15" t="s">
        <v>87</v>
      </c>
      <c r="BK628" s="229">
        <f>ROUND(I628*H628,2)</f>
        <v>0</v>
      </c>
      <c r="BL628" s="15" t="s">
        <v>192</v>
      </c>
      <c r="BM628" s="15" t="s">
        <v>3401</v>
      </c>
    </row>
    <row r="629" s="1" customFormat="1">
      <c r="B629" s="37"/>
      <c r="C629" s="38"/>
      <c r="D629" s="230" t="s">
        <v>181</v>
      </c>
      <c r="E629" s="38"/>
      <c r="F629" s="231" t="s">
        <v>2057</v>
      </c>
      <c r="G629" s="38"/>
      <c r="H629" s="38"/>
      <c r="I629" s="142"/>
      <c r="J629" s="38"/>
      <c r="K629" s="38"/>
      <c r="L629" s="42"/>
      <c r="M629" s="232"/>
      <c r="N629" s="78"/>
      <c r="O629" s="78"/>
      <c r="P629" s="78"/>
      <c r="Q629" s="78"/>
      <c r="R629" s="78"/>
      <c r="S629" s="78"/>
      <c r="T629" s="79"/>
      <c r="AT629" s="15" t="s">
        <v>181</v>
      </c>
      <c r="AU629" s="15" t="s">
        <v>90</v>
      </c>
    </row>
    <row r="630" s="12" customFormat="1">
      <c r="B630" s="236"/>
      <c r="C630" s="237"/>
      <c r="D630" s="230" t="s">
        <v>287</v>
      </c>
      <c r="E630" s="238" t="s">
        <v>1</v>
      </c>
      <c r="F630" s="239" t="s">
        <v>2043</v>
      </c>
      <c r="G630" s="237"/>
      <c r="H630" s="240">
        <v>1</v>
      </c>
      <c r="I630" s="241"/>
      <c r="J630" s="237"/>
      <c r="K630" s="237"/>
      <c r="L630" s="242"/>
      <c r="M630" s="243"/>
      <c r="N630" s="244"/>
      <c r="O630" s="244"/>
      <c r="P630" s="244"/>
      <c r="Q630" s="244"/>
      <c r="R630" s="244"/>
      <c r="S630" s="244"/>
      <c r="T630" s="245"/>
      <c r="AT630" s="246" t="s">
        <v>287</v>
      </c>
      <c r="AU630" s="246" t="s">
        <v>90</v>
      </c>
      <c r="AV630" s="12" t="s">
        <v>90</v>
      </c>
      <c r="AW630" s="12" t="s">
        <v>40</v>
      </c>
      <c r="AX630" s="12" t="s">
        <v>87</v>
      </c>
      <c r="AY630" s="246" t="s">
        <v>174</v>
      </c>
    </row>
    <row r="631" s="1" customFormat="1" ht="16.5" customHeight="1">
      <c r="B631" s="37"/>
      <c r="C631" s="247" t="s">
        <v>635</v>
      </c>
      <c r="D631" s="247" t="s">
        <v>312</v>
      </c>
      <c r="E631" s="248" t="s">
        <v>2063</v>
      </c>
      <c r="F631" s="249" t="s">
        <v>2064</v>
      </c>
      <c r="G631" s="250" t="s">
        <v>320</v>
      </c>
      <c r="H631" s="251">
        <v>3</v>
      </c>
      <c r="I631" s="252"/>
      <c r="J631" s="253">
        <f>ROUND(I631*H631,2)</f>
        <v>0</v>
      </c>
      <c r="K631" s="249" t="s">
        <v>274</v>
      </c>
      <c r="L631" s="254"/>
      <c r="M631" s="255" t="s">
        <v>1</v>
      </c>
      <c r="N631" s="256" t="s">
        <v>50</v>
      </c>
      <c r="O631" s="78"/>
      <c r="P631" s="227">
        <f>O631*H631</f>
        <v>0</v>
      </c>
      <c r="Q631" s="227">
        <v>0.045999999999999999</v>
      </c>
      <c r="R631" s="227">
        <f>Q631*H631</f>
        <v>0.13800000000000001</v>
      </c>
      <c r="S631" s="227">
        <v>0</v>
      </c>
      <c r="T631" s="228">
        <f>S631*H631</f>
        <v>0</v>
      </c>
      <c r="AR631" s="15" t="s">
        <v>209</v>
      </c>
      <c r="AT631" s="15" t="s">
        <v>312</v>
      </c>
      <c r="AU631" s="15" t="s">
        <v>90</v>
      </c>
      <c r="AY631" s="15" t="s">
        <v>174</v>
      </c>
      <c r="BE631" s="229">
        <f>IF(N631="základní",J631,0)</f>
        <v>0</v>
      </c>
      <c r="BF631" s="229">
        <f>IF(N631="snížená",J631,0)</f>
        <v>0</v>
      </c>
      <c r="BG631" s="229">
        <f>IF(N631="zákl. přenesená",J631,0)</f>
        <v>0</v>
      </c>
      <c r="BH631" s="229">
        <f>IF(N631="sníž. přenesená",J631,0)</f>
        <v>0</v>
      </c>
      <c r="BI631" s="229">
        <f>IF(N631="nulová",J631,0)</f>
        <v>0</v>
      </c>
      <c r="BJ631" s="15" t="s">
        <v>87</v>
      </c>
      <c r="BK631" s="229">
        <f>ROUND(I631*H631,2)</f>
        <v>0</v>
      </c>
      <c r="BL631" s="15" t="s">
        <v>192</v>
      </c>
      <c r="BM631" s="15" t="s">
        <v>3402</v>
      </c>
    </row>
    <row r="632" s="1" customFormat="1">
      <c r="B632" s="37"/>
      <c r="C632" s="38"/>
      <c r="D632" s="230" t="s">
        <v>181</v>
      </c>
      <c r="E632" s="38"/>
      <c r="F632" s="231" t="s">
        <v>2064</v>
      </c>
      <c r="G632" s="38"/>
      <c r="H632" s="38"/>
      <c r="I632" s="142"/>
      <c r="J632" s="38"/>
      <c r="K632" s="38"/>
      <c r="L632" s="42"/>
      <c r="M632" s="232"/>
      <c r="N632" s="78"/>
      <c r="O632" s="78"/>
      <c r="P632" s="78"/>
      <c r="Q632" s="78"/>
      <c r="R632" s="78"/>
      <c r="S632" s="78"/>
      <c r="T632" s="79"/>
      <c r="AT632" s="15" t="s">
        <v>181</v>
      </c>
      <c r="AU632" s="15" t="s">
        <v>90</v>
      </c>
    </row>
    <row r="633" s="12" customFormat="1">
      <c r="B633" s="236"/>
      <c r="C633" s="237"/>
      <c r="D633" s="230" t="s">
        <v>287</v>
      </c>
      <c r="E633" s="238" t="s">
        <v>1</v>
      </c>
      <c r="F633" s="239" t="s">
        <v>3399</v>
      </c>
      <c r="G633" s="237"/>
      <c r="H633" s="240">
        <v>3</v>
      </c>
      <c r="I633" s="241"/>
      <c r="J633" s="237"/>
      <c r="K633" s="237"/>
      <c r="L633" s="242"/>
      <c r="M633" s="243"/>
      <c r="N633" s="244"/>
      <c r="O633" s="244"/>
      <c r="P633" s="244"/>
      <c r="Q633" s="244"/>
      <c r="R633" s="244"/>
      <c r="S633" s="244"/>
      <c r="T633" s="245"/>
      <c r="AT633" s="246" t="s">
        <v>287</v>
      </c>
      <c r="AU633" s="246" t="s">
        <v>90</v>
      </c>
      <c r="AV633" s="12" t="s">
        <v>90</v>
      </c>
      <c r="AW633" s="12" t="s">
        <v>40</v>
      </c>
      <c r="AX633" s="12" t="s">
        <v>87</v>
      </c>
      <c r="AY633" s="246" t="s">
        <v>174</v>
      </c>
    </row>
    <row r="634" s="1" customFormat="1" ht="16.5" customHeight="1">
      <c r="B634" s="37"/>
      <c r="C634" s="247" t="s">
        <v>640</v>
      </c>
      <c r="D634" s="247" t="s">
        <v>312</v>
      </c>
      <c r="E634" s="248" t="s">
        <v>2051</v>
      </c>
      <c r="F634" s="249" t="s">
        <v>2052</v>
      </c>
      <c r="G634" s="250" t="s">
        <v>320</v>
      </c>
      <c r="H634" s="251">
        <v>6</v>
      </c>
      <c r="I634" s="252"/>
      <c r="J634" s="253">
        <f>ROUND(I634*H634,2)</f>
        <v>0</v>
      </c>
      <c r="K634" s="249" t="s">
        <v>274</v>
      </c>
      <c r="L634" s="254"/>
      <c r="M634" s="255" t="s">
        <v>1</v>
      </c>
      <c r="N634" s="256" t="s">
        <v>50</v>
      </c>
      <c r="O634" s="78"/>
      <c r="P634" s="227">
        <f>O634*H634</f>
        <v>0</v>
      </c>
      <c r="Q634" s="227">
        <v>0.023</v>
      </c>
      <c r="R634" s="227">
        <f>Q634*H634</f>
        <v>0.13800000000000001</v>
      </c>
      <c r="S634" s="227">
        <v>0</v>
      </c>
      <c r="T634" s="228">
        <f>S634*H634</f>
        <v>0</v>
      </c>
      <c r="AR634" s="15" t="s">
        <v>209</v>
      </c>
      <c r="AT634" s="15" t="s">
        <v>312</v>
      </c>
      <c r="AU634" s="15" t="s">
        <v>90</v>
      </c>
      <c r="AY634" s="15" t="s">
        <v>174</v>
      </c>
      <c r="BE634" s="229">
        <f>IF(N634="základní",J634,0)</f>
        <v>0</v>
      </c>
      <c r="BF634" s="229">
        <f>IF(N634="snížená",J634,0)</f>
        <v>0</v>
      </c>
      <c r="BG634" s="229">
        <f>IF(N634="zákl. přenesená",J634,0)</f>
        <v>0</v>
      </c>
      <c r="BH634" s="229">
        <f>IF(N634="sníž. přenesená",J634,0)</f>
        <v>0</v>
      </c>
      <c r="BI634" s="229">
        <f>IF(N634="nulová",J634,0)</f>
        <v>0</v>
      </c>
      <c r="BJ634" s="15" t="s">
        <v>87</v>
      </c>
      <c r="BK634" s="229">
        <f>ROUND(I634*H634,2)</f>
        <v>0</v>
      </c>
      <c r="BL634" s="15" t="s">
        <v>192</v>
      </c>
      <c r="BM634" s="15" t="s">
        <v>3403</v>
      </c>
    </row>
    <row r="635" s="1" customFormat="1">
      <c r="B635" s="37"/>
      <c r="C635" s="38"/>
      <c r="D635" s="230" t="s">
        <v>181</v>
      </c>
      <c r="E635" s="38"/>
      <c r="F635" s="231" t="s">
        <v>2052</v>
      </c>
      <c r="G635" s="38"/>
      <c r="H635" s="38"/>
      <c r="I635" s="142"/>
      <c r="J635" s="38"/>
      <c r="K635" s="38"/>
      <c r="L635" s="42"/>
      <c r="M635" s="232"/>
      <c r="N635" s="78"/>
      <c r="O635" s="78"/>
      <c r="P635" s="78"/>
      <c r="Q635" s="78"/>
      <c r="R635" s="78"/>
      <c r="S635" s="78"/>
      <c r="T635" s="79"/>
      <c r="AT635" s="15" t="s">
        <v>181</v>
      </c>
      <c r="AU635" s="15" t="s">
        <v>90</v>
      </c>
    </row>
    <row r="636" s="12" customFormat="1">
      <c r="B636" s="236"/>
      <c r="C636" s="237"/>
      <c r="D636" s="230" t="s">
        <v>287</v>
      </c>
      <c r="E636" s="238" t="s">
        <v>1</v>
      </c>
      <c r="F636" s="239" t="s">
        <v>3396</v>
      </c>
      <c r="G636" s="237"/>
      <c r="H636" s="240">
        <v>6</v>
      </c>
      <c r="I636" s="241"/>
      <c r="J636" s="237"/>
      <c r="K636" s="237"/>
      <c r="L636" s="242"/>
      <c r="M636" s="243"/>
      <c r="N636" s="244"/>
      <c r="O636" s="244"/>
      <c r="P636" s="244"/>
      <c r="Q636" s="244"/>
      <c r="R636" s="244"/>
      <c r="S636" s="244"/>
      <c r="T636" s="245"/>
      <c r="AT636" s="246" t="s">
        <v>287</v>
      </c>
      <c r="AU636" s="246" t="s">
        <v>90</v>
      </c>
      <c r="AV636" s="12" t="s">
        <v>90</v>
      </c>
      <c r="AW636" s="12" t="s">
        <v>40</v>
      </c>
      <c r="AX636" s="12" t="s">
        <v>79</v>
      </c>
      <c r="AY636" s="246" t="s">
        <v>174</v>
      </c>
    </row>
    <row r="637" s="1" customFormat="1" ht="16.5" customHeight="1">
      <c r="B637" s="37"/>
      <c r="C637" s="247" t="s">
        <v>644</v>
      </c>
      <c r="D637" s="247" t="s">
        <v>312</v>
      </c>
      <c r="E637" s="248" t="s">
        <v>2067</v>
      </c>
      <c r="F637" s="249" t="s">
        <v>2068</v>
      </c>
      <c r="G637" s="250" t="s">
        <v>320</v>
      </c>
      <c r="H637" s="251">
        <v>11</v>
      </c>
      <c r="I637" s="252"/>
      <c r="J637" s="253">
        <f>ROUND(I637*H637,2)</f>
        <v>0</v>
      </c>
      <c r="K637" s="249" t="s">
        <v>1</v>
      </c>
      <c r="L637" s="254"/>
      <c r="M637" s="255" t="s">
        <v>1</v>
      </c>
      <c r="N637" s="256" t="s">
        <v>50</v>
      </c>
      <c r="O637" s="78"/>
      <c r="P637" s="227">
        <f>O637*H637</f>
        <v>0</v>
      </c>
      <c r="Q637" s="227">
        <v>0.0060000000000000001</v>
      </c>
      <c r="R637" s="227">
        <f>Q637*H637</f>
        <v>0.066000000000000003</v>
      </c>
      <c r="S637" s="227">
        <v>0</v>
      </c>
      <c r="T637" s="228">
        <f>S637*H637</f>
        <v>0</v>
      </c>
      <c r="AR637" s="15" t="s">
        <v>209</v>
      </c>
      <c r="AT637" s="15" t="s">
        <v>312</v>
      </c>
      <c r="AU637" s="15" t="s">
        <v>90</v>
      </c>
      <c r="AY637" s="15" t="s">
        <v>174</v>
      </c>
      <c r="BE637" s="229">
        <f>IF(N637="základní",J637,0)</f>
        <v>0</v>
      </c>
      <c r="BF637" s="229">
        <f>IF(N637="snížená",J637,0)</f>
        <v>0</v>
      </c>
      <c r="BG637" s="229">
        <f>IF(N637="zákl. přenesená",J637,0)</f>
        <v>0</v>
      </c>
      <c r="BH637" s="229">
        <f>IF(N637="sníž. přenesená",J637,0)</f>
        <v>0</v>
      </c>
      <c r="BI637" s="229">
        <f>IF(N637="nulová",J637,0)</f>
        <v>0</v>
      </c>
      <c r="BJ637" s="15" t="s">
        <v>87</v>
      </c>
      <c r="BK637" s="229">
        <f>ROUND(I637*H637,2)</f>
        <v>0</v>
      </c>
      <c r="BL637" s="15" t="s">
        <v>192</v>
      </c>
      <c r="BM637" s="15" t="s">
        <v>3404</v>
      </c>
    </row>
    <row r="638" s="1" customFormat="1">
      <c r="B638" s="37"/>
      <c r="C638" s="38"/>
      <c r="D638" s="230" t="s">
        <v>181</v>
      </c>
      <c r="E638" s="38"/>
      <c r="F638" s="231" t="s">
        <v>2068</v>
      </c>
      <c r="G638" s="38"/>
      <c r="H638" s="38"/>
      <c r="I638" s="142"/>
      <c r="J638" s="38"/>
      <c r="K638" s="38"/>
      <c r="L638" s="42"/>
      <c r="M638" s="232"/>
      <c r="N638" s="78"/>
      <c r="O638" s="78"/>
      <c r="P638" s="78"/>
      <c r="Q638" s="78"/>
      <c r="R638" s="78"/>
      <c r="S638" s="78"/>
      <c r="T638" s="79"/>
      <c r="AT638" s="15" t="s">
        <v>181</v>
      </c>
      <c r="AU638" s="15" t="s">
        <v>90</v>
      </c>
    </row>
    <row r="639" s="12" customFormat="1">
      <c r="B639" s="236"/>
      <c r="C639" s="237"/>
      <c r="D639" s="230" t="s">
        <v>287</v>
      </c>
      <c r="E639" s="238" t="s">
        <v>1</v>
      </c>
      <c r="F639" s="239" t="s">
        <v>3388</v>
      </c>
      <c r="G639" s="237"/>
      <c r="H639" s="240">
        <v>2</v>
      </c>
      <c r="I639" s="241"/>
      <c r="J639" s="237"/>
      <c r="K639" s="237"/>
      <c r="L639" s="242"/>
      <c r="M639" s="243"/>
      <c r="N639" s="244"/>
      <c r="O639" s="244"/>
      <c r="P639" s="244"/>
      <c r="Q639" s="244"/>
      <c r="R639" s="244"/>
      <c r="S639" s="244"/>
      <c r="T639" s="245"/>
      <c r="AT639" s="246" t="s">
        <v>287</v>
      </c>
      <c r="AU639" s="246" t="s">
        <v>90</v>
      </c>
      <c r="AV639" s="12" t="s">
        <v>90</v>
      </c>
      <c r="AW639" s="12" t="s">
        <v>40</v>
      </c>
      <c r="AX639" s="12" t="s">
        <v>79</v>
      </c>
      <c r="AY639" s="246" t="s">
        <v>174</v>
      </c>
    </row>
    <row r="640" s="12" customFormat="1">
      <c r="B640" s="236"/>
      <c r="C640" s="237"/>
      <c r="D640" s="230" t="s">
        <v>287</v>
      </c>
      <c r="E640" s="238" t="s">
        <v>1</v>
      </c>
      <c r="F640" s="239" t="s">
        <v>3389</v>
      </c>
      <c r="G640" s="237"/>
      <c r="H640" s="240">
        <v>1</v>
      </c>
      <c r="I640" s="241"/>
      <c r="J640" s="237"/>
      <c r="K640" s="237"/>
      <c r="L640" s="242"/>
      <c r="M640" s="243"/>
      <c r="N640" s="244"/>
      <c r="O640" s="244"/>
      <c r="P640" s="244"/>
      <c r="Q640" s="244"/>
      <c r="R640" s="244"/>
      <c r="S640" s="244"/>
      <c r="T640" s="245"/>
      <c r="AT640" s="246" t="s">
        <v>287</v>
      </c>
      <c r="AU640" s="246" t="s">
        <v>90</v>
      </c>
      <c r="AV640" s="12" t="s">
        <v>90</v>
      </c>
      <c r="AW640" s="12" t="s">
        <v>40</v>
      </c>
      <c r="AX640" s="12" t="s">
        <v>79</v>
      </c>
      <c r="AY640" s="246" t="s">
        <v>174</v>
      </c>
    </row>
    <row r="641" s="12" customFormat="1">
      <c r="B641" s="236"/>
      <c r="C641" s="237"/>
      <c r="D641" s="230" t="s">
        <v>287</v>
      </c>
      <c r="E641" s="238" t="s">
        <v>1</v>
      </c>
      <c r="F641" s="239" t="s">
        <v>3121</v>
      </c>
      <c r="G641" s="237"/>
      <c r="H641" s="240">
        <v>1</v>
      </c>
      <c r="I641" s="241"/>
      <c r="J641" s="237"/>
      <c r="K641" s="237"/>
      <c r="L641" s="242"/>
      <c r="M641" s="243"/>
      <c r="N641" s="244"/>
      <c r="O641" s="244"/>
      <c r="P641" s="244"/>
      <c r="Q641" s="244"/>
      <c r="R641" s="244"/>
      <c r="S641" s="244"/>
      <c r="T641" s="245"/>
      <c r="AT641" s="246" t="s">
        <v>287</v>
      </c>
      <c r="AU641" s="246" t="s">
        <v>90</v>
      </c>
      <c r="AV641" s="12" t="s">
        <v>90</v>
      </c>
      <c r="AW641" s="12" t="s">
        <v>40</v>
      </c>
      <c r="AX641" s="12" t="s">
        <v>79</v>
      </c>
      <c r="AY641" s="246" t="s">
        <v>174</v>
      </c>
    </row>
    <row r="642" s="12" customFormat="1">
      <c r="B642" s="236"/>
      <c r="C642" s="237"/>
      <c r="D642" s="230" t="s">
        <v>287</v>
      </c>
      <c r="E642" s="238" t="s">
        <v>1</v>
      </c>
      <c r="F642" s="239" t="s">
        <v>3390</v>
      </c>
      <c r="G642" s="237"/>
      <c r="H642" s="240">
        <v>2</v>
      </c>
      <c r="I642" s="241"/>
      <c r="J642" s="237"/>
      <c r="K642" s="237"/>
      <c r="L642" s="242"/>
      <c r="M642" s="243"/>
      <c r="N642" s="244"/>
      <c r="O642" s="244"/>
      <c r="P642" s="244"/>
      <c r="Q642" s="244"/>
      <c r="R642" s="244"/>
      <c r="S642" s="244"/>
      <c r="T642" s="245"/>
      <c r="AT642" s="246" t="s">
        <v>287</v>
      </c>
      <c r="AU642" s="246" t="s">
        <v>90</v>
      </c>
      <c r="AV642" s="12" t="s">
        <v>90</v>
      </c>
      <c r="AW642" s="12" t="s">
        <v>40</v>
      </c>
      <c r="AX642" s="12" t="s">
        <v>79</v>
      </c>
      <c r="AY642" s="246" t="s">
        <v>174</v>
      </c>
    </row>
    <row r="643" s="12" customFormat="1">
      <c r="B643" s="236"/>
      <c r="C643" s="237"/>
      <c r="D643" s="230" t="s">
        <v>287</v>
      </c>
      <c r="E643" s="238" t="s">
        <v>1</v>
      </c>
      <c r="F643" s="239" t="s">
        <v>3123</v>
      </c>
      <c r="G643" s="237"/>
      <c r="H643" s="240">
        <v>1</v>
      </c>
      <c r="I643" s="241"/>
      <c r="J643" s="237"/>
      <c r="K643" s="237"/>
      <c r="L643" s="242"/>
      <c r="M643" s="243"/>
      <c r="N643" s="244"/>
      <c r="O643" s="244"/>
      <c r="P643" s="244"/>
      <c r="Q643" s="244"/>
      <c r="R643" s="244"/>
      <c r="S643" s="244"/>
      <c r="T643" s="245"/>
      <c r="AT643" s="246" t="s">
        <v>287</v>
      </c>
      <c r="AU643" s="246" t="s">
        <v>90</v>
      </c>
      <c r="AV643" s="12" t="s">
        <v>90</v>
      </c>
      <c r="AW643" s="12" t="s">
        <v>40</v>
      </c>
      <c r="AX643" s="12" t="s">
        <v>79</v>
      </c>
      <c r="AY643" s="246" t="s">
        <v>174</v>
      </c>
    </row>
    <row r="644" s="12" customFormat="1">
      <c r="B644" s="236"/>
      <c r="C644" s="237"/>
      <c r="D644" s="230" t="s">
        <v>287</v>
      </c>
      <c r="E644" s="238" t="s">
        <v>1</v>
      </c>
      <c r="F644" s="239" t="s">
        <v>3391</v>
      </c>
      <c r="G644" s="237"/>
      <c r="H644" s="240">
        <v>1</v>
      </c>
      <c r="I644" s="241"/>
      <c r="J644" s="237"/>
      <c r="K644" s="237"/>
      <c r="L644" s="242"/>
      <c r="M644" s="243"/>
      <c r="N644" s="244"/>
      <c r="O644" s="244"/>
      <c r="P644" s="244"/>
      <c r="Q644" s="244"/>
      <c r="R644" s="244"/>
      <c r="S644" s="244"/>
      <c r="T644" s="245"/>
      <c r="AT644" s="246" t="s">
        <v>287</v>
      </c>
      <c r="AU644" s="246" t="s">
        <v>90</v>
      </c>
      <c r="AV644" s="12" t="s">
        <v>90</v>
      </c>
      <c r="AW644" s="12" t="s">
        <v>40</v>
      </c>
      <c r="AX644" s="12" t="s">
        <v>79</v>
      </c>
      <c r="AY644" s="246" t="s">
        <v>174</v>
      </c>
    </row>
    <row r="645" s="12" customFormat="1">
      <c r="B645" s="236"/>
      <c r="C645" s="237"/>
      <c r="D645" s="230" t="s">
        <v>287</v>
      </c>
      <c r="E645" s="238" t="s">
        <v>1</v>
      </c>
      <c r="F645" s="239" t="s">
        <v>3392</v>
      </c>
      <c r="G645" s="237"/>
      <c r="H645" s="240">
        <v>1</v>
      </c>
      <c r="I645" s="241"/>
      <c r="J645" s="237"/>
      <c r="K645" s="237"/>
      <c r="L645" s="242"/>
      <c r="M645" s="243"/>
      <c r="N645" s="244"/>
      <c r="O645" s="244"/>
      <c r="P645" s="244"/>
      <c r="Q645" s="244"/>
      <c r="R645" s="244"/>
      <c r="S645" s="244"/>
      <c r="T645" s="245"/>
      <c r="AT645" s="246" t="s">
        <v>287</v>
      </c>
      <c r="AU645" s="246" t="s">
        <v>90</v>
      </c>
      <c r="AV645" s="12" t="s">
        <v>90</v>
      </c>
      <c r="AW645" s="12" t="s">
        <v>40</v>
      </c>
      <c r="AX645" s="12" t="s">
        <v>79</v>
      </c>
      <c r="AY645" s="246" t="s">
        <v>174</v>
      </c>
    </row>
    <row r="646" s="12" customFormat="1">
      <c r="B646" s="236"/>
      <c r="C646" s="237"/>
      <c r="D646" s="230" t="s">
        <v>287</v>
      </c>
      <c r="E646" s="238" t="s">
        <v>1</v>
      </c>
      <c r="F646" s="239" t="s">
        <v>3393</v>
      </c>
      <c r="G646" s="237"/>
      <c r="H646" s="240">
        <v>1</v>
      </c>
      <c r="I646" s="241"/>
      <c r="J646" s="237"/>
      <c r="K646" s="237"/>
      <c r="L646" s="242"/>
      <c r="M646" s="243"/>
      <c r="N646" s="244"/>
      <c r="O646" s="244"/>
      <c r="P646" s="244"/>
      <c r="Q646" s="244"/>
      <c r="R646" s="244"/>
      <c r="S646" s="244"/>
      <c r="T646" s="245"/>
      <c r="AT646" s="246" t="s">
        <v>287</v>
      </c>
      <c r="AU646" s="246" t="s">
        <v>90</v>
      </c>
      <c r="AV646" s="12" t="s">
        <v>90</v>
      </c>
      <c r="AW646" s="12" t="s">
        <v>40</v>
      </c>
      <c r="AX646" s="12" t="s">
        <v>79</v>
      </c>
      <c r="AY646" s="246" t="s">
        <v>174</v>
      </c>
    </row>
    <row r="647" s="12" customFormat="1">
      <c r="B647" s="236"/>
      <c r="C647" s="237"/>
      <c r="D647" s="230" t="s">
        <v>287</v>
      </c>
      <c r="E647" s="238" t="s">
        <v>1</v>
      </c>
      <c r="F647" s="239" t="s">
        <v>3394</v>
      </c>
      <c r="G647" s="237"/>
      <c r="H647" s="240">
        <v>1</v>
      </c>
      <c r="I647" s="241"/>
      <c r="J647" s="237"/>
      <c r="K647" s="237"/>
      <c r="L647" s="242"/>
      <c r="M647" s="243"/>
      <c r="N647" s="244"/>
      <c r="O647" s="244"/>
      <c r="P647" s="244"/>
      <c r="Q647" s="244"/>
      <c r="R647" s="244"/>
      <c r="S647" s="244"/>
      <c r="T647" s="245"/>
      <c r="AT647" s="246" t="s">
        <v>287</v>
      </c>
      <c r="AU647" s="246" t="s">
        <v>90</v>
      </c>
      <c r="AV647" s="12" t="s">
        <v>90</v>
      </c>
      <c r="AW647" s="12" t="s">
        <v>40</v>
      </c>
      <c r="AX647" s="12" t="s">
        <v>79</v>
      </c>
      <c r="AY647" s="246" t="s">
        <v>174</v>
      </c>
    </row>
    <row r="648" s="1" customFormat="1" ht="16.5" customHeight="1">
      <c r="B648" s="37"/>
      <c r="C648" s="247" t="s">
        <v>684</v>
      </c>
      <c r="D648" s="247" t="s">
        <v>312</v>
      </c>
      <c r="E648" s="248" t="s">
        <v>2113</v>
      </c>
      <c r="F648" s="249" t="s">
        <v>2114</v>
      </c>
      <c r="G648" s="250" t="s">
        <v>320</v>
      </c>
      <c r="H648" s="251">
        <v>10</v>
      </c>
      <c r="I648" s="252"/>
      <c r="J648" s="253">
        <f>ROUND(I648*H648,2)</f>
        <v>0</v>
      </c>
      <c r="K648" s="249" t="s">
        <v>1</v>
      </c>
      <c r="L648" s="254"/>
      <c r="M648" s="255" t="s">
        <v>1</v>
      </c>
      <c r="N648" s="256" t="s">
        <v>50</v>
      </c>
      <c r="O648" s="78"/>
      <c r="P648" s="227">
        <f>O648*H648</f>
        <v>0</v>
      </c>
      <c r="Q648" s="227">
        <v>0.0060000000000000001</v>
      </c>
      <c r="R648" s="227">
        <f>Q648*H648</f>
        <v>0.059999999999999998</v>
      </c>
      <c r="S648" s="227">
        <v>0</v>
      </c>
      <c r="T648" s="228">
        <f>S648*H648</f>
        <v>0</v>
      </c>
      <c r="AR648" s="15" t="s">
        <v>209</v>
      </c>
      <c r="AT648" s="15" t="s">
        <v>312</v>
      </c>
      <c r="AU648" s="15" t="s">
        <v>90</v>
      </c>
      <c r="AY648" s="15" t="s">
        <v>174</v>
      </c>
      <c r="BE648" s="229">
        <f>IF(N648="základní",J648,0)</f>
        <v>0</v>
      </c>
      <c r="BF648" s="229">
        <f>IF(N648="snížená",J648,0)</f>
        <v>0</v>
      </c>
      <c r="BG648" s="229">
        <f>IF(N648="zákl. přenesená",J648,0)</f>
        <v>0</v>
      </c>
      <c r="BH648" s="229">
        <f>IF(N648="sníž. přenesená",J648,0)</f>
        <v>0</v>
      </c>
      <c r="BI648" s="229">
        <f>IF(N648="nulová",J648,0)</f>
        <v>0</v>
      </c>
      <c r="BJ648" s="15" t="s">
        <v>87</v>
      </c>
      <c r="BK648" s="229">
        <f>ROUND(I648*H648,2)</f>
        <v>0</v>
      </c>
      <c r="BL648" s="15" t="s">
        <v>192</v>
      </c>
      <c r="BM648" s="15" t="s">
        <v>3405</v>
      </c>
    </row>
    <row r="649" s="1" customFormat="1">
      <c r="B649" s="37"/>
      <c r="C649" s="38"/>
      <c r="D649" s="230" t="s">
        <v>181</v>
      </c>
      <c r="E649" s="38"/>
      <c r="F649" s="231" t="s">
        <v>2114</v>
      </c>
      <c r="G649" s="38"/>
      <c r="H649" s="38"/>
      <c r="I649" s="142"/>
      <c r="J649" s="38"/>
      <c r="K649" s="38"/>
      <c r="L649" s="42"/>
      <c r="M649" s="232"/>
      <c r="N649" s="78"/>
      <c r="O649" s="78"/>
      <c r="P649" s="78"/>
      <c r="Q649" s="78"/>
      <c r="R649" s="78"/>
      <c r="S649" s="78"/>
      <c r="T649" s="79"/>
      <c r="AT649" s="15" t="s">
        <v>181</v>
      </c>
      <c r="AU649" s="15" t="s">
        <v>90</v>
      </c>
    </row>
    <row r="650" s="12" customFormat="1">
      <c r="B650" s="236"/>
      <c r="C650" s="237"/>
      <c r="D650" s="230" t="s">
        <v>287</v>
      </c>
      <c r="E650" s="238" t="s">
        <v>1</v>
      </c>
      <c r="F650" s="239" t="s">
        <v>3399</v>
      </c>
      <c r="G650" s="237"/>
      <c r="H650" s="240">
        <v>3</v>
      </c>
      <c r="I650" s="241"/>
      <c r="J650" s="237"/>
      <c r="K650" s="237"/>
      <c r="L650" s="242"/>
      <c r="M650" s="243"/>
      <c r="N650" s="244"/>
      <c r="O650" s="244"/>
      <c r="P650" s="244"/>
      <c r="Q650" s="244"/>
      <c r="R650" s="244"/>
      <c r="S650" s="244"/>
      <c r="T650" s="245"/>
      <c r="AT650" s="246" t="s">
        <v>287</v>
      </c>
      <c r="AU650" s="246" t="s">
        <v>90</v>
      </c>
      <c r="AV650" s="12" t="s">
        <v>90</v>
      </c>
      <c r="AW650" s="12" t="s">
        <v>40</v>
      </c>
      <c r="AX650" s="12" t="s">
        <v>79</v>
      </c>
      <c r="AY650" s="246" t="s">
        <v>174</v>
      </c>
    </row>
    <row r="651" s="12" customFormat="1">
      <c r="B651" s="236"/>
      <c r="C651" s="237"/>
      <c r="D651" s="230" t="s">
        <v>287</v>
      </c>
      <c r="E651" s="238" t="s">
        <v>1</v>
      </c>
      <c r="F651" s="239" t="s">
        <v>2043</v>
      </c>
      <c r="G651" s="237"/>
      <c r="H651" s="240">
        <v>1</v>
      </c>
      <c r="I651" s="241"/>
      <c r="J651" s="237"/>
      <c r="K651" s="237"/>
      <c r="L651" s="242"/>
      <c r="M651" s="243"/>
      <c r="N651" s="244"/>
      <c r="O651" s="244"/>
      <c r="P651" s="244"/>
      <c r="Q651" s="244"/>
      <c r="R651" s="244"/>
      <c r="S651" s="244"/>
      <c r="T651" s="245"/>
      <c r="AT651" s="246" t="s">
        <v>287</v>
      </c>
      <c r="AU651" s="246" t="s">
        <v>90</v>
      </c>
      <c r="AV651" s="12" t="s">
        <v>90</v>
      </c>
      <c r="AW651" s="12" t="s">
        <v>40</v>
      </c>
      <c r="AX651" s="12" t="s">
        <v>79</v>
      </c>
      <c r="AY651" s="246" t="s">
        <v>174</v>
      </c>
    </row>
    <row r="652" s="12" customFormat="1">
      <c r="B652" s="236"/>
      <c r="C652" s="237"/>
      <c r="D652" s="230" t="s">
        <v>287</v>
      </c>
      <c r="E652" s="238" t="s">
        <v>1</v>
      </c>
      <c r="F652" s="239" t="s">
        <v>3396</v>
      </c>
      <c r="G652" s="237"/>
      <c r="H652" s="240">
        <v>6</v>
      </c>
      <c r="I652" s="241"/>
      <c r="J652" s="237"/>
      <c r="K652" s="237"/>
      <c r="L652" s="242"/>
      <c r="M652" s="243"/>
      <c r="N652" s="244"/>
      <c r="O652" s="244"/>
      <c r="P652" s="244"/>
      <c r="Q652" s="244"/>
      <c r="R652" s="244"/>
      <c r="S652" s="244"/>
      <c r="T652" s="245"/>
      <c r="AT652" s="246" t="s">
        <v>287</v>
      </c>
      <c r="AU652" s="246" t="s">
        <v>90</v>
      </c>
      <c r="AV652" s="12" t="s">
        <v>90</v>
      </c>
      <c r="AW652" s="12" t="s">
        <v>40</v>
      </c>
      <c r="AX652" s="12" t="s">
        <v>79</v>
      </c>
      <c r="AY652" s="246" t="s">
        <v>174</v>
      </c>
    </row>
    <row r="653" s="1" customFormat="1" ht="16.5" customHeight="1">
      <c r="B653" s="37"/>
      <c r="C653" s="218" t="s">
        <v>690</v>
      </c>
      <c r="D653" s="218" t="s">
        <v>175</v>
      </c>
      <c r="E653" s="219" t="s">
        <v>2006</v>
      </c>
      <c r="F653" s="220" t="s">
        <v>2007</v>
      </c>
      <c r="G653" s="221" t="s">
        <v>320</v>
      </c>
      <c r="H653" s="222">
        <v>21</v>
      </c>
      <c r="I653" s="223"/>
      <c r="J653" s="224">
        <f>ROUND(I653*H653,2)</f>
        <v>0</v>
      </c>
      <c r="K653" s="220" t="s">
        <v>330</v>
      </c>
      <c r="L653" s="42"/>
      <c r="M653" s="225" t="s">
        <v>1</v>
      </c>
      <c r="N653" s="226" t="s">
        <v>50</v>
      </c>
      <c r="O653" s="78"/>
      <c r="P653" s="227">
        <f>O653*H653</f>
        <v>0</v>
      </c>
      <c r="Q653" s="227">
        <v>0.12303</v>
      </c>
      <c r="R653" s="227">
        <f>Q653*H653</f>
        <v>2.5836299999999999</v>
      </c>
      <c r="S653" s="227">
        <v>0</v>
      </c>
      <c r="T653" s="228">
        <f>S653*H653</f>
        <v>0</v>
      </c>
      <c r="AR653" s="15" t="s">
        <v>192</v>
      </c>
      <c r="AT653" s="15" t="s">
        <v>175</v>
      </c>
      <c r="AU653" s="15" t="s">
        <v>90</v>
      </c>
      <c r="AY653" s="15" t="s">
        <v>174</v>
      </c>
      <c r="BE653" s="229">
        <f>IF(N653="základní",J653,0)</f>
        <v>0</v>
      </c>
      <c r="BF653" s="229">
        <f>IF(N653="snížená",J653,0)</f>
        <v>0</v>
      </c>
      <c r="BG653" s="229">
        <f>IF(N653="zákl. přenesená",J653,0)</f>
        <v>0</v>
      </c>
      <c r="BH653" s="229">
        <f>IF(N653="sníž. přenesená",J653,0)</f>
        <v>0</v>
      </c>
      <c r="BI653" s="229">
        <f>IF(N653="nulová",J653,0)</f>
        <v>0</v>
      </c>
      <c r="BJ653" s="15" t="s">
        <v>87</v>
      </c>
      <c r="BK653" s="229">
        <f>ROUND(I653*H653,2)</f>
        <v>0</v>
      </c>
      <c r="BL653" s="15" t="s">
        <v>192</v>
      </c>
      <c r="BM653" s="15" t="s">
        <v>3406</v>
      </c>
    </row>
    <row r="654" s="1" customFormat="1">
      <c r="B654" s="37"/>
      <c r="C654" s="38"/>
      <c r="D654" s="230" t="s">
        <v>181</v>
      </c>
      <c r="E654" s="38"/>
      <c r="F654" s="231" t="s">
        <v>2007</v>
      </c>
      <c r="G654" s="38"/>
      <c r="H654" s="38"/>
      <c r="I654" s="142"/>
      <c r="J654" s="38"/>
      <c r="K654" s="38"/>
      <c r="L654" s="42"/>
      <c r="M654" s="232"/>
      <c r="N654" s="78"/>
      <c r="O654" s="78"/>
      <c r="P654" s="78"/>
      <c r="Q654" s="78"/>
      <c r="R654" s="78"/>
      <c r="S654" s="78"/>
      <c r="T654" s="79"/>
      <c r="AT654" s="15" t="s">
        <v>181</v>
      </c>
      <c r="AU654" s="15" t="s">
        <v>90</v>
      </c>
    </row>
    <row r="655" s="12" customFormat="1">
      <c r="B655" s="236"/>
      <c r="C655" s="237"/>
      <c r="D655" s="230" t="s">
        <v>287</v>
      </c>
      <c r="E655" s="238" t="s">
        <v>1</v>
      </c>
      <c r="F655" s="239" t="s">
        <v>3388</v>
      </c>
      <c r="G655" s="237"/>
      <c r="H655" s="240">
        <v>2</v>
      </c>
      <c r="I655" s="241"/>
      <c r="J655" s="237"/>
      <c r="K655" s="237"/>
      <c r="L655" s="242"/>
      <c r="M655" s="243"/>
      <c r="N655" s="244"/>
      <c r="O655" s="244"/>
      <c r="P655" s="244"/>
      <c r="Q655" s="244"/>
      <c r="R655" s="244"/>
      <c r="S655" s="244"/>
      <c r="T655" s="245"/>
      <c r="AT655" s="246" t="s">
        <v>287</v>
      </c>
      <c r="AU655" s="246" t="s">
        <v>90</v>
      </c>
      <c r="AV655" s="12" t="s">
        <v>90</v>
      </c>
      <c r="AW655" s="12" t="s">
        <v>40</v>
      </c>
      <c r="AX655" s="12" t="s">
        <v>79</v>
      </c>
      <c r="AY655" s="246" t="s">
        <v>174</v>
      </c>
    </row>
    <row r="656" s="12" customFormat="1">
      <c r="B656" s="236"/>
      <c r="C656" s="237"/>
      <c r="D656" s="230" t="s">
        <v>287</v>
      </c>
      <c r="E656" s="238" t="s">
        <v>1</v>
      </c>
      <c r="F656" s="239" t="s">
        <v>3399</v>
      </c>
      <c r="G656" s="237"/>
      <c r="H656" s="240">
        <v>3</v>
      </c>
      <c r="I656" s="241"/>
      <c r="J656" s="237"/>
      <c r="K656" s="237"/>
      <c r="L656" s="242"/>
      <c r="M656" s="243"/>
      <c r="N656" s="244"/>
      <c r="O656" s="244"/>
      <c r="P656" s="244"/>
      <c r="Q656" s="244"/>
      <c r="R656" s="244"/>
      <c r="S656" s="244"/>
      <c r="T656" s="245"/>
      <c r="AT656" s="246" t="s">
        <v>287</v>
      </c>
      <c r="AU656" s="246" t="s">
        <v>90</v>
      </c>
      <c r="AV656" s="12" t="s">
        <v>90</v>
      </c>
      <c r="AW656" s="12" t="s">
        <v>40</v>
      </c>
      <c r="AX656" s="12" t="s">
        <v>79</v>
      </c>
      <c r="AY656" s="246" t="s">
        <v>174</v>
      </c>
    </row>
    <row r="657" s="12" customFormat="1">
      <c r="B657" s="236"/>
      <c r="C657" s="237"/>
      <c r="D657" s="230" t="s">
        <v>287</v>
      </c>
      <c r="E657" s="238" t="s">
        <v>1</v>
      </c>
      <c r="F657" s="239" t="s">
        <v>2043</v>
      </c>
      <c r="G657" s="237"/>
      <c r="H657" s="240">
        <v>1</v>
      </c>
      <c r="I657" s="241"/>
      <c r="J657" s="237"/>
      <c r="K657" s="237"/>
      <c r="L657" s="242"/>
      <c r="M657" s="243"/>
      <c r="N657" s="244"/>
      <c r="O657" s="244"/>
      <c r="P657" s="244"/>
      <c r="Q657" s="244"/>
      <c r="R657" s="244"/>
      <c r="S657" s="244"/>
      <c r="T657" s="245"/>
      <c r="AT657" s="246" t="s">
        <v>287</v>
      </c>
      <c r="AU657" s="246" t="s">
        <v>90</v>
      </c>
      <c r="AV657" s="12" t="s">
        <v>90</v>
      </c>
      <c r="AW657" s="12" t="s">
        <v>40</v>
      </c>
      <c r="AX657" s="12" t="s">
        <v>79</v>
      </c>
      <c r="AY657" s="246" t="s">
        <v>174</v>
      </c>
    </row>
    <row r="658" s="12" customFormat="1">
      <c r="B658" s="236"/>
      <c r="C658" s="237"/>
      <c r="D658" s="230" t="s">
        <v>287</v>
      </c>
      <c r="E658" s="238" t="s">
        <v>1</v>
      </c>
      <c r="F658" s="239" t="s">
        <v>3396</v>
      </c>
      <c r="G658" s="237"/>
      <c r="H658" s="240">
        <v>6</v>
      </c>
      <c r="I658" s="241"/>
      <c r="J658" s="237"/>
      <c r="K658" s="237"/>
      <c r="L658" s="242"/>
      <c r="M658" s="243"/>
      <c r="N658" s="244"/>
      <c r="O658" s="244"/>
      <c r="P658" s="244"/>
      <c r="Q658" s="244"/>
      <c r="R658" s="244"/>
      <c r="S658" s="244"/>
      <c r="T658" s="245"/>
      <c r="AT658" s="246" t="s">
        <v>287</v>
      </c>
      <c r="AU658" s="246" t="s">
        <v>90</v>
      </c>
      <c r="AV658" s="12" t="s">
        <v>90</v>
      </c>
      <c r="AW658" s="12" t="s">
        <v>40</v>
      </c>
      <c r="AX658" s="12" t="s">
        <v>79</v>
      </c>
      <c r="AY658" s="246" t="s">
        <v>174</v>
      </c>
    </row>
    <row r="659" s="12" customFormat="1">
      <c r="B659" s="236"/>
      <c r="C659" s="237"/>
      <c r="D659" s="230" t="s">
        <v>287</v>
      </c>
      <c r="E659" s="238" t="s">
        <v>1</v>
      </c>
      <c r="F659" s="239" t="s">
        <v>3389</v>
      </c>
      <c r="G659" s="237"/>
      <c r="H659" s="240">
        <v>1</v>
      </c>
      <c r="I659" s="241"/>
      <c r="J659" s="237"/>
      <c r="K659" s="237"/>
      <c r="L659" s="242"/>
      <c r="M659" s="243"/>
      <c r="N659" s="244"/>
      <c r="O659" s="244"/>
      <c r="P659" s="244"/>
      <c r="Q659" s="244"/>
      <c r="R659" s="244"/>
      <c r="S659" s="244"/>
      <c r="T659" s="245"/>
      <c r="AT659" s="246" t="s">
        <v>287</v>
      </c>
      <c r="AU659" s="246" t="s">
        <v>90</v>
      </c>
      <c r="AV659" s="12" t="s">
        <v>90</v>
      </c>
      <c r="AW659" s="12" t="s">
        <v>40</v>
      </c>
      <c r="AX659" s="12" t="s">
        <v>79</v>
      </c>
      <c r="AY659" s="246" t="s">
        <v>174</v>
      </c>
    </row>
    <row r="660" s="12" customFormat="1">
      <c r="B660" s="236"/>
      <c r="C660" s="237"/>
      <c r="D660" s="230" t="s">
        <v>287</v>
      </c>
      <c r="E660" s="238" t="s">
        <v>1</v>
      </c>
      <c r="F660" s="239" t="s">
        <v>3121</v>
      </c>
      <c r="G660" s="237"/>
      <c r="H660" s="240">
        <v>1</v>
      </c>
      <c r="I660" s="241"/>
      <c r="J660" s="237"/>
      <c r="K660" s="237"/>
      <c r="L660" s="242"/>
      <c r="M660" s="243"/>
      <c r="N660" s="244"/>
      <c r="O660" s="244"/>
      <c r="P660" s="244"/>
      <c r="Q660" s="244"/>
      <c r="R660" s="244"/>
      <c r="S660" s="244"/>
      <c r="T660" s="245"/>
      <c r="AT660" s="246" t="s">
        <v>287</v>
      </c>
      <c r="AU660" s="246" t="s">
        <v>90</v>
      </c>
      <c r="AV660" s="12" t="s">
        <v>90</v>
      </c>
      <c r="AW660" s="12" t="s">
        <v>40</v>
      </c>
      <c r="AX660" s="12" t="s">
        <v>79</v>
      </c>
      <c r="AY660" s="246" t="s">
        <v>174</v>
      </c>
    </row>
    <row r="661" s="12" customFormat="1">
      <c r="B661" s="236"/>
      <c r="C661" s="237"/>
      <c r="D661" s="230" t="s">
        <v>287</v>
      </c>
      <c r="E661" s="238" t="s">
        <v>1</v>
      </c>
      <c r="F661" s="239" t="s">
        <v>3390</v>
      </c>
      <c r="G661" s="237"/>
      <c r="H661" s="240">
        <v>2</v>
      </c>
      <c r="I661" s="241"/>
      <c r="J661" s="237"/>
      <c r="K661" s="237"/>
      <c r="L661" s="242"/>
      <c r="M661" s="243"/>
      <c r="N661" s="244"/>
      <c r="O661" s="244"/>
      <c r="P661" s="244"/>
      <c r="Q661" s="244"/>
      <c r="R661" s="244"/>
      <c r="S661" s="244"/>
      <c r="T661" s="245"/>
      <c r="AT661" s="246" t="s">
        <v>287</v>
      </c>
      <c r="AU661" s="246" t="s">
        <v>90</v>
      </c>
      <c r="AV661" s="12" t="s">
        <v>90</v>
      </c>
      <c r="AW661" s="12" t="s">
        <v>40</v>
      </c>
      <c r="AX661" s="12" t="s">
        <v>79</v>
      </c>
      <c r="AY661" s="246" t="s">
        <v>174</v>
      </c>
    </row>
    <row r="662" s="12" customFormat="1">
      <c r="B662" s="236"/>
      <c r="C662" s="237"/>
      <c r="D662" s="230" t="s">
        <v>287</v>
      </c>
      <c r="E662" s="238" t="s">
        <v>1</v>
      </c>
      <c r="F662" s="239" t="s">
        <v>3123</v>
      </c>
      <c r="G662" s="237"/>
      <c r="H662" s="240">
        <v>1</v>
      </c>
      <c r="I662" s="241"/>
      <c r="J662" s="237"/>
      <c r="K662" s="237"/>
      <c r="L662" s="242"/>
      <c r="M662" s="243"/>
      <c r="N662" s="244"/>
      <c r="O662" s="244"/>
      <c r="P662" s="244"/>
      <c r="Q662" s="244"/>
      <c r="R662" s="244"/>
      <c r="S662" s="244"/>
      <c r="T662" s="245"/>
      <c r="AT662" s="246" t="s">
        <v>287</v>
      </c>
      <c r="AU662" s="246" t="s">
        <v>90</v>
      </c>
      <c r="AV662" s="12" t="s">
        <v>90</v>
      </c>
      <c r="AW662" s="12" t="s">
        <v>40</v>
      </c>
      <c r="AX662" s="12" t="s">
        <v>79</v>
      </c>
      <c r="AY662" s="246" t="s">
        <v>174</v>
      </c>
    </row>
    <row r="663" s="12" customFormat="1">
      <c r="B663" s="236"/>
      <c r="C663" s="237"/>
      <c r="D663" s="230" t="s">
        <v>287</v>
      </c>
      <c r="E663" s="238" t="s">
        <v>1</v>
      </c>
      <c r="F663" s="239" t="s">
        <v>3391</v>
      </c>
      <c r="G663" s="237"/>
      <c r="H663" s="240">
        <v>1</v>
      </c>
      <c r="I663" s="241"/>
      <c r="J663" s="237"/>
      <c r="K663" s="237"/>
      <c r="L663" s="242"/>
      <c r="M663" s="243"/>
      <c r="N663" s="244"/>
      <c r="O663" s="244"/>
      <c r="P663" s="244"/>
      <c r="Q663" s="244"/>
      <c r="R663" s="244"/>
      <c r="S663" s="244"/>
      <c r="T663" s="245"/>
      <c r="AT663" s="246" t="s">
        <v>287</v>
      </c>
      <c r="AU663" s="246" t="s">
        <v>90</v>
      </c>
      <c r="AV663" s="12" t="s">
        <v>90</v>
      </c>
      <c r="AW663" s="12" t="s">
        <v>40</v>
      </c>
      <c r="AX663" s="12" t="s">
        <v>79</v>
      </c>
      <c r="AY663" s="246" t="s">
        <v>174</v>
      </c>
    </row>
    <row r="664" s="12" customFormat="1">
      <c r="B664" s="236"/>
      <c r="C664" s="237"/>
      <c r="D664" s="230" t="s">
        <v>287</v>
      </c>
      <c r="E664" s="238" t="s">
        <v>1</v>
      </c>
      <c r="F664" s="239" t="s">
        <v>3392</v>
      </c>
      <c r="G664" s="237"/>
      <c r="H664" s="240">
        <v>1</v>
      </c>
      <c r="I664" s="241"/>
      <c r="J664" s="237"/>
      <c r="K664" s="237"/>
      <c r="L664" s="242"/>
      <c r="M664" s="243"/>
      <c r="N664" s="244"/>
      <c r="O664" s="244"/>
      <c r="P664" s="244"/>
      <c r="Q664" s="244"/>
      <c r="R664" s="244"/>
      <c r="S664" s="244"/>
      <c r="T664" s="245"/>
      <c r="AT664" s="246" t="s">
        <v>287</v>
      </c>
      <c r="AU664" s="246" t="s">
        <v>90</v>
      </c>
      <c r="AV664" s="12" t="s">
        <v>90</v>
      </c>
      <c r="AW664" s="12" t="s">
        <v>40</v>
      </c>
      <c r="AX664" s="12" t="s">
        <v>79</v>
      </c>
      <c r="AY664" s="246" t="s">
        <v>174</v>
      </c>
    </row>
    <row r="665" s="12" customFormat="1">
      <c r="B665" s="236"/>
      <c r="C665" s="237"/>
      <c r="D665" s="230" t="s">
        <v>287</v>
      </c>
      <c r="E665" s="238" t="s">
        <v>1</v>
      </c>
      <c r="F665" s="239" t="s">
        <v>3393</v>
      </c>
      <c r="G665" s="237"/>
      <c r="H665" s="240">
        <v>1</v>
      </c>
      <c r="I665" s="241"/>
      <c r="J665" s="237"/>
      <c r="K665" s="237"/>
      <c r="L665" s="242"/>
      <c r="M665" s="243"/>
      <c r="N665" s="244"/>
      <c r="O665" s="244"/>
      <c r="P665" s="244"/>
      <c r="Q665" s="244"/>
      <c r="R665" s="244"/>
      <c r="S665" s="244"/>
      <c r="T665" s="245"/>
      <c r="AT665" s="246" t="s">
        <v>287</v>
      </c>
      <c r="AU665" s="246" t="s">
        <v>90</v>
      </c>
      <c r="AV665" s="12" t="s">
        <v>90</v>
      </c>
      <c r="AW665" s="12" t="s">
        <v>40</v>
      </c>
      <c r="AX665" s="12" t="s">
        <v>79</v>
      </c>
      <c r="AY665" s="246" t="s">
        <v>174</v>
      </c>
    </row>
    <row r="666" s="12" customFormat="1">
      <c r="B666" s="236"/>
      <c r="C666" s="237"/>
      <c r="D666" s="230" t="s">
        <v>287</v>
      </c>
      <c r="E666" s="238" t="s">
        <v>1</v>
      </c>
      <c r="F666" s="239" t="s">
        <v>3394</v>
      </c>
      <c r="G666" s="237"/>
      <c r="H666" s="240">
        <v>1</v>
      </c>
      <c r="I666" s="241"/>
      <c r="J666" s="237"/>
      <c r="K666" s="237"/>
      <c r="L666" s="242"/>
      <c r="M666" s="243"/>
      <c r="N666" s="244"/>
      <c r="O666" s="244"/>
      <c r="P666" s="244"/>
      <c r="Q666" s="244"/>
      <c r="R666" s="244"/>
      <c r="S666" s="244"/>
      <c r="T666" s="245"/>
      <c r="AT666" s="246" t="s">
        <v>287</v>
      </c>
      <c r="AU666" s="246" t="s">
        <v>90</v>
      </c>
      <c r="AV666" s="12" t="s">
        <v>90</v>
      </c>
      <c r="AW666" s="12" t="s">
        <v>40</v>
      </c>
      <c r="AX666" s="12" t="s">
        <v>79</v>
      </c>
      <c r="AY666" s="246" t="s">
        <v>174</v>
      </c>
    </row>
    <row r="667" s="1" customFormat="1" ht="16.5" customHeight="1">
      <c r="B667" s="37"/>
      <c r="C667" s="247" t="s">
        <v>697</v>
      </c>
      <c r="D667" s="247" t="s">
        <v>312</v>
      </c>
      <c r="E667" s="248" t="s">
        <v>2020</v>
      </c>
      <c r="F667" s="249" t="s">
        <v>2021</v>
      </c>
      <c r="G667" s="250" t="s">
        <v>320</v>
      </c>
      <c r="H667" s="251">
        <v>21</v>
      </c>
      <c r="I667" s="252"/>
      <c r="J667" s="253">
        <f>ROUND(I667*H667,2)</f>
        <v>0</v>
      </c>
      <c r="K667" s="249" t="s">
        <v>330</v>
      </c>
      <c r="L667" s="254"/>
      <c r="M667" s="255" t="s">
        <v>1</v>
      </c>
      <c r="N667" s="256" t="s">
        <v>50</v>
      </c>
      <c r="O667" s="78"/>
      <c r="P667" s="227">
        <f>O667*H667</f>
        <v>0</v>
      </c>
      <c r="Q667" s="227">
        <v>0.013299999999999999</v>
      </c>
      <c r="R667" s="227">
        <f>Q667*H667</f>
        <v>0.27929999999999999</v>
      </c>
      <c r="S667" s="227">
        <v>0</v>
      </c>
      <c r="T667" s="228">
        <f>S667*H667</f>
        <v>0</v>
      </c>
      <c r="AR667" s="15" t="s">
        <v>209</v>
      </c>
      <c r="AT667" s="15" t="s">
        <v>312</v>
      </c>
      <c r="AU667" s="15" t="s">
        <v>90</v>
      </c>
      <c r="AY667" s="15" t="s">
        <v>174</v>
      </c>
      <c r="BE667" s="229">
        <f>IF(N667="základní",J667,0)</f>
        <v>0</v>
      </c>
      <c r="BF667" s="229">
        <f>IF(N667="snížená",J667,0)</f>
        <v>0</v>
      </c>
      <c r="BG667" s="229">
        <f>IF(N667="zákl. přenesená",J667,0)</f>
        <v>0</v>
      </c>
      <c r="BH667" s="229">
        <f>IF(N667="sníž. přenesená",J667,0)</f>
        <v>0</v>
      </c>
      <c r="BI667" s="229">
        <f>IF(N667="nulová",J667,0)</f>
        <v>0</v>
      </c>
      <c r="BJ667" s="15" t="s">
        <v>87</v>
      </c>
      <c r="BK667" s="229">
        <f>ROUND(I667*H667,2)</f>
        <v>0</v>
      </c>
      <c r="BL667" s="15" t="s">
        <v>192</v>
      </c>
      <c r="BM667" s="15" t="s">
        <v>3407</v>
      </c>
    </row>
    <row r="668" s="1" customFormat="1">
      <c r="B668" s="37"/>
      <c r="C668" s="38"/>
      <c r="D668" s="230" t="s">
        <v>181</v>
      </c>
      <c r="E668" s="38"/>
      <c r="F668" s="231" t="s">
        <v>2023</v>
      </c>
      <c r="G668" s="38"/>
      <c r="H668" s="38"/>
      <c r="I668" s="142"/>
      <c r="J668" s="38"/>
      <c r="K668" s="38"/>
      <c r="L668" s="42"/>
      <c r="M668" s="232"/>
      <c r="N668" s="78"/>
      <c r="O668" s="78"/>
      <c r="P668" s="78"/>
      <c r="Q668" s="78"/>
      <c r="R668" s="78"/>
      <c r="S668" s="78"/>
      <c r="T668" s="79"/>
      <c r="AT668" s="15" t="s">
        <v>181</v>
      </c>
      <c r="AU668" s="15" t="s">
        <v>90</v>
      </c>
    </row>
    <row r="669" s="12" customFormat="1">
      <c r="B669" s="236"/>
      <c r="C669" s="237"/>
      <c r="D669" s="230" t="s">
        <v>287</v>
      </c>
      <c r="E669" s="238" t="s">
        <v>1</v>
      </c>
      <c r="F669" s="239" t="s">
        <v>3388</v>
      </c>
      <c r="G669" s="237"/>
      <c r="H669" s="240">
        <v>2</v>
      </c>
      <c r="I669" s="241"/>
      <c r="J669" s="237"/>
      <c r="K669" s="237"/>
      <c r="L669" s="242"/>
      <c r="M669" s="243"/>
      <c r="N669" s="244"/>
      <c r="O669" s="244"/>
      <c r="P669" s="244"/>
      <c r="Q669" s="244"/>
      <c r="R669" s="244"/>
      <c r="S669" s="244"/>
      <c r="T669" s="245"/>
      <c r="AT669" s="246" t="s">
        <v>287</v>
      </c>
      <c r="AU669" s="246" t="s">
        <v>90</v>
      </c>
      <c r="AV669" s="12" t="s">
        <v>90</v>
      </c>
      <c r="AW669" s="12" t="s">
        <v>40</v>
      </c>
      <c r="AX669" s="12" t="s">
        <v>79</v>
      </c>
      <c r="AY669" s="246" t="s">
        <v>174</v>
      </c>
    </row>
    <row r="670" s="12" customFormat="1">
      <c r="B670" s="236"/>
      <c r="C670" s="237"/>
      <c r="D670" s="230" t="s">
        <v>287</v>
      </c>
      <c r="E670" s="238" t="s">
        <v>1</v>
      </c>
      <c r="F670" s="239" t="s">
        <v>3399</v>
      </c>
      <c r="G670" s="237"/>
      <c r="H670" s="240">
        <v>3</v>
      </c>
      <c r="I670" s="241"/>
      <c r="J670" s="237"/>
      <c r="K670" s="237"/>
      <c r="L670" s="242"/>
      <c r="M670" s="243"/>
      <c r="N670" s="244"/>
      <c r="O670" s="244"/>
      <c r="P670" s="244"/>
      <c r="Q670" s="244"/>
      <c r="R670" s="244"/>
      <c r="S670" s="244"/>
      <c r="T670" s="245"/>
      <c r="AT670" s="246" t="s">
        <v>287</v>
      </c>
      <c r="AU670" s="246" t="s">
        <v>90</v>
      </c>
      <c r="AV670" s="12" t="s">
        <v>90</v>
      </c>
      <c r="AW670" s="12" t="s">
        <v>40</v>
      </c>
      <c r="AX670" s="12" t="s">
        <v>79</v>
      </c>
      <c r="AY670" s="246" t="s">
        <v>174</v>
      </c>
    </row>
    <row r="671" s="12" customFormat="1">
      <c r="B671" s="236"/>
      <c r="C671" s="237"/>
      <c r="D671" s="230" t="s">
        <v>287</v>
      </c>
      <c r="E671" s="238" t="s">
        <v>1</v>
      </c>
      <c r="F671" s="239" t="s">
        <v>2043</v>
      </c>
      <c r="G671" s="237"/>
      <c r="H671" s="240">
        <v>1</v>
      </c>
      <c r="I671" s="241"/>
      <c r="J671" s="237"/>
      <c r="K671" s="237"/>
      <c r="L671" s="242"/>
      <c r="M671" s="243"/>
      <c r="N671" s="244"/>
      <c r="O671" s="244"/>
      <c r="P671" s="244"/>
      <c r="Q671" s="244"/>
      <c r="R671" s="244"/>
      <c r="S671" s="244"/>
      <c r="T671" s="245"/>
      <c r="AT671" s="246" t="s">
        <v>287</v>
      </c>
      <c r="AU671" s="246" t="s">
        <v>90</v>
      </c>
      <c r="AV671" s="12" t="s">
        <v>90</v>
      </c>
      <c r="AW671" s="12" t="s">
        <v>40</v>
      </c>
      <c r="AX671" s="12" t="s">
        <v>79</v>
      </c>
      <c r="AY671" s="246" t="s">
        <v>174</v>
      </c>
    </row>
    <row r="672" s="12" customFormat="1">
      <c r="B672" s="236"/>
      <c r="C672" s="237"/>
      <c r="D672" s="230" t="s">
        <v>287</v>
      </c>
      <c r="E672" s="238" t="s">
        <v>1</v>
      </c>
      <c r="F672" s="239" t="s">
        <v>3396</v>
      </c>
      <c r="G672" s="237"/>
      <c r="H672" s="240">
        <v>6</v>
      </c>
      <c r="I672" s="241"/>
      <c r="J672" s="237"/>
      <c r="K672" s="237"/>
      <c r="L672" s="242"/>
      <c r="M672" s="243"/>
      <c r="N672" s="244"/>
      <c r="O672" s="244"/>
      <c r="P672" s="244"/>
      <c r="Q672" s="244"/>
      <c r="R672" s="244"/>
      <c r="S672" s="244"/>
      <c r="T672" s="245"/>
      <c r="AT672" s="246" t="s">
        <v>287</v>
      </c>
      <c r="AU672" s="246" t="s">
        <v>90</v>
      </c>
      <c r="AV672" s="12" t="s">
        <v>90</v>
      </c>
      <c r="AW672" s="12" t="s">
        <v>40</v>
      </c>
      <c r="AX672" s="12" t="s">
        <v>79</v>
      </c>
      <c r="AY672" s="246" t="s">
        <v>174</v>
      </c>
    </row>
    <row r="673" s="12" customFormat="1">
      <c r="B673" s="236"/>
      <c r="C673" s="237"/>
      <c r="D673" s="230" t="s">
        <v>287</v>
      </c>
      <c r="E673" s="238" t="s">
        <v>1</v>
      </c>
      <c r="F673" s="239" t="s">
        <v>3389</v>
      </c>
      <c r="G673" s="237"/>
      <c r="H673" s="240">
        <v>1</v>
      </c>
      <c r="I673" s="241"/>
      <c r="J673" s="237"/>
      <c r="K673" s="237"/>
      <c r="L673" s="242"/>
      <c r="M673" s="243"/>
      <c r="N673" s="244"/>
      <c r="O673" s="244"/>
      <c r="P673" s="244"/>
      <c r="Q673" s="244"/>
      <c r="R673" s="244"/>
      <c r="S673" s="244"/>
      <c r="T673" s="245"/>
      <c r="AT673" s="246" t="s">
        <v>287</v>
      </c>
      <c r="AU673" s="246" t="s">
        <v>90</v>
      </c>
      <c r="AV673" s="12" t="s">
        <v>90</v>
      </c>
      <c r="AW673" s="12" t="s">
        <v>40</v>
      </c>
      <c r="AX673" s="12" t="s">
        <v>79</v>
      </c>
      <c r="AY673" s="246" t="s">
        <v>174</v>
      </c>
    </row>
    <row r="674" s="12" customFormat="1">
      <c r="B674" s="236"/>
      <c r="C674" s="237"/>
      <c r="D674" s="230" t="s">
        <v>287</v>
      </c>
      <c r="E674" s="238" t="s">
        <v>1</v>
      </c>
      <c r="F674" s="239" t="s">
        <v>3121</v>
      </c>
      <c r="G674" s="237"/>
      <c r="H674" s="240">
        <v>1</v>
      </c>
      <c r="I674" s="241"/>
      <c r="J674" s="237"/>
      <c r="K674" s="237"/>
      <c r="L674" s="242"/>
      <c r="M674" s="243"/>
      <c r="N674" s="244"/>
      <c r="O674" s="244"/>
      <c r="P674" s="244"/>
      <c r="Q674" s="244"/>
      <c r="R674" s="244"/>
      <c r="S674" s="244"/>
      <c r="T674" s="245"/>
      <c r="AT674" s="246" t="s">
        <v>287</v>
      </c>
      <c r="AU674" s="246" t="s">
        <v>90</v>
      </c>
      <c r="AV674" s="12" t="s">
        <v>90</v>
      </c>
      <c r="AW674" s="12" t="s">
        <v>40</v>
      </c>
      <c r="AX674" s="12" t="s">
        <v>79</v>
      </c>
      <c r="AY674" s="246" t="s">
        <v>174</v>
      </c>
    </row>
    <row r="675" s="12" customFormat="1">
      <c r="B675" s="236"/>
      <c r="C675" s="237"/>
      <c r="D675" s="230" t="s">
        <v>287</v>
      </c>
      <c r="E675" s="238" t="s">
        <v>1</v>
      </c>
      <c r="F675" s="239" t="s">
        <v>3390</v>
      </c>
      <c r="G675" s="237"/>
      <c r="H675" s="240">
        <v>2</v>
      </c>
      <c r="I675" s="241"/>
      <c r="J675" s="237"/>
      <c r="K675" s="237"/>
      <c r="L675" s="242"/>
      <c r="M675" s="243"/>
      <c r="N675" s="244"/>
      <c r="O675" s="244"/>
      <c r="P675" s="244"/>
      <c r="Q675" s="244"/>
      <c r="R675" s="244"/>
      <c r="S675" s="244"/>
      <c r="T675" s="245"/>
      <c r="AT675" s="246" t="s">
        <v>287</v>
      </c>
      <c r="AU675" s="246" t="s">
        <v>90</v>
      </c>
      <c r="AV675" s="12" t="s">
        <v>90</v>
      </c>
      <c r="AW675" s="12" t="s">
        <v>40</v>
      </c>
      <c r="AX675" s="12" t="s">
        <v>79</v>
      </c>
      <c r="AY675" s="246" t="s">
        <v>174</v>
      </c>
    </row>
    <row r="676" s="12" customFormat="1">
      <c r="B676" s="236"/>
      <c r="C676" s="237"/>
      <c r="D676" s="230" t="s">
        <v>287</v>
      </c>
      <c r="E676" s="238" t="s">
        <v>1</v>
      </c>
      <c r="F676" s="239" t="s">
        <v>3123</v>
      </c>
      <c r="G676" s="237"/>
      <c r="H676" s="240">
        <v>1</v>
      </c>
      <c r="I676" s="241"/>
      <c r="J676" s="237"/>
      <c r="K676" s="237"/>
      <c r="L676" s="242"/>
      <c r="M676" s="243"/>
      <c r="N676" s="244"/>
      <c r="O676" s="244"/>
      <c r="P676" s="244"/>
      <c r="Q676" s="244"/>
      <c r="R676" s="244"/>
      <c r="S676" s="244"/>
      <c r="T676" s="245"/>
      <c r="AT676" s="246" t="s">
        <v>287</v>
      </c>
      <c r="AU676" s="246" t="s">
        <v>90</v>
      </c>
      <c r="AV676" s="12" t="s">
        <v>90</v>
      </c>
      <c r="AW676" s="12" t="s">
        <v>40</v>
      </c>
      <c r="AX676" s="12" t="s">
        <v>79</v>
      </c>
      <c r="AY676" s="246" t="s">
        <v>174</v>
      </c>
    </row>
    <row r="677" s="12" customFormat="1">
      <c r="B677" s="236"/>
      <c r="C677" s="237"/>
      <c r="D677" s="230" t="s">
        <v>287</v>
      </c>
      <c r="E677" s="238" t="s">
        <v>1</v>
      </c>
      <c r="F677" s="239" t="s">
        <v>3391</v>
      </c>
      <c r="G677" s="237"/>
      <c r="H677" s="240">
        <v>1</v>
      </c>
      <c r="I677" s="241"/>
      <c r="J677" s="237"/>
      <c r="K677" s="237"/>
      <c r="L677" s="242"/>
      <c r="M677" s="243"/>
      <c r="N677" s="244"/>
      <c r="O677" s="244"/>
      <c r="P677" s="244"/>
      <c r="Q677" s="244"/>
      <c r="R677" s="244"/>
      <c r="S677" s="244"/>
      <c r="T677" s="245"/>
      <c r="AT677" s="246" t="s">
        <v>287</v>
      </c>
      <c r="AU677" s="246" t="s">
        <v>90</v>
      </c>
      <c r="AV677" s="12" t="s">
        <v>90</v>
      </c>
      <c r="AW677" s="12" t="s">
        <v>40</v>
      </c>
      <c r="AX677" s="12" t="s">
        <v>79</v>
      </c>
      <c r="AY677" s="246" t="s">
        <v>174</v>
      </c>
    </row>
    <row r="678" s="12" customFormat="1">
      <c r="B678" s="236"/>
      <c r="C678" s="237"/>
      <c r="D678" s="230" t="s">
        <v>287</v>
      </c>
      <c r="E678" s="238" t="s">
        <v>1</v>
      </c>
      <c r="F678" s="239" t="s">
        <v>3392</v>
      </c>
      <c r="G678" s="237"/>
      <c r="H678" s="240">
        <v>1</v>
      </c>
      <c r="I678" s="241"/>
      <c r="J678" s="237"/>
      <c r="K678" s="237"/>
      <c r="L678" s="242"/>
      <c r="M678" s="243"/>
      <c r="N678" s="244"/>
      <c r="O678" s="244"/>
      <c r="P678" s="244"/>
      <c r="Q678" s="244"/>
      <c r="R678" s="244"/>
      <c r="S678" s="244"/>
      <c r="T678" s="245"/>
      <c r="AT678" s="246" t="s">
        <v>287</v>
      </c>
      <c r="AU678" s="246" t="s">
        <v>90</v>
      </c>
      <c r="AV678" s="12" t="s">
        <v>90</v>
      </c>
      <c r="AW678" s="12" t="s">
        <v>40</v>
      </c>
      <c r="AX678" s="12" t="s">
        <v>79</v>
      </c>
      <c r="AY678" s="246" t="s">
        <v>174</v>
      </c>
    </row>
    <row r="679" s="12" customFormat="1">
      <c r="B679" s="236"/>
      <c r="C679" s="237"/>
      <c r="D679" s="230" t="s">
        <v>287</v>
      </c>
      <c r="E679" s="238" t="s">
        <v>1</v>
      </c>
      <c r="F679" s="239" t="s">
        <v>3393</v>
      </c>
      <c r="G679" s="237"/>
      <c r="H679" s="240">
        <v>1</v>
      </c>
      <c r="I679" s="241"/>
      <c r="J679" s="237"/>
      <c r="K679" s="237"/>
      <c r="L679" s="242"/>
      <c r="M679" s="243"/>
      <c r="N679" s="244"/>
      <c r="O679" s="244"/>
      <c r="P679" s="244"/>
      <c r="Q679" s="244"/>
      <c r="R679" s="244"/>
      <c r="S679" s="244"/>
      <c r="T679" s="245"/>
      <c r="AT679" s="246" t="s">
        <v>287</v>
      </c>
      <c r="AU679" s="246" t="s">
        <v>90</v>
      </c>
      <c r="AV679" s="12" t="s">
        <v>90</v>
      </c>
      <c r="AW679" s="12" t="s">
        <v>40</v>
      </c>
      <c r="AX679" s="12" t="s">
        <v>79</v>
      </c>
      <c r="AY679" s="246" t="s">
        <v>174</v>
      </c>
    </row>
    <row r="680" s="12" customFormat="1">
      <c r="B680" s="236"/>
      <c r="C680" s="237"/>
      <c r="D680" s="230" t="s">
        <v>287</v>
      </c>
      <c r="E680" s="238" t="s">
        <v>1</v>
      </c>
      <c r="F680" s="239" t="s">
        <v>3394</v>
      </c>
      <c r="G680" s="237"/>
      <c r="H680" s="240">
        <v>1</v>
      </c>
      <c r="I680" s="241"/>
      <c r="J680" s="237"/>
      <c r="K680" s="237"/>
      <c r="L680" s="242"/>
      <c r="M680" s="243"/>
      <c r="N680" s="244"/>
      <c r="O680" s="244"/>
      <c r="P680" s="244"/>
      <c r="Q680" s="244"/>
      <c r="R680" s="244"/>
      <c r="S680" s="244"/>
      <c r="T680" s="245"/>
      <c r="AT680" s="246" t="s">
        <v>287</v>
      </c>
      <c r="AU680" s="246" t="s">
        <v>90</v>
      </c>
      <c r="AV680" s="12" t="s">
        <v>90</v>
      </c>
      <c r="AW680" s="12" t="s">
        <v>40</v>
      </c>
      <c r="AX680" s="12" t="s">
        <v>79</v>
      </c>
      <c r="AY680" s="246" t="s">
        <v>174</v>
      </c>
    </row>
    <row r="681" s="1" customFormat="1" ht="16.5" customHeight="1">
      <c r="B681" s="37"/>
      <c r="C681" s="247" t="s">
        <v>702</v>
      </c>
      <c r="D681" s="247" t="s">
        <v>312</v>
      </c>
      <c r="E681" s="248" t="s">
        <v>2024</v>
      </c>
      <c r="F681" s="249" t="s">
        <v>2025</v>
      </c>
      <c r="G681" s="250" t="s">
        <v>320</v>
      </c>
      <c r="H681" s="251">
        <v>21</v>
      </c>
      <c r="I681" s="252"/>
      <c r="J681" s="253">
        <f>ROUND(I681*H681,2)</f>
        <v>0</v>
      </c>
      <c r="K681" s="249" t="s">
        <v>1</v>
      </c>
      <c r="L681" s="254"/>
      <c r="M681" s="255" t="s">
        <v>1</v>
      </c>
      <c r="N681" s="256" t="s">
        <v>50</v>
      </c>
      <c r="O681" s="78"/>
      <c r="P681" s="227">
        <f>O681*H681</f>
        <v>0</v>
      </c>
      <c r="Q681" s="227">
        <v>0.00064999999999999997</v>
      </c>
      <c r="R681" s="227">
        <f>Q681*H681</f>
        <v>0.013649999999999999</v>
      </c>
      <c r="S681" s="227">
        <v>0</v>
      </c>
      <c r="T681" s="228">
        <f>S681*H681</f>
        <v>0</v>
      </c>
      <c r="AR681" s="15" t="s">
        <v>209</v>
      </c>
      <c r="AT681" s="15" t="s">
        <v>312</v>
      </c>
      <c r="AU681" s="15" t="s">
        <v>90</v>
      </c>
      <c r="AY681" s="15" t="s">
        <v>174</v>
      </c>
      <c r="BE681" s="229">
        <f>IF(N681="základní",J681,0)</f>
        <v>0</v>
      </c>
      <c r="BF681" s="229">
        <f>IF(N681="snížená",J681,0)</f>
        <v>0</v>
      </c>
      <c r="BG681" s="229">
        <f>IF(N681="zákl. přenesená",J681,0)</f>
        <v>0</v>
      </c>
      <c r="BH681" s="229">
        <f>IF(N681="sníž. přenesená",J681,0)</f>
        <v>0</v>
      </c>
      <c r="BI681" s="229">
        <f>IF(N681="nulová",J681,0)</f>
        <v>0</v>
      </c>
      <c r="BJ681" s="15" t="s">
        <v>87</v>
      </c>
      <c r="BK681" s="229">
        <f>ROUND(I681*H681,2)</f>
        <v>0</v>
      </c>
      <c r="BL681" s="15" t="s">
        <v>192</v>
      </c>
      <c r="BM681" s="15" t="s">
        <v>3408</v>
      </c>
    </row>
    <row r="682" s="1" customFormat="1">
      <c r="B682" s="37"/>
      <c r="C682" s="38"/>
      <c r="D682" s="230" t="s">
        <v>181</v>
      </c>
      <c r="E682" s="38"/>
      <c r="F682" s="231" t="s">
        <v>2027</v>
      </c>
      <c r="G682" s="38"/>
      <c r="H682" s="38"/>
      <c r="I682" s="142"/>
      <c r="J682" s="38"/>
      <c r="K682" s="38"/>
      <c r="L682" s="42"/>
      <c r="M682" s="232"/>
      <c r="N682" s="78"/>
      <c r="O682" s="78"/>
      <c r="P682" s="78"/>
      <c r="Q682" s="78"/>
      <c r="R682" s="78"/>
      <c r="S682" s="78"/>
      <c r="T682" s="79"/>
      <c r="AT682" s="15" t="s">
        <v>181</v>
      </c>
      <c r="AU682" s="15" t="s">
        <v>90</v>
      </c>
    </row>
    <row r="683" s="12" customFormat="1">
      <c r="B683" s="236"/>
      <c r="C683" s="237"/>
      <c r="D683" s="230" t="s">
        <v>287</v>
      </c>
      <c r="E683" s="238" t="s">
        <v>1</v>
      </c>
      <c r="F683" s="239" t="s">
        <v>3388</v>
      </c>
      <c r="G683" s="237"/>
      <c r="H683" s="240">
        <v>2</v>
      </c>
      <c r="I683" s="241"/>
      <c r="J683" s="237"/>
      <c r="K683" s="237"/>
      <c r="L683" s="242"/>
      <c r="M683" s="243"/>
      <c r="N683" s="244"/>
      <c r="O683" s="244"/>
      <c r="P683" s="244"/>
      <c r="Q683" s="244"/>
      <c r="R683" s="244"/>
      <c r="S683" s="244"/>
      <c r="T683" s="245"/>
      <c r="AT683" s="246" t="s">
        <v>287</v>
      </c>
      <c r="AU683" s="246" t="s">
        <v>90</v>
      </c>
      <c r="AV683" s="12" t="s">
        <v>90</v>
      </c>
      <c r="AW683" s="12" t="s">
        <v>40</v>
      </c>
      <c r="AX683" s="12" t="s">
        <v>79</v>
      </c>
      <c r="AY683" s="246" t="s">
        <v>174</v>
      </c>
    </row>
    <row r="684" s="12" customFormat="1">
      <c r="B684" s="236"/>
      <c r="C684" s="237"/>
      <c r="D684" s="230" t="s">
        <v>287</v>
      </c>
      <c r="E684" s="238" t="s">
        <v>1</v>
      </c>
      <c r="F684" s="239" t="s">
        <v>3399</v>
      </c>
      <c r="G684" s="237"/>
      <c r="H684" s="240">
        <v>3</v>
      </c>
      <c r="I684" s="241"/>
      <c r="J684" s="237"/>
      <c r="K684" s="237"/>
      <c r="L684" s="242"/>
      <c r="M684" s="243"/>
      <c r="N684" s="244"/>
      <c r="O684" s="244"/>
      <c r="P684" s="244"/>
      <c r="Q684" s="244"/>
      <c r="R684" s="244"/>
      <c r="S684" s="244"/>
      <c r="T684" s="245"/>
      <c r="AT684" s="246" t="s">
        <v>287</v>
      </c>
      <c r="AU684" s="246" t="s">
        <v>90</v>
      </c>
      <c r="AV684" s="12" t="s">
        <v>90</v>
      </c>
      <c r="AW684" s="12" t="s">
        <v>40</v>
      </c>
      <c r="AX684" s="12" t="s">
        <v>79</v>
      </c>
      <c r="AY684" s="246" t="s">
        <v>174</v>
      </c>
    </row>
    <row r="685" s="12" customFormat="1">
      <c r="B685" s="236"/>
      <c r="C685" s="237"/>
      <c r="D685" s="230" t="s">
        <v>287</v>
      </c>
      <c r="E685" s="238" t="s">
        <v>1</v>
      </c>
      <c r="F685" s="239" t="s">
        <v>2043</v>
      </c>
      <c r="G685" s="237"/>
      <c r="H685" s="240">
        <v>1</v>
      </c>
      <c r="I685" s="241"/>
      <c r="J685" s="237"/>
      <c r="K685" s="237"/>
      <c r="L685" s="242"/>
      <c r="M685" s="243"/>
      <c r="N685" s="244"/>
      <c r="O685" s="244"/>
      <c r="P685" s="244"/>
      <c r="Q685" s="244"/>
      <c r="R685" s="244"/>
      <c r="S685" s="244"/>
      <c r="T685" s="245"/>
      <c r="AT685" s="246" t="s">
        <v>287</v>
      </c>
      <c r="AU685" s="246" t="s">
        <v>90</v>
      </c>
      <c r="AV685" s="12" t="s">
        <v>90</v>
      </c>
      <c r="AW685" s="12" t="s">
        <v>40</v>
      </c>
      <c r="AX685" s="12" t="s">
        <v>79</v>
      </c>
      <c r="AY685" s="246" t="s">
        <v>174</v>
      </c>
    </row>
    <row r="686" s="12" customFormat="1">
      <c r="B686" s="236"/>
      <c r="C686" s="237"/>
      <c r="D686" s="230" t="s">
        <v>287</v>
      </c>
      <c r="E686" s="238" t="s">
        <v>1</v>
      </c>
      <c r="F686" s="239" t="s">
        <v>3396</v>
      </c>
      <c r="G686" s="237"/>
      <c r="H686" s="240">
        <v>6</v>
      </c>
      <c r="I686" s="241"/>
      <c r="J686" s="237"/>
      <c r="K686" s="237"/>
      <c r="L686" s="242"/>
      <c r="M686" s="243"/>
      <c r="N686" s="244"/>
      <c r="O686" s="244"/>
      <c r="P686" s="244"/>
      <c r="Q686" s="244"/>
      <c r="R686" s="244"/>
      <c r="S686" s="244"/>
      <c r="T686" s="245"/>
      <c r="AT686" s="246" t="s">
        <v>287</v>
      </c>
      <c r="AU686" s="246" t="s">
        <v>90</v>
      </c>
      <c r="AV686" s="12" t="s">
        <v>90</v>
      </c>
      <c r="AW686" s="12" t="s">
        <v>40</v>
      </c>
      <c r="AX686" s="12" t="s">
        <v>79</v>
      </c>
      <c r="AY686" s="246" t="s">
        <v>174</v>
      </c>
    </row>
    <row r="687" s="12" customFormat="1">
      <c r="B687" s="236"/>
      <c r="C687" s="237"/>
      <c r="D687" s="230" t="s">
        <v>287</v>
      </c>
      <c r="E687" s="238" t="s">
        <v>1</v>
      </c>
      <c r="F687" s="239" t="s">
        <v>3389</v>
      </c>
      <c r="G687" s="237"/>
      <c r="H687" s="240">
        <v>1</v>
      </c>
      <c r="I687" s="241"/>
      <c r="J687" s="237"/>
      <c r="K687" s="237"/>
      <c r="L687" s="242"/>
      <c r="M687" s="243"/>
      <c r="N687" s="244"/>
      <c r="O687" s="244"/>
      <c r="P687" s="244"/>
      <c r="Q687" s="244"/>
      <c r="R687" s="244"/>
      <c r="S687" s="244"/>
      <c r="T687" s="245"/>
      <c r="AT687" s="246" t="s">
        <v>287</v>
      </c>
      <c r="AU687" s="246" t="s">
        <v>90</v>
      </c>
      <c r="AV687" s="12" t="s">
        <v>90</v>
      </c>
      <c r="AW687" s="12" t="s">
        <v>40</v>
      </c>
      <c r="AX687" s="12" t="s">
        <v>79</v>
      </c>
      <c r="AY687" s="246" t="s">
        <v>174</v>
      </c>
    </row>
    <row r="688" s="12" customFormat="1">
      <c r="B688" s="236"/>
      <c r="C688" s="237"/>
      <c r="D688" s="230" t="s">
        <v>287</v>
      </c>
      <c r="E688" s="238" t="s">
        <v>1</v>
      </c>
      <c r="F688" s="239" t="s">
        <v>3121</v>
      </c>
      <c r="G688" s="237"/>
      <c r="H688" s="240">
        <v>1</v>
      </c>
      <c r="I688" s="241"/>
      <c r="J688" s="237"/>
      <c r="K688" s="237"/>
      <c r="L688" s="242"/>
      <c r="M688" s="243"/>
      <c r="N688" s="244"/>
      <c r="O688" s="244"/>
      <c r="P688" s="244"/>
      <c r="Q688" s="244"/>
      <c r="R688" s="244"/>
      <c r="S688" s="244"/>
      <c r="T688" s="245"/>
      <c r="AT688" s="246" t="s">
        <v>287</v>
      </c>
      <c r="AU688" s="246" t="s">
        <v>90</v>
      </c>
      <c r="AV688" s="12" t="s">
        <v>90</v>
      </c>
      <c r="AW688" s="12" t="s">
        <v>40</v>
      </c>
      <c r="AX688" s="12" t="s">
        <v>79</v>
      </c>
      <c r="AY688" s="246" t="s">
        <v>174</v>
      </c>
    </row>
    <row r="689" s="12" customFormat="1">
      <c r="B689" s="236"/>
      <c r="C689" s="237"/>
      <c r="D689" s="230" t="s">
        <v>287</v>
      </c>
      <c r="E689" s="238" t="s">
        <v>1</v>
      </c>
      <c r="F689" s="239" t="s">
        <v>3390</v>
      </c>
      <c r="G689" s="237"/>
      <c r="H689" s="240">
        <v>2</v>
      </c>
      <c r="I689" s="241"/>
      <c r="J689" s="237"/>
      <c r="K689" s="237"/>
      <c r="L689" s="242"/>
      <c r="M689" s="243"/>
      <c r="N689" s="244"/>
      <c r="O689" s="244"/>
      <c r="P689" s="244"/>
      <c r="Q689" s="244"/>
      <c r="R689" s="244"/>
      <c r="S689" s="244"/>
      <c r="T689" s="245"/>
      <c r="AT689" s="246" t="s">
        <v>287</v>
      </c>
      <c r="AU689" s="246" t="s">
        <v>90</v>
      </c>
      <c r="AV689" s="12" t="s">
        <v>90</v>
      </c>
      <c r="AW689" s="12" t="s">
        <v>40</v>
      </c>
      <c r="AX689" s="12" t="s">
        <v>79</v>
      </c>
      <c r="AY689" s="246" t="s">
        <v>174</v>
      </c>
    </row>
    <row r="690" s="12" customFormat="1">
      <c r="B690" s="236"/>
      <c r="C690" s="237"/>
      <c r="D690" s="230" t="s">
        <v>287</v>
      </c>
      <c r="E690" s="238" t="s">
        <v>1</v>
      </c>
      <c r="F690" s="239" t="s">
        <v>3123</v>
      </c>
      <c r="G690" s="237"/>
      <c r="H690" s="240">
        <v>1</v>
      </c>
      <c r="I690" s="241"/>
      <c r="J690" s="237"/>
      <c r="K690" s="237"/>
      <c r="L690" s="242"/>
      <c r="M690" s="243"/>
      <c r="N690" s="244"/>
      <c r="O690" s="244"/>
      <c r="P690" s="244"/>
      <c r="Q690" s="244"/>
      <c r="R690" s="244"/>
      <c r="S690" s="244"/>
      <c r="T690" s="245"/>
      <c r="AT690" s="246" t="s">
        <v>287</v>
      </c>
      <c r="AU690" s="246" t="s">
        <v>90</v>
      </c>
      <c r="AV690" s="12" t="s">
        <v>90</v>
      </c>
      <c r="AW690" s="12" t="s">
        <v>40</v>
      </c>
      <c r="AX690" s="12" t="s">
        <v>79</v>
      </c>
      <c r="AY690" s="246" t="s">
        <v>174</v>
      </c>
    </row>
    <row r="691" s="12" customFormat="1">
      <c r="B691" s="236"/>
      <c r="C691" s="237"/>
      <c r="D691" s="230" t="s">
        <v>287</v>
      </c>
      <c r="E691" s="238" t="s">
        <v>1</v>
      </c>
      <c r="F691" s="239" t="s">
        <v>3391</v>
      </c>
      <c r="G691" s="237"/>
      <c r="H691" s="240">
        <v>1</v>
      </c>
      <c r="I691" s="241"/>
      <c r="J691" s="237"/>
      <c r="K691" s="237"/>
      <c r="L691" s="242"/>
      <c r="M691" s="243"/>
      <c r="N691" s="244"/>
      <c r="O691" s="244"/>
      <c r="P691" s="244"/>
      <c r="Q691" s="244"/>
      <c r="R691" s="244"/>
      <c r="S691" s="244"/>
      <c r="T691" s="245"/>
      <c r="AT691" s="246" t="s">
        <v>287</v>
      </c>
      <c r="AU691" s="246" t="s">
        <v>90</v>
      </c>
      <c r="AV691" s="12" t="s">
        <v>90</v>
      </c>
      <c r="AW691" s="12" t="s">
        <v>40</v>
      </c>
      <c r="AX691" s="12" t="s">
        <v>79</v>
      </c>
      <c r="AY691" s="246" t="s">
        <v>174</v>
      </c>
    </row>
    <row r="692" s="12" customFormat="1">
      <c r="B692" s="236"/>
      <c r="C692" s="237"/>
      <c r="D692" s="230" t="s">
        <v>287</v>
      </c>
      <c r="E692" s="238" t="s">
        <v>1</v>
      </c>
      <c r="F692" s="239" t="s">
        <v>3392</v>
      </c>
      <c r="G692" s="237"/>
      <c r="H692" s="240">
        <v>1</v>
      </c>
      <c r="I692" s="241"/>
      <c r="J692" s="237"/>
      <c r="K692" s="237"/>
      <c r="L692" s="242"/>
      <c r="M692" s="243"/>
      <c r="N692" s="244"/>
      <c r="O692" s="244"/>
      <c r="P692" s="244"/>
      <c r="Q692" s="244"/>
      <c r="R692" s="244"/>
      <c r="S692" s="244"/>
      <c r="T692" s="245"/>
      <c r="AT692" s="246" t="s">
        <v>287</v>
      </c>
      <c r="AU692" s="246" t="s">
        <v>90</v>
      </c>
      <c r="AV692" s="12" t="s">
        <v>90</v>
      </c>
      <c r="AW692" s="12" t="s">
        <v>40</v>
      </c>
      <c r="AX692" s="12" t="s">
        <v>79</v>
      </c>
      <c r="AY692" s="246" t="s">
        <v>174</v>
      </c>
    </row>
    <row r="693" s="12" customFormat="1">
      <c r="B693" s="236"/>
      <c r="C693" s="237"/>
      <c r="D693" s="230" t="s">
        <v>287</v>
      </c>
      <c r="E693" s="238" t="s">
        <v>1</v>
      </c>
      <c r="F693" s="239" t="s">
        <v>3393</v>
      </c>
      <c r="G693" s="237"/>
      <c r="H693" s="240">
        <v>1</v>
      </c>
      <c r="I693" s="241"/>
      <c r="J693" s="237"/>
      <c r="K693" s="237"/>
      <c r="L693" s="242"/>
      <c r="M693" s="243"/>
      <c r="N693" s="244"/>
      <c r="O693" s="244"/>
      <c r="P693" s="244"/>
      <c r="Q693" s="244"/>
      <c r="R693" s="244"/>
      <c r="S693" s="244"/>
      <c r="T693" s="245"/>
      <c r="AT693" s="246" t="s">
        <v>287</v>
      </c>
      <c r="AU693" s="246" t="s">
        <v>90</v>
      </c>
      <c r="AV693" s="12" t="s">
        <v>90</v>
      </c>
      <c r="AW693" s="12" t="s">
        <v>40</v>
      </c>
      <c r="AX693" s="12" t="s">
        <v>79</v>
      </c>
      <c r="AY693" s="246" t="s">
        <v>174</v>
      </c>
    </row>
    <row r="694" s="12" customFormat="1">
      <c r="B694" s="236"/>
      <c r="C694" s="237"/>
      <c r="D694" s="230" t="s">
        <v>287</v>
      </c>
      <c r="E694" s="238" t="s">
        <v>1</v>
      </c>
      <c r="F694" s="239" t="s">
        <v>3394</v>
      </c>
      <c r="G694" s="237"/>
      <c r="H694" s="240">
        <v>1</v>
      </c>
      <c r="I694" s="241"/>
      <c r="J694" s="237"/>
      <c r="K694" s="237"/>
      <c r="L694" s="242"/>
      <c r="M694" s="243"/>
      <c r="N694" s="244"/>
      <c r="O694" s="244"/>
      <c r="P694" s="244"/>
      <c r="Q694" s="244"/>
      <c r="R694" s="244"/>
      <c r="S694" s="244"/>
      <c r="T694" s="245"/>
      <c r="AT694" s="246" t="s">
        <v>287</v>
      </c>
      <c r="AU694" s="246" t="s">
        <v>90</v>
      </c>
      <c r="AV694" s="12" t="s">
        <v>90</v>
      </c>
      <c r="AW694" s="12" t="s">
        <v>40</v>
      </c>
      <c r="AX694" s="12" t="s">
        <v>79</v>
      </c>
      <c r="AY694" s="246" t="s">
        <v>174</v>
      </c>
    </row>
    <row r="695" s="1" customFormat="1" ht="16.5" customHeight="1">
      <c r="B695" s="37"/>
      <c r="C695" s="247" t="s">
        <v>649</v>
      </c>
      <c r="D695" s="247" t="s">
        <v>312</v>
      </c>
      <c r="E695" s="248" t="s">
        <v>2070</v>
      </c>
      <c r="F695" s="249" t="s">
        <v>2071</v>
      </c>
      <c r="G695" s="250" t="s">
        <v>320</v>
      </c>
      <c r="H695" s="251">
        <v>22</v>
      </c>
      <c r="I695" s="252"/>
      <c r="J695" s="253">
        <f>ROUND(I695*H695,2)</f>
        <v>0</v>
      </c>
      <c r="K695" s="249" t="s">
        <v>1</v>
      </c>
      <c r="L695" s="254"/>
      <c r="M695" s="255" t="s">
        <v>1</v>
      </c>
      <c r="N695" s="256" t="s">
        <v>50</v>
      </c>
      <c r="O695" s="78"/>
      <c r="P695" s="227">
        <f>O695*H695</f>
        <v>0</v>
      </c>
      <c r="Q695" s="227">
        <v>0.00048000000000000001</v>
      </c>
      <c r="R695" s="227">
        <f>Q695*H695</f>
        <v>0.01056</v>
      </c>
      <c r="S695" s="227">
        <v>0</v>
      </c>
      <c r="T695" s="228">
        <f>S695*H695</f>
        <v>0</v>
      </c>
      <c r="AR695" s="15" t="s">
        <v>209</v>
      </c>
      <c r="AT695" s="15" t="s">
        <v>312</v>
      </c>
      <c r="AU695" s="15" t="s">
        <v>90</v>
      </c>
      <c r="AY695" s="15" t="s">
        <v>174</v>
      </c>
      <c r="BE695" s="229">
        <f>IF(N695="základní",J695,0)</f>
        <v>0</v>
      </c>
      <c r="BF695" s="229">
        <f>IF(N695="snížená",J695,0)</f>
        <v>0</v>
      </c>
      <c r="BG695" s="229">
        <f>IF(N695="zákl. přenesená",J695,0)</f>
        <v>0</v>
      </c>
      <c r="BH695" s="229">
        <f>IF(N695="sníž. přenesená",J695,0)</f>
        <v>0</v>
      </c>
      <c r="BI695" s="229">
        <f>IF(N695="nulová",J695,0)</f>
        <v>0</v>
      </c>
      <c r="BJ695" s="15" t="s">
        <v>87</v>
      </c>
      <c r="BK695" s="229">
        <f>ROUND(I695*H695,2)</f>
        <v>0</v>
      </c>
      <c r="BL695" s="15" t="s">
        <v>192</v>
      </c>
      <c r="BM695" s="15" t="s">
        <v>3409</v>
      </c>
    </row>
    <row r="696" s="1" customFormat="1">
      <c r="B696" s="37"/>
      <c r="C696" s="38"/>
      <c r="D696" s="230" t="s">
        <v>181</v>
      </c>
      <c r="E696" s="38"/>
      <c r="F696" s="231" t="s">
        <v>2071</v>
      </c>
      <c r="G696" s="38"/>
      <c r="H696" s="38"/>
      <c r="I696" s="142"/>
      <c r="J696" s="38"/>
      <c r="K696" s="38"/>
      <c r="L696" s="42"/>
      <c r="M696" s="232"/>
      <c r="N696" s="78"/>
      <c r="O696" s="78"/>
      <c r="P696" s="78"/>
      <c r="Q696" s="78"/>
      <c r="R696" s="78"/>
      <c r="S696" s="78"/>
      <c r="T696" s="79"/>
      <c r="AT696" s="15" t="s">
        <v>181</v>
      </c>
      <c r="AU696" s="15" t="s">
        <v>90</v>
      </c>
    </row>
    <row r="697" s="12" customFormat="1">
      <c r="B697" s="236"/>
      <c r="C697" s="237"/>
      <c r="D697" s="230" t="s">
        <v>287</v>
      </c>
      <c r="E697" s="238" t="s">
        <v>1</v>
      </c>
      <c r="F697" s="239" t="s">
        <v>3410</v>
      </c>
      <c r="G697" s="237"/>
      <c r="H697" s="240">
        <v>4</v>
      </c>
      <c r="I697" s="241"/>
      <c r="J697" s="237"/>
      <c r="K697" s="237"/>
      <c r="L697" s="242"/>
      <c r="M697" s="243"/>
      <c r="N697" s="244"/>
      <c r="O697" s="244"/>
      <c r="P697" s="244"/>
      <c r="Q697" s="244"/>
      <c r="R697" s="244"/>
      <c r="S697" s="244"/>
      <c r="T697" s="245"/>
      <c r="AT697" s="246" t="s">
        <v>287</v>
      </c>
      <c r="AU697" s="246" t="s">
        <v>90</v>
      </c>
      <c r="AV697" s="12" t="s">
        <v>90</v>
      </c>
      <c r="AW697" s="12" t="s">
        <v>40</v>
      </c>
      <c r="AX697" s="12" t="s">
        <v>79</v>
      </c>
      <c r="AY697" s="246" t="s">
        <v>174</v>
      </c>
    </row>
    <row r="698" s="12" customFormat="1">
      <c r="B698" s="236"/>
      <c r="C698" s="237"/>
      <c r="D698" s="230" t="s">
        <v>287</v>
      </c>
      <c r="E698" s="238" t="s">
        <v>1</v>
      </c>
      <c r="F698" s="239" t="s">
        <v>3411</v>
      </c>
      <c r="G698" s="237"/>
      <c r="H698" s="240">
        <v>2</v>
      </c>
      <c r="I698" s="241"/>
      <c r="J698" s="237"/>
      <c r="K698" s="237"/>
      <c r="L698" s="242"/>
      <c r="M698" s="243"/>
      <c r="N698" s="244"/>
      <c r="O698" s="244"/>
      <c r="P698" s="244"/>
      <c r="Q698" s="244"/>
      <c r="R698" s="244"/>
      <c r="S698" s="244"/>
      <c r="T698" s="245"/>
      <c r="AT698" s="246" t="s">
        <v>287</v>
      </c>
      <c r="AU698" s="246" t="s">
        <v>90</v>
      </c>
      <c r="AV698" s="12" t="s">
        <v>90</v>
      </c>
      <c r="AW698" s="12" t="s">
        <v>40</v>
      </c>
      <c r="AX698" s="12" t="s">
        <v>79</v>
      </c>
      <c r="AY698" s="246" t="s">
        <v>174</v>
      </c>
    </row>
    <row r="699" s="12" customFormat="1">
      <c r="B699" s="236"/>
      <c r="C699" s="237"/>
      <c r="D699" s="230" t="s">
        <v>287</v>
      </c>
      <c r="E699" s="238" t="s">
        <v>1</v>
      </c>
      <c r="F699" s="239" t="s">
        <v>3412</v>
      </c>
      <c r="G699" s="237"/>
      <c r="H699" s="240">
        <v>2</v>
      </c>
      <c r="I699" s="241"/>
      <c r="J699" s="237"/>
      <c r="K699" s="237"/>
      <c r="L699" s="242"/>
      <c r="M699" s="243"/>
      <c r="N699" s="244"/>
      <c r="O699" s="244"/>
      <c r="P699" s="244"/>
      <c r="Q699" s="244"/>
      <c r="R699" s="244"/>
      <c r="S699" s="244"/>
      <c r="T699" s="245"/>
      <c r="AT699" s="246" t="s">
        <v>287</v>
      </c>
      <c r="AU699" s="246" t="s">
        <v>90</v>
      </c>
      <c r="AV699" s="12" t="s">
        <v>90</v>
      </c>
      <c r="AW699" s="12" t="s">
        <v>40</v>
      </c>
      <c r="AX699" s="12" t="s">
        <v>79</v>
      </c>
      <c r="AY699" s="246" t="s">
        <v>174</v>
      </c>
    </row>
    <row r="700" s="12" customFormat="1">
      <c r="B700" s="236"/>
      <c r="C700" s="237"/>
      <c r="D700" s="230" t="s">
        <v>287</v>
      </c>
      <c r="E700" s="238" t="s">
        <v>1</v>
      </c>
      <c r="F700" s="239" t="s">
        <v>3413</v>
      </c>
      <c r="G700" s="237"/>
      <c r="H700" s="240">
        <v>4</v>
      </c>
      <c r="I700" s="241"/>
      <c r="J700" s="237"/>
      <c r="K700" s="237"/>
      <c r="L700" s="242"/>
      <c r="M700" s="243"/>
      <c r="N700" s="244"/>
      <c r="O700" s="244"/>
      <c r="P700" s="244"/>
      <c r="Q700" s="244"/>
      <c r="R700" s="244"/>
      <c r="S700" s="244"/>
      <c r="T700" s="245"/>
      <c r="AT700" s="246" t="s">
        <v>287</v>
      </c>
      <c r="AU700" s="246" t="s">
        <v>90</v>
      </c>
      <c r="AV700" s="12" t="s">
        <v>90</v>
      </c>
      <c r="AW700" s="12" t="s">
        <v>40</v>
      </c>
      <c r="AX700" s="12" t="s">
        <v>79</v>
      </c>
      <c r="AY700" s="246" t="s">
        <v>174</v>
      </c>
    </row>
    <row r="701" s="12" customFormat="1">
      <c r="B701" s="236"/>
      <c r="C701" s="237"/>
      <c r="D701" s="230" t="s">
        <v>287</v>
      </c>
      <c r="E701" s="238" t="s">
        <v>1</v>
      </c>
      <c r="F701" s="239" t="s">
        <v>3414</v>
      </c>
      <c r="G701" s="237"/>
      <c r="H701" s="240">
        <v>2</v>
      </c>
      <c r="I701" s="241"/>
      <c r="J701" s="237"/>
      <c r="K701" s="237"/>
      <c r="L701" s="242"/>
      <c r="M701" s="243"/>
      <c r="N701" s="244"/>
      <c r="O701" s="244"/>
      <c r="P701" s="244"/>
      <c r="Q701" s="244"/>
      <c r="R701" s="244"/>
      <c r="S701" s="244"/>
      <c r="T701" s="245"/>
      <c r="AT701" s="246" t="s">
        <v>287</v>
      </c>
      <c r="AU701" s="246" t="s">
        <v>90</v>
      </c>
      <c r="AV701" s="12" t="s">
        <v>90</v>
      </c>
      <c r="AW701" s="12" t="s">
        <v>40</v>
      </c>
      <c r="AX701" s="12" t="s">
        <v>79</v>
      </c>
      <c r="AY701" s="246" t="s">
        <v>174</v>
      </c>
    </row>
    <row r="702" s="12" customFormat="1">
      <c r="B702" s="236"/>
      <c r="C702" s="237"/>
      <c r="D702" s="230" t="s">
        <v>287</v>
      </c>
      <c r="E702" s="238" t="s">
        <v>1</v>
      </c>
      <c r="F702" s="239" t="s">
        <v>3415</v>
      </c>
      <c r="G702" s="237"/>
      <c r="H702" s="240">
        <v>2</v>
      </c>
      <c r="I702" s="241"/>
      <c r="J702" s="237"/>
      <c r="K702" s="237"/>
      <c r="L702" s="242"/>
      <c r="M702" s="243"/>
      <c r="N702" s="244"/>
      <c r="O702" s="244"/>
      <c r="P702" s="244"/>
      <c r="Q702" s="244"/>
      <c r="R702" s="244"/>
      <c r="S702" s="244"/>
      <c r="T702" s="245"/>
      <c r="AT702" s="246" t="s">
        <v>287</v>
      </c>
      <c r="AU702" s="246" t="s">
        <v>90</v>
      </c>
      <c r="AV702" s="12" t="s">
        <v>90</v>
      </c>
      <c r="AW702" s="12" t="s">
        <v>40</v>
      </c>
      <c r="AX702" s="12" t="s">
        <v>79</v>
      </c>
      <c r="AY702" s="246" t="s">
        <v>174</v>
      </c>
    </row>
    <row r="703" s="12" customFormat="1">
      <c r="B703" s="236"/>
      <c r="C703" s="237"/>
      <c r="D703" s="230" t="s">
        <v>287</v>
      </c>
      <c r="E703" s="238" t="s">
        <v>1</v>
      </c>
      <c r="F703" s="239" t="s">
        <v>3416</v>
      </c>
      <c r="G703" s="237"/>
      <c r="H703" s="240">
        <v>2</v>
      </c>
      <c r="I703" s="241"/>
      <c r="J703" s="237"/>
      <c r="K703" s="237"/>
      <c r="L703" s="242"/>
      <c r="M703" s="243"/>
      <c r="N703" s="244"/>
      <c r="O703" s="244"/>
      <c r="P703" s="244"/>
      <c r="Q703" s="244"/>
      <c r="R703" s="244"/>
      <c r="S703" s="244"/>
      <c r="T703" s="245"/>
      <c r="AT703" s="246" t="s">
        <v>287</v>
      </c>
      <c r="AU703" s="246" t="s">
        <v>90</v>
      </c>
      <c r="AV703" s="12" t="s">
        <v>90</v>
      </c>
      <c r="AW703" s="12" t="s">
        <v>40</v>
      </c>
      <c r="AX703" s="12" t="s">
        <v>79</v>
      </c>
      <c r="AY703" s="246" t="s">
        <v>174</v>
      </c>
    </row>
    <row r="704" s="12" customFormat="1">
      <c r="B704" s="236"/>
      <c r="C704" s="237"/>
      <c r="D704" s="230" t="s">
        <v>287</v>
      </c>
      <c r="E704" s="238" t="s">
        <v>1</v>
      </c>
      <c r="F704" s="239" t="s">
        <v>3417</v>
      </c>
      <c r="G704" s="237"/>
      <c r="H704" s="240">
        <v>2</v>
      </c>
      <c r="I704" s="241"/>
      <c r="J704" s="237"/>
      <c r="K704" s="237"/>
      <c r="L704" s="242"/>
      <c r="M704" s="243"/>
      <c r="N704" s="244"/>
      <c r="O704" s="244"/>
      <c r="P704" s="244"/>
      <c r="Q704" s="244"/>
      <c r="R704" s="244"/>
      <c r="S704" s="244"/>
      <c r="T704" s="245"/>
      <c r="AT704" s="246" t="s">
        <v>287</v>
      </c>
      <c r="AU704" s="246" t="s">
        <v>90</v>
      </c>
      <c r="AV704" s="12" t="s">
        <v>90</v>
      </c>
      <c r="AW704" s="12" t="s">
        <v>40</v>
      </c>
      <c r="AX704" s="12" t="s">
        <v>79</v>
      </c>
      <c r="AY704" s="246" t="s">
        <v>174</v>
      </c>
    </row>
    <row r="705" s="12" customFormat="1">
      <c r="B705" s="236"/>
      <c r="C705" s="237"/>
      <c r="D705" s="230" t="s">
        <v>287</v>
      </c>
      <c r="E705" s="238" t="s">
        <v>1</v>
      </c>
      <c r="F705" s="239" t="s">
        <v>3418</v>
      </c>
      <c r="G705" s="237"/>
      <c r="H705" s="240">
        <v>2</v>
      </c>
      <c r="I705" s="241"/>
      <c r="J705" s="237"/>
      <c r="K705" s="237"/>
      <c r="L705" s="242"/>
      <c r="M705" s="243"/>
      <c r="N705" s="244"/>
      <c r="O705" s="244"/>
      <c r="P705" s="244"/>
      <c r="Q705" s="244"/>
      <c r="R705" s="244"/>
      <c r="S705" s="244"/>
      <c r="T705" s="245"/>
      <c r="AT705" s="246" t="s">
        <v>287</v>
      </c>
      <c r="AU705" s="246" t="s">
        <v>90</v>
      </c>
      <c r="AV705" s="12" t="s">
        <v>90</v>
      </c>
      <c r="AW705" s="12" t="s">
        <v>40</v>
      </c>
      <c r="AX705" s="12" t="s">
        <v>79</v>
      </c>
      <c r="AY705" s="246" t="s">
        <v>174</v>
      </c>
    </row>
    <row r="706" s="1" customFormat="1" ht="16.5" customHeight="1">
      <c r="B706" s="37"/>
      <c r="C706" s="247" t="s">
        <v>655</v>
      </c>
      <c r="D706" s="247" t="s">
        <v>312</v>
      </c>
      <c r="E706" s="248" t="s">
        <v>2083</v>
      </c>
      <c r="F706" s="249" t="s">
        <v>2084</v>
      </c>
      <c r="G706" s="250" t="s">
        <v>320</v>
      </c>
      <c r="H706" s="251">
        <v>22</v>
      </c>
      <c r="I706" s="252"/>
      <c r="J706" s="253">
        <f>ROUND(I706*H706,2)</f>
        <v>0</v>
      </c>
      <c r="K706" s="249" t="s">
        <v>1</v>
      </c>
      <c r="L706" s="254"/>
      <c r="M706" s="255" t="s">
        <v>1</v>
      </c>
      <c r="N706" s="256" t="s">
        <v>50</v>
      </c>
      <c r="O706" s="78"/>
      <c r="P706" s="227">
        <f>O706*H706</f>
        <v>0</v>
      </c>
      <c r="Q706" s="227">
        <v>0.0035999999999999999</v>
      </c>
      <c r="R706" s="227">
        <f>Q706*H706</f>
        <v>0.079199999999999993</v>
      </c>
      <c r="S706" s="227">
        <v>0</v>
      </c>
      <c r="T706" s="228">
        <f>S706*H706</f>
        <v>0</v>
      </c>
      <c r="AR706" s="15" t="s">
        <v>209</v>
      </c>
      <c r="AT706" s="15" t="s">
        <v>312</v>
      </c>
      <c r="AU706" s="15" t="s">
        <v>90</v>
      </c>
      <c r="AY706" s="15" t="s">
        <v>174</v>
      </c>
      <c r="BE706" s="229">
        <f>IF(N706="základní",J706,0)</f>
        <v>0</v>
      </c>
      <c r="BF706" s="229">
        <f>IF(N706="snížená",J706,0)</f>
        <v>0</v>
      </c>
      <c r="BG706" s="229">
        <f>IF(N706="zákl. přenesená",J706,0)</f>
        <v>0</v>
      </c>
      <c r="BH706" s="229">
        <f>IF(N706="sníž. přenesená",J706,0)</f>
        <v>0</v>
      </c>
      <c r="BI706" s="229">
        <f>IF(N706="nulová",J706,0)</f>
        <v>0</v>
      </c>
      <c r="BJ706" s="15" t="s">
        <v>87</v>
      </c>
      <c r="BK706" s="229">
        <f>ROUND(I706*H706,2)</f>
        <v>0</v>
      </c>
      <c r="BL706" s="15" t="s">
        <v>192</v>
      </c>
      <c r="BM706" s="15" t="s">
        <v>3419</v>
      </c>
    </row>
    <row r="707" s="1" customFormat="1">
      <c r="B707" s="37"/>
      <c r="C707" s="38"/>
      <c r="D707" s="230" t="s">
        <v>181</v>
      </c>
      <c r="E707" s="38"/>
      <c r="F707" s="231" t="s">
        <v>2086</v>
      </c>
      <c r="G707" s="38"/>
      <c r="H707" s="38"/>
      <c r="I707" s="142"/>
      <c r="J707" s="38"/>
      <c r="K707" s="38"/>
      <c r="L707" s="42"/>
      <c r="M707" s="232"/>
      <c r="N707" s="78"/>
      <c r="O707" s="78"/>
      <c r="P707" s="78"/>
      <c r="Q707" s="78"/>
      <c r="R707" s="78"/>
      <c r="S707" s="78"/>
      <c r="T707" s="79"/>
      <c r="AT707" s="15" t="s">
        <v>181</v>
      </c>
      <c r="AU707" s="15" t="s">
        <v>90</v>
      </c>
    </row>
    <row r="708" s="12" customFormat="1">
      <c r="B708" s="236"/>
      <c r="C708" s="237"/>
      <c r="D708" s="230" t="s">
        <v>287</v>
      </c>
      <c r="E708" s="238" t="s">
        <v>1</v>
      </c>
      <c r="F708" s="239" t="s">
        <v>3410</v>
      </c>
      <c r="G708" s="237"/>
      <c r="H708" s="240">
        <v>4</v>
      </c>
      <c r="I708" s="241"/>
      <c r="J708" s="237"/>
      <c r="K708" s="237"/>
      <c r="L708" s="242"/>
      <c r="M708" s="243"/>
      <c r="N708" s="244"/>
      <c r="O708" s="244"/>
      <c r="P708" s="244"/>
      <c r="Q708" s="244"/>
      <c r="R708" s="244"/>
      <c r="S708" s="244"/>
      <c r="T708" s="245"/>
      <c r="AT708" s="246" t="s">
        <v>287</v>
      </c>
      <c r="AU708" s="246" t="s">
        <v>90</v>
      </c>
      <c r="AV708" s="12" t="s">
        <v>90</v>
      </c>
      <c r="AW708" s="12" t="s">
        <v>40</v>
      </c>
      <c r="AX708" s="12" t="s">
        <v>79</v>
      </c>
      <c r="AY708" s="246" t="s">
        <v>174</v>
      </c>
    </row>
    <row r="709" s="12" customFormat="1">
      <c r="B709" s="236"/>
      <c r="C709" s="237"/>
      <c r="D709" s="230" t="s">
        <v>287</v>
      </c>
      <c r="E709" s="238" t="s">
        <v>1</v>
      </c>
      <c r="F709" s="239" t="s">
        <v>3411</v>
      </c>
      <c r="G709" s="237"/>
      <c r="H709" s="240">
        <v>2</v>
      </c>
      <c r="I709" s="241"/>
      <c r="J709" s="237"/>
      <c r="K709" s="237"/>
      <c r="L709" s="242"/>
      <c r="M709" s="243"/>
      <c r="N709" s="244"/>
      <c r="O709" s="244"/>
      <c r="P709" s="244"/>
      <c r="Q709" s="244"/>
      <c r="R709" s="244"/>
      <c r="S709" s="244"/>
      <c r="T709" s="245"/>
      <c r="AT709" s="246" t="s">
        <v>287</v>
      </c>
      <c r="AU709" s="246" t="s">
        <v>90</v>
      </c>
      <c r="AV709" s="12" t="s">
        <v>90</v>
      </c>
      <c r="AW709" s="12" t="s">
        <v>40</v>
      </c>
      <c r="AX709" s="12" t="s">
        <v>79</v>
      </c>
      <c r="AY709" s="246" t="s">
        <v>174</v>
      </c>
    </row>
    <row r="710" s="12" customFormat="1">
      <c r="B710" s="236"/>
      <c r="C710" s="237"/>
      <c r="D710" s="230" t="s">
        <v>287</v>
      </c>
      <c r="E710" s="238" t="s">
        <v>1</v>
      </c>
      <c r="F710" s="239" t="s">
        <v>3412</v>
      </c>
      <c r="G710" s="237"/>
      <c r="H710" s="240">
        <v>2</v>
      </c>
      <c r="I710" s="241"/>
      <c r="J710" s="237"/>
      <c r="K710" s="237"/>
      <c r="L710" s="242"/>
      <c r="M710" s="243"/>
      <c r="N710" s="244"/>
      <c r="O710" s="244"/>
      <c r="P710" s="244"/>
      <c r="Q710" s="244"/>
      <c r="R710" s="244"/>
      <c r="S710" s="244"/>
      <c r="T710" s="245"/>
      <c r="AT710" s="246" t="s">
        <v>287</v>
      </c>
      <c r="AU710" s="246" t="s">
        <v>90</v>
      </c>
      <c r="AV710" s="12" t="s">
        <v>90</v>
      </c>
      <c r="AW710" s="12" t="s">
        <v>40</v>
      </c>
      <c r="AX710" s="12" t="s">
        <v>79</v>
      </c>
      <c r="AY710" s="246" t="s">
        <v>174</v>
      </c>
    </row>
    <row r="711" s="12" customFormat="1">
      <c r="B711" s="236"/>
      <c r="C711" s="237"/>
      <c r="D711" s="230" t="s">
        <v>287</v>
      </c>
      <c r="E711" s="238" t="s">
        <v>1</v>
      </c>
      <c r="F711" s="239" t="s">
        <v>3413</v>
      </c>
      <c r="G711" s="237"/>
      <c r="H711" s="240">
        <v>4</v>
      </c>
      <c r="I711" s="241"/>
      <c r="J711" s="237"/>
      <c r="K711" s="237"/>
      <c r="L711" s="242"/>
      <c r="M711" s="243"/>
      <c r="N711" s="244"/>
      <c r="O711" s="244"/>
      <c r="P711" s="244"/>
      <c r="Q711" s="244"/>
      <c r="R711" s="244"/>
      <c r="S711" s="244"/>
      <c r="T711" s="245"/>
      <c r="AT711" s="246" t="s">
        <v>287</v>
      </c>
      <c r="AU711" s="246" t="s">
        <v>90</v>
      </c>
      <c r="AV711" s="12" t="s">
        <v>90</v>
      </c>
      <c r="AW711" s="12" t="s">
        <v>40</v>
      </c>
      <c r="AX711" s="12" t="s">
        <v>79</v>
      </c>
      <c r="AY711" s="246" t="s">
        <v>174</v>
      </c>
    </row>
    <row r="712" s="12" customFormat="1">
      <c r="B712" s="236"/>
      <c r="C712" s="237"/>
      <c r="D712" s="230" t="s">
        <v>287</v>
      </c>
      <c r="E712" s="238" t="s">
        <v>1</v>
      </c>
      <c r="F712" s="239" t="s">
        <v>3414</v>
      </c>
      <c r="G712" s="237"/>
      <c r="H712" s="240">
        <v>2</v>
      </c>
      <c r="I712" s="241"/>
      <c r="J712" s="237"/>
      <c r="K712" s="237"/>
      <c r="L712" s="242"/>
      <c r="M712" s="243"/>
      <c r="N712" s="244"/>
      <c r="O712" s="244"/>
      <c r="P712" s="244"/>
      <c r="Q712" s="244"/>
      <c r="R712" s="244"/>
      <c r="S712" s="244"/>
      <c r="T712" s="245"/>
      <c r="AT712" s="246" t="s">
        <v>287</v>
      </c>
      <c r="AU712" s="246" t="s">
        <v>90</v>
      </c>
      <c r="AV712" s="12" t="s">
        <v>90</v>
      </c>
      <c r="AW712" s="12" t="s">
        <v>40</v>
      </c>
      <c r="AX712" s="12" t="s">
        <v>79</v>
      </c>
      <c r="AY712" s="246" t="s">
        <v>174</v>
      </c>
    </row>
    <row r="713" s="12" customFormat="1">
      <c r="B713" s="236"/>
      <c r="C713" s="237"/>
      <c r="D713" s="230" t="s">
        <v>287</v>
      </c>
      <c r="E713" s="238" t="s">
        <v>1</v>
      </c>
      <c r="F713" s="239" t="s">
        <v>3415</v>
      </c>
      <c r="G713" s="237"/>
      <c r="H713" s="240">
        <v>2</v>
      </c>
      <c r="I713" s="241"/>
      <c r="J713" s="237"/>
      <c r="K713" s="237"/>
      <c r="L713" s="242"/>
      <c r="M713" s="243"/>
      <c r="N713" s="244"/>
      <c r="O713" s="244"/>
      <c r="P713" s="244"/>
      <c r="Q713" s="244"/>
      <c r="R713" s="244"/>
      <c r="S713" s="244"/>
      <c r="T713" s="245"/>
      <c r="AT713" s="246" t="s">
        <v>287</v>
      </c>
      <c r="AU713" s="246" t="s">
        <v>90</v>
      </c>
      <c r="AV713" s="12" t="s">
        <v>90</v>
      </c>
      <c r="AW713" s="12" t="s">
        <v>40</v>
      </c>
      <c r="AX713" s="12" t="s">
        <v>79</v>
      </c>
      <c r="AY713" s="246" t="s">
        <v>174</v>
      </c>
    </row>
    <row r="714" s="12" customFormat="1">
      <c r="B714" s="236"/>
      <c r="C714" s="237"/>
      <c r="D714" s="230" t="s">
        <v>287</v>
      </c>
      <c r="E714" s="238" t="s">
        <v>1</v>
      </c>
      <c r="F714" s="239" t="s">
        <v>3416</v>
      </c>
      <c r="G714" s="237"/>
      <c r="H714" s="240">
        <v>2</v>
      </c>
      <c r="I714" s="241"/>
      <c r="J714" s="237"/>
      <c r="K714" s="237"/>
      <c r="L714" s="242"/>
      <c r="M714" s="243"/>
      <c r="N714" s="244"/>
      <c r="O714" s="244"/>
      <c r="P714" s="244"/>
      <c r="Q714" s="244"/>
      <c r="R714" s="244"/>
      <c r="S714" s="244"/>
      <c r="T714" s="245"/>
      <c r="AT714" s="246" t="s">
        <v>287</v>
      </c>
      <c r="AU714" s="246" t="s">
        <v>90</v>
      </c>
      <c r="AV714" s="12" t="s">
        <v>90</v>
      </c>
      <c r="AW714" s="12" t="s">
        <v>40</v>
      </c>
      <c r="AX714" s="12" t="s">
        <v>79</v>
      </c>
      <c r="AY714" s="246" t="s">
        <v>174</v>
      </c>
    </row>
    <row r="715" s="12" customFormat="1">
      <c r="B715" s="236"/>
      <c r="C715" s="237"/>
      <c r="D715" s="230" t="s">
        <v>287</v>
      </c>
      <c r="E715" s="238" t="s">
        <v>1</v>
      </c>
      <c r="F715" s="239" t="s">
        <v>3417</v>
      </c>
      <c r="G715" s="237"/>
      <c r="H715" s="240">
        <v>2</v>
      </c>
      <c r="I715" s="241"/>
      <c r="J715" s="237"/>
      <c r="K715" s="237"/>
      <c r="L715" s="242"/>
      <c r="M715" s="243"/>
      <c r="N715" s="244"/>
      <c r="O715" s="244"/>
      <c r="P715" s="244"/>
      <c r="Q715" s="244"/>
      <c r="R715" s="244"/>
      <c r="S715" s="244"/>
      <c r="T715" s="245"/>
      <c r="AT715" s="246" t="s">
        <v>287</v>
      </c>
      <c r="AU715" s="246" t="s">
        <v>90</v>
      </c>
      <c r="AV715" s="12" t="s">
        <v>90</v>
      </c>
      <c r="AW715" s="12" t="s">
        <v>40</v>
      </c>
      <c r="AX715" s="12" t="s">
        <v>79</v>
      </c>
      <c r="AY715" s="246" t="s">
        <v>174</v>
      </c>
    </row>
    <row r="716" s="12" customFormat="1">
      <c r="B716" s="236"/>
      <c r="C716" s="237"/>
      <c r="D716" s="230" t="s">
        <v>287</v>
      </c>
      <c r="E716" s="238" t="s">
        <v>1</v>
      </c>
      <c r="F716" s="239" t="s">
        <v>3418</v>
      </c>
      <c r="G716" s="237"/>
      <c r="H716" s="240">
        <v>2</v>
      </c>
      <c r="I716" s="241"/>
      <c r="J716" s="237"/>
      <c r="K716" s="237"/>
      <c r="L716" s="242"/>
      <c r="M716" s="243"/>
      <c r="N716" s="244"/>
      <c r="O716" s="244"/>
      <c r="P716" s="244"/>
      <c r="Q716" s="244"/>
      <c r="R716" s="244"/>
      <c r="S716" s="244"/>
      <c r="T716" s="245"/>
      <c r="AT716" s="246" t="s">
        <v>287</v>
      </c>
      <c r="AU716" s="246" t="s">
        <v>90</v>
      </c>
      <c r="AV716" s="12" t="s">
        <v>90</v>
      </c>
      <c r="AW716" s="12" t="s">
        <v>40</v>
      </c>
      <c r="AX716" s="12" t="s">
        <v>79</v>
      </c>
      <c r="AY716" s="246" t="s">
        <v>174</v>
      </c>
    </row>
    <row r="717" s="1" customFormat="1" ht="16.5" customHeight="1">
      <c r="B717" s="37"/>
      <c r="C717" s="247" t="s">
        <v>661</v>
      </c>
      <c r="D717" s="247" t="s">
        <v>312</v>
      </c>
      <c r="E717" s="248" t="s">
        <v>2106</v>
      </c>
      <c r="F717" s="249" t="s">
        <v>2107</v>
      </c>
      <c r="G717" s="250" t="s">
        <v>320</v>
      </c>
      <c r="H717" s="251">
        <v>6</v>
      </c>
      <c r="I717" s="252"/>
      <c r="J717" s="253">
        <f>ROUND(I717*H717,2)</f>
        <v>0</v>
      </c>
      <c r="K717" s="249" t="s">
        <v>1</v>
      </c>
      <c r="L717" s="254"/>
      <c r="M717" s="255" t="s">
        <v>1</v>
      </c>
      <c r="N717" s="256" t="s">
        <v>50</v>
      </c>
      <c r="O717" s="78"/>
      <c r="P717" s="227">
        <f>O717*H717</f>
        <v>0</v>
      </c>
      <c r="Q717" s="227">
        <v>0.0013500000000000001</v>
      </c>
      <c r="R717" s="227">
        <f>Q717*H717</f>
        <v>0.0080999999999999996</v>
      </c>
      <c r="S717" s="227">
        <v>0</v>
      </c>
      <c r="T717" s="228">
        <f>S717*H717</f>
        <v>0</v>
      </c>
      <c r="AR717" s="15" t="s">
        <v>209</v>
      </c>
      <c r="AT717" s="15" t="s">
        <v>312</v>
      </c>
      <c r="AU717" s="15" t="s">
        <v>90</v>
      </c>
      <c r="AY717" s="15" t="s">
        <v>174</v>
      </c>
      <c r="BE717" s="229">
        <f>IF(N717="základní",J717,0)</f>
        <v>0</v>
      </c>
      <c r="BF717" s="229">
        <f>IF(N717="snížená",J717,0)</f>
        <v>0</v>
      </c>
      <c r="BG717" s="229">
        <f>IF(N717="zákl. přenesená",J717,0)</f>
        <v>0</v>
      </c>
      <c r="BH717" s="229">
        <f>IF(N717="sníž. přenesená",J717,0)</f>
        <v>0</v>
      </c>
      <c r="BI717" s="229">
        <f>IF(N717="nulová",J717,0)</f>
        <v>0</v>
      </c>
      <c r="BJ717" s="15" t="s">
        <v>87</v>
      </c>
      <c r="BK717" s="229">
        <f>ROUND(I717*H717,2)</f>
        <v>0</v>
      </c>
      <c r="BL717" s="15" t="s">
        <v>192</v>
      </c>
      <c r="BM717" s="15" t="s">
        <v>3420</v>
      </c>
    </row>
    <row r="718" s="1" customFormat="1">
      <c r="B718" s="37"/>
      <c r="C718" s="38"/>
      <c r="D718" s="230" t="s">
        <v>181</v>
      </c>
      <c r="E718" s="38"/>
      <c r="F718" s="231" t="s">
        <v>2107</v>
      </c>
      <c r="G718" s="38"/>
      <c r="H718" s="38"/>
      <c r="I718" s="142"/>
      <c r="J718" s="38"/>
      <c r="K718" s="38"/>
      <c r="L718" s="42"/>
      <c r="M718" s="232"/>
      <c r="N718" s="78"/>
      <c r="O718" s="78"/>
      <c r="P718" s="78"/>
      <c r="Q718" s="78"/>
      <c r="R718" s="78"/>
      <c r="S718" s="78"/>
      <c r="T718" s="79"/>
      <c r="AT718" s="15" t="s">
        <v>181</v>
      </c>
      <c r="AU718" s="15" t="s">
        <v>90</v>
      </c>
    </row>
    <row r="719" s="12" customFormat="1">
      <c r="B719" s="236"/>
      <c r="C719" s="237"/>
      <c r="D719" s="230" t="s">
        <v>287</v>
      </c>
      <c r="E719" s="238" t="s">
        <v>1</v>
      </c>
      <c r="F719" s="239" t="s">
        <v>3421</v>
      </c>
      <c r="G719" s="237"/>
      <c r="H719" s="240">
        <v>6</v>
      </c>
      <c r="I719" s="241"/>
      <c r="J719" s="237"/>
      <c r="K719" s="237"/>
      <c r="L719" s="242"/>
      <c r="M719" s="243"/>
      <c r="N719" s="244"/>
      <c r="O719" s="244"/>
      <c r="P719" s="244"/>
      <c r="Q719" s="244"/>
      <c r="R719" s="244"/>
      <c r="S719" s="244"/>
      <c r="T719" s="245"/>
      <c r="AT719" s="246" t="s">
        <v>287</v>
      </c>
      <c r="AU719" s="246" t="s">
        <v>90</v>
      </c>
      <c r="AV719" s="12" t="s">
        <v>90</v>
      </c>
      <c r="AW719" s="12" t="s">
        <v>40</v>
      </c>
      <c r="AX719" s="12" t="s">
        <v>87</v>
      </c>
      <c r="AY719" s="246" t="s">
        <v>174</v>
      </c>
    </row>
    <row r="720" s="1" customFormat="1" ht="16.5" customHeight="1">
      <c r="B720" s="37"/>
      <c r="C720" s="247" t="s">
        <v>667</v>
      </c>
      <c r="D720" s="247" t="s">
        <v>312</v>
      </c>
      <c r="E720" s="248" t="s">
        <v>2110</v>
      </c>
      <c r="F720" s="249" t="s">
        <v>2111</v>
      </c>
      <c r="G720" s="250" t="s">
        <v>320</v>
      </c>
      <c r="H720" s="251">
        <v>6</v>
      </c>
      <c r="I720" s="252"/>
      <c r="J720" s="253">
        <f>ROUND(I720*H720,2)</f>
        <v>0</v>
      </c>
      <c r="K720" s="249" t="s">
        <v>1</v>
      </c>
      <c r="L720" s="254"/>
      <c r="M720" s="255" t="s">
        <v>1</v>
      </c>
      <c r="N720" s="256" t="s">
        <v>50</v>
      </c>
      <c r="O720" s="78"/>
      <c r="P720" s="227">
        <f>O720*H720</f>
        <v>0</v>
      </c>
      <c r="Q720" s="227">
        <v>0.0040000000000000001</v>
      </c>
      <c r="R720" s="227">
        <f>Q720*H720</f>
        <v>0.024</v>
      </c>
      <c r="S720" s="227">
        <v>0</v>
      </c>
      <c r="T720" s="228">
        <f>S720*H720</f>
        <v>0</v>
      </c>
      <c r="AR720" s="15" t="s">
        <v>209</v>
      </c>
      <c r="AT720" s="15" t="s">
        <v>312</v>
      </c>
      <c r="AU720" s="15" t="s">
        <v>90</v>
      </c>
      <c r="AY720" s="15" t="s">
        <v>174</v>
      </c>
      <c r="BE720" s="229">
        <f>IF(N720="základní",J720,0)</f>
        <v>0</v>
      </c>
      <c r="BF720" s="229">
        <f>IF(N720="snížená",J720,0)</f>
        <v>0</v>
      </c>
      <c r="BG720" s="229">
        <f>IF(N720="zákl. přenesená",J720,0)</f>
        <v>0</v>
      </c>
      <c r="BH720" s="229">
        <f>IF(N720="sníž. přenesená",J720,0)</f>
        <v>0</v>
      </c>
      <c r="BI720" s="229">
        <f>IF(N720="nulová",J720,0)</f>
        <v>0</v>
      </c>
      <c r="BJ720" s="15" t="s">
        <v>87</v>
      </c>
      <c r="BK720" s="229">
        <f>ROUND(I720*H720,2)</f>
        <v>0</v>
      </c>
      <c r="BL720" s="15" t="s">
        <v>192</v>
      </c>
      <c r="BM720" s="15" t="s">
        <v>3422</v>
      </c>
    </row>
    <row r="721" s="1" customFormat="1">
      <c r="B721" s="37"/>
      <c r="C721" s="38"/>
      <c r="D721" s="230" t="s">
        <v>181</v>
      </c>
      <c r="E721" s="38"/>
      <c r="F721" s="231" t="s">
        <v>2111</v>
      </c>
      <c r="G721" s="38"/>
      <c r="H721" s="38"/>
      <c r="I721" s="142"/>
      <c r="J721" s="38"/>
      <c r="K721" s="38"/>
      <c r="L721" s="42"/>
      <c r="M721" s="232"/>
      <c r="N721" s="78"/>
      <c r="O721" s="78"/>
      <c r="P721" s="78"/>
      <c r="Q721" s="78"/>
      <c r="R721" s="78"/>
      <c r="S721" s="78"/>
      <c r="T721" s="79"/>
      <c r="AT721" s="15" t="s">
        <v>181</v>
      </c>
      <c r="AU721" s="15" t="s">
        <v>90</v>
      </c>
    </row>
    <row r="722" s="12" customFormat="1">
      <c r="B722" s="236"/>
      <c r="C722" s="237"/>
      <c r="D722" s="230" t="s">
        <v>287</v>
      </c>
      <c r="E722" s="238" t="s">
        <v>1</v>
      </c>
      <c r="F722" s="239" t="s">
        <v>3421</v>
      </c>
      <c r="G722" s="237"/>
      <c r="H722" s="240">
        <v>6</v>
      </c>
      <c r="I722" s="241"/>
      <c r="J722" s="237"/>
      <c r="K722" s="237"/>
      <c r="L722" s="242"/>
      <c r="M722" s="243"/>
      <c r="N722" s="244"/>
      <c r="O722" s="244"/>
      <c r="P722" s="244"/>
      <c r="Q722" s="244"/>
      <c r="R722" s="244"/>
      <c r="S722" s="244"/>
      <c r="T722" s="245"/>
      <c r="AT722" s="246" t="s">
        <v>287</v>
      </c>
      <c r="AU722" s="246" t="s">
        <v>90</v>
      </c>
      <c r="AV722" s="12" t="s">
        <v>90</v>
      </c>
      <c r="AW722" s="12" t="s">
        <v>40</v>
      </c>
      <c r="AX722" s="12" t="s">
        <v>87</v>
      </c>
      <c r="AY722" s="246" t="s">
        <v>174</v>
      </c>
    </row>
    <row r="723" s="1" customFormat="1" ht="16.5" customHeight="1">
      <c r="B723" s="37"/>
      <c r="C723" s="247" t="s">
        <v>673</v>
      </c>
      <c r="D723" s="247" t="s">
        <v>312</v>
      </c>
      <c r="E723" s="248" t="s">
        <v>2098</v>
      </c>
      <c r="F723" s="249" t="s">
        <v>2099</v>
      </c>
      <c r="G723" s="250" t="s">
        <v>320</v>
      </c>
      <c r="H723" s="251">
        <v>12</v>
      </c>
      <c r="I723" s="252"/>
      <c r="J723" s="253">
        <f>ROUND(I723*H723,2)</f>
        <v>0</v>
      </c>
      <c r="K723" s="249" t="s">
        <v>1</v>
      </c>
      <c r="L723" s="254"/>
      <c r="M723" s="255" t="s">
        <v>1</v>
      </c>
      <c r="N723" s="256" t="s">
        <v>50</v>
      </c>
      <c r="O723" s="78"/>
      <c r="P723" s="227">
        <f>O723*H723</f>
        <v>0</v>
      </c>
      <c r="Q723" s="227">
        <v>0.0040000000000000001</v>
      </c>
      <c r="R723" s="227">
        <f>Q723*H723</f>
        <v>0.048000000000000001</v>
      </c>
      <c r="S723" s="227">
        <v>0</v>
      </c>
      <c r="T723" s="228">
        <f>S723*H723</f>
        <v>0</v>
      </c>
      <c r="AR723" s="15" t="s">
        <v>209</v>
      </c>
      <c r="AT723" s="15" t="s">
        <v>312</v>
      </c>
      <c r="AU723" s="15" t="s">
        <v>90</v>
      </c>
      <c r="AY723" s="15" t="s">
        <v>174</v>
      </c>
      <c r="BE723" s="229">
        <f>IF(N723="základní",J723,0)</f>
        <v>0</v>
      </c>
      <c r="BF723" s="229">
        <f>IF(N723="snížená",J723,0)</f>
        <v>0</v>
      </c>
      <c r="BG723" s="229">
        <f>IF(N723="zákl. přenesená",J723,0)</f>
        <v>0</v>
      </c>
      <c r="BH723" s="229">
        <f>IF(N723="sníž. přenesená",J723,0)</f>
        <v>0</v>
      </c>
      <c r="BI723" s="229">
        <f>IF(N723="nulová",J723,0)</f>
        <v>0</v>
      </c>
      <c r="BJ723" s="15" t="s">
        <v>87</v>
      </c>
      <c r="BK723" s="229">
        <f>ROUND(I723*H723,2)</f>
        <v>0</v>
      </c>
      <c r="BL723" s="15" t="s">
        <v>192</v>
      </c>
      <c r="BM723" s="15" t="s">
        <v>3423</v>
      </c>
    </row>
    <row r="724" s="1" customFormat="1">
      <c r="B724" s="37"/>
      <c r="C724" s="38"/>
      <c r="D724" s="230" t="s">
        <v>181</v>
      </c>
      <c r="E724" s="38"/>
      <c r="F724" s="231" t="s">
        <v>2099</v>
      </c>
      <c r="G724" s="38"/>
      <c r="H724" s="38"/>
      <c r="I724" s="142"/>
      <c r="J724" s="38"/>
      <c r="K724" s="38"/>
      <c r="L724" s="42"/>
      <c r="M724" s="232"/>
      <c r="N724" s="78"/>
      <c r="O724" s="78"/>
      <c r="P724" s="78"/>
      <c r="Q724" s="78"/>
      <c r="R724" s="78"/>
      <c r="S724" s="78"/>
      <c r="T724" s="79"/>
      <c r="AT724" s="15" t="s">
        <v>181</v>
      </c>
      <c r="AU724" s="15" t="s">
        <v>90</v>
      </c>
    </row>
    <row r="725" s="12" customFormat="1">
      <c r="B725" s="236"/>
      <c r="C725" s="237"/>
      <c r="D725" s="230" t="s">
        <v>287</v>
      </c>
      <c r="E725" s="238" t="s">
        <v>1</v>
      </c>
      <c r="F725" s="239" t="s">
        <v>3424</v>
      </c>
      <c r="G725" s="237"/>
      <c r="H725" s="240">
        <v>12</v>
      </c>
      <c r="I725" s="241"/>
      <c r="J725" s="237"/>
      <c r="K725" s="237"/>
      <c r="L725" s="242"/>
      <c r="M725" s="243"/>
      <c r="N725" s="244"/>
      <c r="O725" s="244"/>
      <c r="P725" s="244"/>
      <c r="Q725" s="244"/>
      <c r="R725" s="244"/>
      <c r="S725" s="244"/>
      <c r="T725" s="245"/>
      <c r="AT725" s="246" t="s">
        <v>287</v>
      </c>
      <c r="AU725" s="246" t="s">
        <v>90</v>
      </c>
      <c r="AV725" s="12" t="s">
        <v>90</v>
      </c>
      <c r="AW725" s="12" t="s">
        <v>40</v>
      </c>
      <c r="AX725" s="12" t="s">
        <v>79</v>
      </c>
      <c r="AY725" s="246" t="s">
        <v>174</v>
      </c>
    </row>
    <row r="726" s="1" customFormat="1" ht="16.5" customHeight="1">
      <c r="B726" s="37"/>
      <c r="C726" s="247" t="s">
        <v>679</v>
      </c>
      <c r="D726" s="247" t="s">
        <v>312</v>
      </c>
      <c r="E726" s="248" t="s">
        <v>2103</v>
      </c>
      <c r="F726" s="249" t="s">
        <v>2104</v>
      </c>
      <c r="G726" s="250" t="s">
        <v>320</v>
      </c>
      <c r="H726" s="251">
        <v>12</v>
      </c>
      <c r="I726" s="252"/>
      <c r="J726" s="253">
        <f>ROUND(I726*H726,2)</f>
        <v>0</v>
      </c>
      <c r="K726" s="249" t="s">
        <v>1</v>
      </c>
      <c r="L726" s="254"/>
      <c r="M726" s="255" t="s">
        <v>1</v>
      </c>
      <c r="N726" s="256" t="s">
        <v>50</v>
      </c>
      <c r="O726" s="78"/>
      <c r="P726" s="227">
        <f>O726*H726</f>
        <v>0</v>
      </c>
      <c r="Q726" s="227">
        <v>0.00056999999999999998</v>
      </c>
      <c r="R726" s="227">
        <f>Q726*H726</f>
        <v>0.0068399999999999997</v>
      </c>
      <c r="S726" s="227">
        <v>0</v>
      </c>
      <c r="T726" s="228">
        <f>S726*H726</f>
        <v>0</v>
      </c>
      <c r="AR726" s="15" t="s">
        <v>209</v>
      </c>
      <c r="AT726" s="15" t="s">
        <v>312</v>
      </c>
      <c r="AU726" s="15" t="s">
        <v>90</v>
      </c>
      <c r="AY726" s="15" t="s">
        <v>174</v>
      </c>
      <c r="BE726" s="229">
        <f>IF(N726="základní",J726,0)</f>
        <v>0</v>
      </c>
      <c r="BF726" s="229">
        <f>IF(N726="snížená",J726,0)</f>
        <v>0</v>
      </c>
      <c r="BG726" s="229">
        <f>IF(N726="zákl. přenesená",J726,0)</f>
        <v>0</v>
      </c>
      <c r="BH726" s="229">
        <f>IF(N726="sníž. přenesená",J726,0)</f>
        <v>0</v>
      </c>
      <c r="BI726" s="229">
        <f>IF(N726="nulová",J726,0)</f>
        <v>0</v>
      </c>
      <c r="BJ726" s="15" t="s">
        <v>87</v>
      </c>
      <c r="BK726" s="229">
        <f>ROUND(I726*H726,2)</f>
        <v>0</v>
      </c>
      <c r="BL726" s="15" t="s">
        <v>192</v>
      </c>
      <c r="BM726" s="15" t="s">
        <v>3425</v>
      </c>
    </row>
    <row r="727" s="1" customFormat="1">
      <c r="B727" s="37"/>
      <c r="C727" s="38"/>
      <c r="D727" s="230" t="s">
        <v>181</v>
      </c>
      <c r="E727" s="38"/>
      <c r="F727" s="231" t="s">
        <v>2104</v>
      </c>
      <c r="G727" s="38"/>
      <c r="H727" s="38"/>
      <c r="I727" s="142"/>
      <c r="J727" s="38"/>
      <c r="K727" s="38"/>
      <c r="L727" s="42"/>
      <c r="M727" s="232"/>
      <c r="N727" s="78"/>
      <c r="O727" s="78"/>
      <c r="P727" s="78"/>
      <c r="Q727" s="78"/>
      <c r="R727" s="78"/>
      <c r="S727" s="78"/>
      <c r="T727" s="79"/>
      <c r="AT727" s="15" t="s">
        <v>181</v>
      </c>
      <c r="AU727" s="15" t="s">
        <v>90</v>
      </c>
    </row>
    <row r="728" s="12" customFormat="1">
      <c r="B728" s="236"/>
      <c r="C728" s="237"/>
      <c r="D728" s="230" t="s">
        <v>287</v>
      </c>
      <c r="E728" s="238" t="s">
        <v>1</v>
      </c>
      <c r="F728" s="239" t="s">
        <v>3424</v>
      </c>
      <c r="G728" s="237"/>
      <c r="H728" s="240">
        <v>12</v>
      </c>
      <c r="I728" s="241"/>
      <c r="J728" s="237"/>
      <c r="K728" s="237"/>
      <c r="L728" s="242"/>
      <c r="M728" s="243"/>
      <c r="N728" s="244"/>
      <c r="O728" s="244"/>
      <c r="P728" s="244"/>
      <c r="Q728" s="244"/>
      <c r="R728" s="244"/>
      <c r="S728" s="244"/>
      <c r="T728" s="245"/>
      <c r="AT728" s="246" t="s">
        <v>287</v>
      </c>
      <c r="AU728" s="246" t="s">
        <v>90</v>
      </c>
      <c r="AV728" s="12" t="s">
        <v>90</v>
      </c>
      <c r="AW728" s="12" t="s">
        <v>40</v>
      </c>
      <c r="AX728" s="12" t="s">
        <v>79</v>
      </c>
      <c r="AY728" s="246" t="s">
        <v>174</v>
      </c>
    </row>
    <row r="729" s="1" customFormat="1" ht="16.5" customHeight="1">
      <c r="B729" s="37"/>
      <c r="C729" s="247" t="s">
        <v>1989</v>
      </c>
      <c r="D729" s="247" t="s">
        <v>312</v>
      </c>
      <c r="E729" s="248" t="s">
        <v>2088</v>
      </c>
      <c r="F729" s="249" t="s">
        <v>2089</v>
      </c>
      <c r="G729" s="250" t="s">
        <v>320</v>
      </c>
      <c r="H729" s="251">
        <v>2</v>
      </c>
      <c r="I729" s="252"/>
      <c r="J729" s="253">
        <f>ROUND(I729*H729,2)</f>
        <v>0</v>
      </c>
      <c r="K729" s="249" t="s">
        <v>1</v>
      </c>
      <c r="L729" s="254"/>
      <c r="M729" s="255" t="s">
        <v>1</v>
      </c>
      <c r="N729" s="256" t="s">
        <v>50</v>
      </c>
      <c r="O729" s="78"/>
      <c r="P729" s="227">
        <f>O729*H729</f>
        <v>0</v>
      </c>
      <c r="Q729" s="227">
        <v>0.00107</v>
      </c>
      <c r="R729" s="227">
        <f>Q729*H729</f>
        <v>0.00214</v>
      </c>
      <c r="S729" s="227">
        <v>0</v>
      </c>
      <c r="T729" s="228">
        <f>S729*H729</f>
        <v>0</v>
      </c>
      <c r="AR729" s="15" t="s">
        <v>209</v>
      </c>
      <c r="AT729" s="15" t="s">
        <v>312</v>
      </c>
      <c r="AU729" s="15" t="s">
        <v>90</v>
      </c>
      <c r="AY729" s="15" t="s">
        <v>174</v>
      </c>
      <c r="BE729" s="229">
        <f>IF(N729="základní",J729,0)</f>
        <v>0</v>
      </c>
      <c r="BF729" s="229">
        <f>IF(N729="snížená",J729,0)</f>
        <v>0</v>
      </c>
      <c r="BG729" s="229">
        <f>IF(N729="zákl. přenesená",J729,0)</f>
        <v>0</v>
      </c>
      <c r="BH729" s="229">
        <f>IF(N729="sníž. přenesená",J729,0)</f>
        <v>0</v>
      </c>
      <c r="BI729" s="229">
        <f>IF(N729="nulová",J729,0)</f>
        <v>0</v>
      </c>
      <c r="BJ729" s="15" t="s">
        <v>87</v>
      </c>
      <c r="BK729" s="229">
        <f>ROUND(I729*H729,2)</f>
        <v>0</v>
      </c>
      <c r="BL729" s="15" t="s">
        <v>192</v>
      </c>
      <c r="BM729" s="15" t="s">
        <v>3426</v>
      </c>
    </row>
    <row r="730" s="1" customFormat="1">
      <c r="B730" s="37"/>
      <c r="C730" s="38"/>
      <c r="D730" s="230" t="s">
        <v>181</v>
      </c>
      <c r="E730" s="38"/>
      <c r="F730" s="231" t="s">
        <v>2089</v>
      </c>
      <c r="G730" s="38"/>
      <c r="H730" s="38"/>
      <c r="I730" s="142"/>
      <c r="J730" s="38"/>
      <c r="K730" s="38"/>
      <c r="L730" s="42"/>
      <c r="M730" s="232"/>
      <c r="N730" s="78"/>
      <c r="O730" s="78"/>
      <c r="P730" s="78"/>
      <c r="Q730" s="78"/>
      <c r="R730" s="78"/>
      <c r="S730" s="78"/>
      <c r="T730" s="79"/>
      <c r="AT730" s="15" t="s">
        <v>181</v>
      </c>
      <c r="AU730" s="15" t="s">
        <v>90</v>
      </c>
    </row>
    <row r="731" s="12" customFormat="1">
      <c r="B731" s="236"/>
      <c r="C731" s="237"/>
      <c r="D731" s="230" t="s">
        <v>287</v>
      </c>
      <c r="E731" s="238" t="s">
        <v>1</v>
      </c>
      <c r="F731" s="239" t="s">
        <v>3427</v>
      </c>
      <c r="G731" s="237"/>
      <c r="H731" s="240">
        <v>2</v>
      </c>
      <c r="I731" s="241"/>
      <c r="J731" s="237"/>
      <c r="K731" s="237"/>
      <c r="L731" s="242"/>
      <c r="M731" s="243"/>
      <c r="N731" s="244"/>
      <c r="O731" s="244"/>
      <c r="P731" s="244"/>
      <c r="Q731" s="244"/>
      <c r="R731" s="244"/>
      <c r="S731" s="244"/>
      <c r="T731" s="245"/>
      <c r="AT731" s="246" t="s">
        <v>287</v>
      </c>
      <c r="AU731" s="246" t="s">
        <v>90</v>
      </c>
      <c r="AV731" s="12" t="s">
        <v>90</v>
      </c>
      <c r="AW731" s="12" t="s">
        <v>40</v>
      </c>
      <c r="AX731" s="12" t="s">
        <v>87</v>
      </c>
      <c r="AY731" s="246" t="s">
        <v>174</v>
      </c>
    </row>
    <row r="732" s="1" customFormat="1" ht="16.5" customHeight="1">
      <c r="B732" s="37"/>
      <c r="C732" s="247" t="s">
        <v>2347</v>
      </c>
      <c r="D732" s="247" t="s">
        <v>312</v>
      </c>
      <c r="E732" s="248" t="s">
        <v>2093</v>
      </c>
      <c r="F732" s="249" t="s">
        <v>2094</v>
      </c>
      <c r="G732" s="250" t="s">
        <v>320</v>
      </c>
      <c r="H732" s="251">
        <v>2</v>
      </c>
      <c r="I732" s="252"/>
      <c r="J732" s="253">
        <f>ROUND(I732*H732,2)</f>
        <v>0</v>
      </c>
      <c r="K732" s="249" t="s">
        <v>1</v>
      </c>
      <c r="L732" s="254"/>
      <c r="M732" s="255" t="s">
        <v>1</v>
      </c>
      <c r="N732" s="256" t="s">
        <v>50</v>
      </c>
      <c r="O732" s="78"/>
      <c r="P732" s="227">
        <f>O732*H732</f>
        <v>0</v>
      </c>
      <c r="Q732" s="227">
        <v>0.0040000000000000001</v>
      </c>
      <c r="R732" s="227">
        <f>Q732*H732</f>
        <v>0.0080000000000000002</v>
      </c>
      <c r="S732" s="227">
        <v>0</v>
      </c>
      <c r="T732" s="228">
        <f>S732*H732</f>
        <v>0</v>
      </c>
      <c r="AR732" s="15" t="s">
        <v>209</v>
      </c>
      <c r="AT732" s="15" t="s">
        <v>312</v>
      </c>
      <c r="AU732" s="15" t="s">
        <v>90</v>
      </c>
      <c r="AY732" s="15" t="s">
        <v>174</v>
      </c>
      <c r="BE732" s="229">
        <f>IF(N732="základní",J732,0)</f>
        <v>0</v>
      </c>
      <c r="BF732" s="229">
        <f>IF(N732="snížená",J732,0)</f>
        <v>0</v>
      </c>
      <c r="BG732" s="229">
        <f>IF(N732="zákl. přenesená",J732,0)</f>
        <v>0</v>
      </c>
      <c r="BH732" s="229">
        <f>IF(N732="sníž. přenesená",J732,0)</f>
        <v>0</v>
      </c>
      <c r="BI732" s="229">
        <f>IF(N732="nulová",J732,0)</f>
        <v>0</v>
      </c>
      <c r="BJ732" s="15" t="s">
        <v>87</v>
      </c>
      <c r="BK732" s="229">
        <f>ROUND(I732*H732,2)</f>
        <v>0</v>
      </c>
      <c r="BL732" s="15" t="s">
        <v>192</v>
      </c>
      <c r="BM732" s="15" t="s">
        <v>3428</v>
      </c>
    </row>
    <row r="733" s="1" customFormat="1">
      <c r="B733" s="37"/>
      <c r="C733" s="38"/>
      <c r="D733" s="230" t="s">
        <v>181</v>
      </c>
      <c r="E733" s="38"/>
      <c r="F733" s="231" t="s">
        <v>2096</v>
      </c>
      <c r="G733" s="38"/>
      <c r="H733" s="38"/>
      <c r="I733" s="142"/>
      <c r="J733" s="38"/>
      <c r="K733" s="38"/>
      <c r="L733" s="42"/>
      <c r="M733" s="232"/>
      <c r="N733" s="78"/>
      <c r="O733" s="78"/>
      <c r="P733" s="78"/>
      <c r="Q733" s="78"/>
      <c r="R733" s="78"/>
      <c r="S733" s="78"/>
      <c r="T733" s="79"/>
      <c r="AT733" s="15" t="s">
        <v>181</v>
      </c>
      <c r="AU733" s="15" t="s">
        <v>90</v>
      </c>
    </row>
    <row r="734" s="12" customFormat="1">
      <c r="B734" s="236"/>
      <c r="C734" s="237"/>
      <c r="D734" s="230" t="s">
        <v>287</v>
      </c>
      <c r="E734" s="238" t="s">
        <v>1</v>
      </c>
      <c r="F734" s="239" t="s">
        <v>3427</v>
      </c>
      <c r="G734" s="237"/>
      <c r="H734" s="240">
        <v>2</v>
      </c>
      <c r="I734" s="241"/>
      <c r="J734" s="237"/>
      <c r="K734" s="237"/>
      <c r="L734" s="242"/>
      <c r="M734" s="243"/>
      <c r="N734" s="244"/>
      <c r="O734" s="244"/>
      <c r="P734" s="244"/>
      <c r="Q734" s="244"/>
      <c r="R734" s="244"/>
      <c r="S734" s="244"/>
      <c r="T734" s="245"/>
      <c r="AT734" s="246" t="s">
        <v>287</v>
      </c>
      <c r="AU734" s="246" t="s">
        <v>90</v>
      </c>
      <c r="AV734" s="12" t="s">
        <v>90</v>
      </c>
      <c r="AW734" s="12" t="s">
        <v>40</v>
      </c>
      <c r="AX734" s="12" t="s">
        <v>87</v>
      </c>
      <c r="AY734" s="246" t="s">
        <v>174</v>
      </c>
    </row>
    <row r="735" s="1" customFormat="1" ht="16.5" customHeight="1">
      <c r="B735" s="37"/>
      <c r="C735" s="218" t="s">
        <v>709</v>
      </c>
      <c r="D735" s="218" t="s">
        <v>175</v>
      </c>
      <c r="E735" s="219" t="s">
        <v>2131</v>
      </c>
      <c r="F735" s="220" t="s">
        <v>2132</v>
      </c>
      <c r="G735" s="221" t="s">
        <v>320</v>
      </c>
      <c r="H735" s="222">
        <v>31</v>
      </c>
      <c r="I735" s="223"/>
      <c r="J735" s="224">
        <f>ROUND(I735*H735,2)</f>
        <v>0</v>
      </c>
      <c r="K735" s="220" t="s">
        <v>274</v>
      </c>
      <c r="L735" s="42"/>
      <c r="M735" s="225" t="s">
        <v>1</v>
      </c>
      <c r="N735" s="226" t="s">
        <v>50</v>
      </c>
      <c r="O735" s="78"/>
      <c r="P735" s="227">
        <f>O735*H735</f>
        <v>0</v>
      </c>
      <c r="Q735" s="227">
        <v>0.32906000000000002</v>
      </c>
      <c r="R735" s="227">
        <f>Q735*H735</f>
        <v>10.200860000000001</v>
      </c>
      <c r="S735" s="227">
        <v>0</v>
      </c>
      <c r="T735" s="228">
        <f>S735*H735</f>
        <v>0</v>
      </c>
      <c r="AR735" s="15" t="s">
        <v>192</v>
      </c>
      <c r="AT735" s="15" t="s">
        <v>175</v>
      </c>
      <c r="AU735" s="15" t="s">
        <v>90</v>
      </c>
      <c r="AY735" s="15" t="s">
        <v>174</v>
      </c>
      <c r="BE735" s="229">
        <f>IF(N735="základní",J735,0)</f>
        <v>0</v>
      </c>
      <c r="BF735" s="229">
        <f>IF(N735="snížená",J735,0)</f>
        <v>0</v>
      </c>
      <c r="BG735" s="229">
        <f>IF(N735="zákl. přenesená",J735,0)</f>
        <v>0</v>
      </c>
      <c r="BH735" s="229">
        <f>IF(N735="sníž. přenesená",J735,0)</f>
        <v>0</v>
      </c>
      <c r="BI735" s="229">
        <f>IF(N735="nulová",J735,0)</f>
        <v>0</v>
      </c>
      <c r="BJ735" s="15" t="s">
        <v>87</v>
      </c>
      <c r="BK735" s="229">
        <f>ROUND(I735*H735,2)</f>
        <v>0</v>
      </c>
      <c r="BL735" s="15" t="s">
        <v>192</v>
      </c>
      <c r="BM735" s="15" t="s">
        <v>3429</v>
      </c>
    </row>
    <row r="736" s="1" customFormat="1">
      <c r="B736" s="37"/>
      <c r="C736" s="38"/>
      <c r="D736" s="230" t="s">
        <v>181</v>
      </c>
      <c r="E736" s="38"/>
      <c r="F736" s="231" t="s">
        <v>2132</v>
      </c>
      <c r="G736" s="38"/>
      <c r="H736" s="38"/>
      <c r="I736" s="142"/>
      <c r="J736" s="38"/>
      <c r="K736" s="38"/>
      <c r="L736" s="42"/>
      <c r="M736" s="232"/>
      <c r="N736" s="78"/>
      <c r="O736" s="78"/>
      <c r="P736" s="78"/>
      <c r="Q736" s="78"/>
      <c r="R736" s="78"/>
      <c r="S736" s="78"/>
      <c r="T736" s="79"/>
      <c r="AT736" s="15" t="s">
        <v>181</v>
      </c>
      <c r="AU736" s="15" t="s">
        <v>90</v>
      </c>
    </row>
    <row r="737" s="12" customFormat="1">
      <c r="B737" s="236"/>
      <c r="C737" s="237"/>
      <c r="D737" s="230" t="s">
        <v>287</v>
      </c>
      <c r="E737" s="238" t="s">
        <v>1</v>
      </c>
      <c r="F737" s="239" t="s">
        <v>3430</v>
      </c>
      <c r="G737" s="237"/>
      <c r="H737" s="240">
        <v>10</v>
      </c>
      <c r="I737" s="241"/>
      <c r="J737" s="237"/>
      <c r="K737" s="237"/>
      <c r="L737" s="242"/>
      <c r="M737" s="243"/>
      <c r="N737" s="244"/>
      <c r="O737" s="244"/>
      <c r="P737" s="244"/>
      <c r="Q737" s="244"/>
      <c r="R737" s="244"/>
      <c r="S737" s="244"/>
      <c r="T737" s="245"/>
      <c r="AT737" s="246" t="s">
        <v>287</v>
      </c>
      <c r="AU737" s="246" t="s">
        <v>90</v>
      </c>
      <c r="AV737" s="12" t="s">
        <v>90</v>
      </c>
      <c r="AW737" s="12" t="s">
        <v>40</v>
      </c>
      <c r="AX737" s="12" t="s">
        <v>79</v>
      </c>
      <c r="AY737" s="246" t="s">
        <v>174</v>
      </c>
    </row>
    <row r="738" s="12" customFormat="1">
      <c r="B738" s="236"/>
      <c r="C738" s="237"/>
      <c r="D738" s="230" t="s">
        <v>287</v>
      </c>
      <c r="E738" s="238" t="s">
        <v>1</v>
      </c>
      <c r="F738" s="239" t="s">
        <v>3431</v>
      </c>
      <c r="G738" s="237"/>
      <c r="H738" s="240">
        <v>2</v>
      </c>
      <c r="I738" s="241"/>
      <c r="J738" s="237"/>
      <c r="K738" s="237"/>
      <c r="L738" s="242"/>
      <c r="M738" s="243"/>
      <c r="N738" s="244"/>
      <c r="O738" s="244"/>
      <c r="P738" s="244"/>
      <c r="Q738" s="244"/>
      <c r="R738" s="244"/>
      <c r="S738" s="244"/>
      <c r="T738" s="245"/>
      <c r="AT738" s="246" t="s">
        <v>287</v>
      </c>
      <c r="AU738" s="246" t="s">
        <v>90</v>
      </c>
      <c r="AV738" s="12" t="s">
        <v>90</v>
      </c>
      <c r="AW738" s="12" t="s">
        <v>40</v>
      </c>
      <c r="AX738" s="12" t="s">
        <v>79</v>
      </c>
      <c r="AY738" s="246" t="s">
        <v>174</v>
      </c>
    </row>
    <row r="739" s="12" customFormat="1">
      <c r="B739" s="236"/>
      <c r="C739" s="237"/>
      <c r="D739" s="230" t="s">
        <v>287</v>
      </c>
      <c r="E739" s="238" t="s">
        <v>1</v>
      </c>
      <c r="F739" s="239" t="s">
        <v>3432</v>
      </c>
      <c r="G739" s="237"/>
      <c r="H739" s="240">
        <v>5</v>
      </c>
      <c r="I739" s="241"/>
      <c r="J739" s="237"/>
      <c r="K739" s="237"/>
      <c r="L739" s="242"/>
      <c r="M739" s="243"/>
      <c r="N739" s="244"/>
      <c r="O739" s="244"/>
      <c r="P739" s="244"/>
      <c r="Q739" s="244"/>
      <c r="R739" s="244"/>
      <c r="S739" s="244"/>
      <c r="T739" s="245"/>
      <c r="AT739" s="246" t="s">
        <v>287</v>
      </c>
      <c r="AU739" s="246" t="s">
        <v>90</v>
      </c>
      <c r="AV739" s="12" t="s">
        <v>90</v>
      </c>
      <c r="AW739" s="12" t="s">
        <v>40</v>
      </c>
      <c r="AX739" s="12" t="s">
        <v>79</v>
      </c>
      <c r="AY739" s="246" t="s">
        <v>174</v>
      </c>
    </row>
    <row r="740" s="12" customFormat="1">
      <c r="B740" s="236"/>
      <c r="C740" s="237"/>
      <c r="D740" s="230" t="s">
        <v>287</v>
      </c>
      <c r="E740" s="238" t="s">
        <v>1</v>
      </c>
      <c r="F740" s="239" t="s">
        <v>3433</v>
      </c>
      <c r="G740" s="237"/>
      <c r="H740" s="240">
        <v>2</v>
      </c>
      <c r="I740" s="241"/>
      <c r="J740" s="237"/>
      <c r="K740" s="237"/>
      <c r="L740" s="242"/>
      <c r="M740" s="243"/>
      <c r="N740" s="244"/>
      <c r="O740" s="244"/>
      <c r="P740" s="244"/>
      <c r="Q740" s="244"/>
      <c r="R740" s="244"/>
      <c r="S740" s="244"/>
      <c r="T740" s="245"/>
      <c r="AT740" s="246" t="s">
        <v>287</v>
      </c>
      <c r="AU740" s="246" t="s">
        <v>90</v>
      </c>
      <c r="AV740" s="12" t="s">
        <v>90</v>
      </c>
      <c r="AW740" s="12" t="s">
        <v>40</v>
      </c>
      <c r="AX740" s="12" t="s">
        <v>79</v>
      </c>
      <c r="AY740" s="246" t="s">
        <v>174</v>
      </c>
    </row>
    <row r="741" s="12" customFormat="1">
      <c r="B741" s="236"/>
      <c r="C741" s="237"/>
      <c r="D741" s="230" t="s">
        <v>287</v>
      </c>
      <c r="E741" s="238" t="s">
        <v>1</v>
      </c>
      <c r="F741" s="239" t="s">
        <v>3390</v>
      </c>
      <c r="G741" s="237"/>
      <c r="H741" s="240">
        <v>2</v>
      </c>
      <c r="I741" s="241"/>
      <c r="J741" s="237"/>
      <c r="K741" s="237"/>
      <c r="L741" s="242"/>
      <c r="M741" s="243"/>
      <c r="N741" s="244"/>
      <c r="O741" s="244"/>
      <c r="P741" s="244"/>
      <c r="Q741" s="244"/>
      <c r="R741" s="244"/>
      <c r="S741" s="244"/>
      <c r="T741" s="245"/>
      <c r="AT741" s="246" t="s">
        <v>287</v>
      </c>
      <c r="AU741" s="246" t="s">
        <v>90</v>
      </c>
      <c r="AV741" s="12" t="s">
        <v>90</v>
      </c>
      <c r="AW741" s="12" t="s">
        <v>40</v>
      </c>
      <c r="AX741" s="12" t="s">
        <v>79</v>
      </c>
      <c r="AY741" s="246" t="s">
        <v>174</v>
      </c>
    </row>
    <row r="742" s="12" customFormat="1">
      <c r="B742" s="236"/>
      <c r="C742" s="237"/>
      <c r="D742" s="230" t="s">
        <v>287</v>
      </c>
      <c r="E742" s="238" t="s">
        <v>1</v>
      </c>
      <c r="F742" s="239" t="s">
        <v>3434</v>
      </c>
      <c r="G742" s="237"/>
      <c r="H742" s="240">
        <v>2</v>
      </c>
      <c r="I742" s="241"/>
      <c r="J742" s="237"/>
      <c r="K742" s="237"/>
      <c r="L742" s="242"/>
      <c r="M742" s="243"/>
      <c r="N742" s="244"/>
      <c r="O742" s="244"/>
      <c r="P742" s="244"/>
      <c r="Q742" s="244"/>
      <c r="R742" s="244"/>
      <c r="S742" s="244"/>
      <c r="T742" s="245"/>
      <c r="AT742" s="246" t="s">
        <v>287</v>
      </c>
      <c r="AU742" s="246" t="s">
        <v>90</v>
      </c>
      <c r="AV742" s="12" t="s">
        <v>90</v>
      </c>
      <c r="AW742" s="12" t="s">
        <v>40</v>
      </c>
      <c r="AX742" s="12" t="s">
        <v>79</v>
      </c>
      <c r="AY742" s="246" t="s">
        <v>174</v>
      </c>
    </row>
    <row r="743" s="12" customFormat="1">
      <c r="B743" s="236"/>
      <c r="C743" s="237"/>
      <c r="D743" s="230" t="s">
        <v>287</v>
      </c>
      <c r="E743" s="238" t="s">
        <v>1</v>
      </c>
      <c r="F743" s="239" t="s">
        <v>3435</v>
      </c>
      <c r="G743" s="237"/>
      <c r="H743" s="240">
        <v>2</v>
      </c>
      <c r="I743" s="241"/>
      <c r="J743" s="237"/>
      <c r="K743" s="237"/>
      <c r="L743" s="242"/>
      <c r="M743" s="243"/>
      <c r="N743" s="244"/>
      <c r="O743" s="244"/>
      <c r="P743" s="244"/>
      <c r="Q743" s="244"/>
      <c r="R743" s="244"/>
      <c r="S743" s="244"/>
      <c r="T743" s="245"/>
      <c r="AT743" s="246" t="s">
        <v>287</v>
      </c>
      <c r="AU743" s="246" t="s">
        <v>90</v>
      </c>
      <c r="AV743" s="12" t="s">
        <v>90</v>
      </c>
      <c r="AW743" s="12" t="s">
        <v>40</v>
      </c>
      <c r="AX743" s="12" t="s">
        <v>79</v>
      </c>
      <c r="AY743" s="246" t="s">
        <v>174</v>
      </c>
    </row>
    <row r="744" s="12" customFormat="1">
      <c r="B744" s="236"/>
      <c r="C744" s="237"/>
      <c r="D744" s="230" t="s">
        <v>287</v>
      </c>
      <c r="E744" s="238" t="s">
        <v>1</v>
      </c>
      <c r="F744" s="239" t="s">
        <v>3436</v>
      </c>
      <c r="G744" s="237"/>
      <c r="H744" s="240">
        <v>2</v>
      </c>
      <c r="I744" s="241"/>
      <c r="J744" s="237"/>
      <c r="K744" s="237"/>
      <c r="L744" s="242"/>
      <c r="M744" s="243"/>
      <c r="N744" s="244"/>
      <c r="O744" s="244"/>
      <c r="P744" s="244"/>
      <c r="Q744" s="244"/>
      <c r="R744" s="244"/>
      <c r="S744" s="244"/>
      <c r="T744" s="245"/>
      <c r="AT744" s="246" t="s">
        <v>287</v>
      </c>
      <c r="AU744" s="246" t="s">
        <v>90</v>
      </c>
      <c r="AV744" s="12" t="s">
        <v>90</v>
      </c>
      <c r="AW744" s="12" t="s">
        <v>40</v>
      </c>
      <c r="AX744" s="12" t="s">
        <v>79</v>
      </c>
      <c r="AY744" s="246" t="s">
        <v>174</v>
      </c>
    </row>
    <row r="745" s="12" customFormat="1">
      <c r="B745" s="236"/>
      <c r="C745" s="237"/>
      <c r="D745" s="230" t="s">
        <v>287</v>
      </c>
      <c r="E745" s="238" t="s">
        <v>1</v>
      </c>
      <c r="F745" s="239" t="s">
        <v>3437</v>
      </c>
      <c r="G745" s="237"/>
      <c r="H745" s="240">
        <v>2</v>
      </c>
      <c r="I745" s="241"/>
      <c r="J745" s="237"/>
      <c r="K745" s="237"/>
      <c r="L745" s="242"/>
      <c r="M745" s="243"/>
      <c r="N745" s="244"/>
      <c r="O745" s="244"/>
      <c r="P745" s="244"/>
      <c r="Q745" s="244"/>
      <c r="R745" s="244"/>
      <c r="S745" s="244"/>
      <c r="T745" s="245"/>
      <c r="AT745" s="246" t="s">
        <v>287</v>
      </c>
      <c r="AU745" s="246" t="s">
        <v>90</v>
      </c>
      <c r="AV745" s="12" t="s">
        <v>90</v>
      </c>
      <c r="AW745" s="12" t="s">
        <v>40</v>
      </c>
      <c r="AX745" s="12" t="s">
        <v>79</v>
      </c>
      <c r="AY745" s="246" t="s">
        <v>174</v>
      </c>
    </row>
    <row r="746" s="12" customFormat="1">
      <c r="B746" s="236"/>
      <c r="C746" s="237"/>
      <c r="D746" s="230" t="s">
        <v>287</v>
      </c>
      <c r="E746" s="238" t="s">
        <v>1</v>
      </c>
      <c r="F746" s="239" t="s">
        <v>3438</v>
      </c>
      <c r="G746" s="237"/>
      <c r="H746" s="240">
        <v>2</v>
      </c>
      <c r="I746" s="241"/>
      <c r="J746" s="237"/>
      <c r="K746" s="237"/>
      <c r="L746" s="242"/>
      <c r="M746" s="243"/>
      <c r="N746" s="244"/>
      <c r="O746" s="244"/>
      <c r="P746" s="244"/>
      <c r="Q746" s="244"/>
      <c r="R746" s="244"/>
      <c r="S746" s="244"/>
      <c r="T746" s="245"/>
      <c r="AT746" s="246" t="s">
        <v>287</v>
      </c>
      <c r="AU746" s="246" t="s">
        <v>90</v>
      </c>
      <c r="AV746" s="12" t="s">
        <v>90</v>
      </c>
      <c r="AW746" s="12" t="s">
        <v>40</v>
      </c>
      <c r="AX746" s="12" t="s">
        <v>79</v>
      </c>
      <c r="AY746" s="246" t="s">
        <v>174</v>
      </c>
    </row>
    <row r="747" s="1" customFormat="1" ht="16.5" customHeight="1">
      <c r="B747" s="37"/>
      <c r="C747" s="247" t="s">
        <v>714</v>
      </c>
      <c r="D747" s="247" t="s">
        <v>312</v>
      </c>
      <c r="E747" s="248" t="s">
        <v>2118</v>
      </c>
      <c r="F747" s="249" t="s">
        <v>2119</v>
      </c>
      <c r="G747" s="250" t="s">
        <v>320</v>
      </c>
      <c r="H747" s="251">
        <v>31</v>
      </c>
      <c r="I747" s="252"/>
      <c r="J747" s="253">
        <f>ROUND(I747*H747,2)</f>
        <v>0</v>
      </c>
      <c r="K747" s="249" t="s">
        <v>274</v>
      </c>
      <c r="L747" s="254"/>
      <c r="M747" s="255" t="s">
        <v>1</v>
      </c>
      <c r="N747" s="256" t="s">
        <v>50</v>
      </c>
      <c r="O747" s="78"/>
      <c r="P747" s="227">
        <f>O747*H747</f>
        <v>0</v>
      </c>
      <c r="Q747" s="227">
        <v>0.029499999999999998</v>
      </c>
      <c r="R747" s="227">
        <f>Q747*H747</f>
        <v>0.91449999999999998</v>
      </c>
      <c r="S747" s="227">
        <v>0</v>
      </c>
      <c r="T747" s="228">
        <f>S747*H747</f>
        <v>0</v>
      </c>
      <c r="AR747" s="15" t="s">
        <v>209</v>
      </c>
      <c r="AT747" s="15" t="s">
        <v>312</v>
      </c>
      <c r="AU747" s="15" t="s">
        <v>90</v>
      </c>
      <c r="AY747" s="15" t="s">
        <v>174</v>
      </c>
      <c r="BE747" s="229">
        <f>IF(N747="základní",J747,0)</f>
        <v>0</v>
      </c>
      <c r="BF747" s="229">
        <f>IF(N747="snížená",J747,0)</f>
        <v>0</v>
      </c>
      <c r="BG747" s="229">
        <f>IF(N747="zákl. přenesená",J747,0)</f>
        <v>0</v>
      </c>
      <c r="BH747" s="229">
        <f>IF(N747="sníž. přenesená",J747,0)</f>
        <v>0</v>
      </c>
      <c r="BI747" s="229">
        <f>IF(N747="nulová",J747,0)</f>
        <v>0</v>
      </c>
      <c r="BJ747" s="15" t="s">
        <v>87</v>
      </c>
      <c r="BK747" s="229">
        <f>ROUND(I747*H747,2)</f>
        <v>0</v>
      </c>
      <c r="BL747" s="15" t="s">
        <v>192</v>
      </c>
      <c r="BM747" s="15" t="s">
        <v>3439</v>
      </c>
    </row>
    <row r="748" s="1" customFormat="1">
      <c r="B748" s="37"/>
      <c r="C748" s="38"/>
      <c r="D748" s="230" t="s">
        <v>181</v>
      </c>
      <c r="E748" s="38"/>
      <c r="F748" s="231" t="s">
        <v>2119</v>
      </c>
      <c r="G748" s="38"/>
      <c r="H748" s="38"/>
      <c r="I748" s="142"/>
      <c r="J748" s="38"/>
      <c r="K748" s="38"/>
      <c r="L748" s="42"/>
      <c r="M748" s="232"/>
      <c r="N748" s="78"/>
      <c r="O748" s="78"/>
      <c r="P748" s="78"/>
      <c r="Q748" s="78"/>
      <c r="R748" s="78"/>
      <c r="S748" s="78"/>
      <c r="T748" s="79"/>
      <c r="AT748" s="15" t="s">
        <v>181</v>
      </c>
      <c r="AU748" s="15" t="s">
        <v>90</v>
      </c>
    </row>
    <row r="749" s="12" customFormat="1">
      <c r="B749" s="236"/>
      <c r="C749" s="237"/>
      <c r="D749" s="230" t="s">
        <v>287</v>
      </c>
      <c r="E749" s="238" t="s">
        <v>1</v>
      </c>
      <c r="F749" s="239" t="s">
        <v>3430</v>
      </c>
      <c r="G749" s="237"/>
      <c r="H749" s="240">
        <v>10</v>
      </c>
      <c r="I749" s="241"/>
      <c r="J749" s="237"/>
      <c r="K749" s="237"/>
      <c r="L749" s="242"/>
      <c r="M749" s="243"/>
      <c r="N749" s="244"/>
      <c r="O749" s="244"/>
      <c r="P749" s="244"/>
      <c r="Q749" s="244"/>
      <c r="R749" s="244"/>
      <c r="S749" s="244"/>
      <c r="T749" s="245"/>
      <c r="AT749" s="246" t="s">
        <v>287</v>
      </c>
      <c r="AU749" s="246" t="s">
        <v>90</v>
      </c>
      <c r="AV749" s="12" t="s">
        <v>90</v>
      </c>
      <c r="AW749" s="12" t="s">
        <v>40</v>
      </c>
      <c r="AX749" s="12" t="s">
        <v>79</v>
      </c>
      <c r="AY749" s="246" t="s">
        <v>174</v>
      </c>
    </row>
    <row r="750" s="12" customFormat="1">
      <c r="B750" s="236"/>
      <c r="C750" s="237"/>
      <c r="D750" s="230" t="s">
        <v>287</v>
      </c>
      <c r="E750" s="238" t="s">
        <v>1</v>
      </c>
      <c r="F750" s="239" t="s">
        <v>3431</v>
      </c>
      <c r="G750" s="237"/>
      <c r="H750" s="240">
        <v>2</v>
      </c>
      <c r="I750" s="241"/>
      <c r="J750" s="237"/>
      <c r="K750" s="237"/>
      <c r="L750" s="242"/>
      <c r="M750" s="243"/>
      <c r="N750" s="244"/>
      <c r="O750" s="244"/>
      <c r="P750" s="244"/>
      <c r="Q750" s="244"/>
      <c r="R750" s="244"/>
      <c r="S750" s="244"/>
      <c r="T750" s="245"/>
      <c r="AT750" s="246" t="s">
        <v>287</v>
      </c>
      <c r="AU750" s="246" t="s">
        <v>90</v>
      </c>
      <c r="AV750" s="12" t="s">
        <v>90</v>
      </c>
      <c r="AW750" s="12" t="s">
        <v>40</v>
      </c>
      <c r="AX750" s="12" t="s">
        <v>79</v>
      </c>
      <c r="AY750" s="246" t="s">
        <v>174</v>
      </c>
    </row>
    <row r="751" s="12" customFormat="1">
      <c r="B751" s="236"/>
      <c r="C751" s="237"/>
      <c r="D751" s="230" t="s">
        <v>287</v>
      </c>
      <c r="E751" s="238" t="s">
        <v>1</v>
      </c>
      <c r="F751" s="239" t="s">
        <v>3432</v>
      </c>
      <c r="G751" s="237"/>
      <c r="H751" s="240">
        <v>5</v>
      </c>
      <c r="I751" s="241"/>
      <c r="J751" s="237"/>
      <c r="K751" s="237"/>
      <c r="L751" s="242"/>
      <c r="M751" s="243"/>
      <c r="N751" s="244"/>
      <c r="O751" s="244"/>
      <c r="P751" s="244"/>
      <c r="Q751" s="244"/>
      <c r="R751" s="244"/>
      <c r="S751" s="244"/>
      <c r="T751" s="245"/>
      <c r="AT751" s="246" t="s">
        <v>287</v>
      </c>
      <c r="AU751" s="246" t="s">
        <v>90</v>
      </c>
      <c r="AV751" s="12" t="s">
        <v>90</v>
      </c>
      <c r="AW751" s="12" t="s">
        <v>40</v>
      </c>
      <c r="AX751" s="12" t="s">
        <v>79</v>
      </c>
      <c r="AY751" s="246" t="s">
        <v>174</v>
      </c>
    </row>
    <row r="752" s="12" customFormat="1">
      <c r="B752" s="236"/>
      <c r="C752" s="237"/>
      <c r="D752" s="230" t="s">
        <v>287</v>
      </c>
      <c r="E752" s="238" t="s">
        <v>1</v>
      </c>
      <c r="F752" s="239" t="s">
        <v>3433</v>
      </c>
      <c r="G752" s="237"/>
      <c r="H752" s="240">
        <v>2</v>
      </c>
      <c r="I752" s="241"/>
      <c r="J752" s="237"/>
      <c r="K752" s="237"/>
      <c r="L752" s="242"/>
      <c r="M752" s="243"/>
      <c r="N752" s="244"/>
      <c r="O752" s="244"/>
      <c r="P752" s="244"/>
      <c r="Q752" s="244"/>
      <c r="R752" s="244"/>
      <c r="S752" s="244"/>
      <c r="T752" s="245"/>
      <c r="AT752" s="246" t="s">
        <v>287</v>
      </c>
      <c r="AU752" s="246" t="s">
        <v>90</v>
      </c>
      <c r="AV752" s="12" t="s">
        <v>90</v>
      </c>
      <c r="AW752" s="12" t="s">
        <v>40</v>
      </c>
      <c r="AX752" s="12" t="s">
        <v>79</v>
      </c>
      <c r="AY752" s="246" t="s">
        <v>174</v>
      </c>
    </row>
    <row r="753" s="12" customFormat="1">
      <c r="B753" s="236"/>
      <c r="C753" s="237"/>
      <c r="D753" s="230" t="s">
        <v>287</v>
      </c>
      <c r="E753" s="238" t="s">
        <v>1</v>
      </c>
      <c r="F753" s="239" t="s">
        <v>3390</v>
      </c>
      <c r="G753" s="237"/>
      <c r="H753" s="240">
        <v>2</v>
      </c>
      <c r="I753" s="241"/>
      <c r="J753" s="237"/>
      <c r="K753" s="237"/>
      <c r="L753" s="242"/>
      <c r="M753" s="243"/>
      <c r="N753" s="244"/>
      <c r="O753" s="244"/>
      <c r="P753" s="244"/>
      <c r="Q753" s="244"/>
      <c r="R753" s="244"/>
      <c r="S753" s="244"/>
      <c r="T753" s="245"/>
      <c r="AT753" s="246" t="s">
        <v>287</v>
      </c>
      <c r="AU753" s="246" t="s">
        <v>90</v>
      </c>
      <c r="AV753" s="12" t="s">
        <v>90</v>
      </c>
      <c r="AW753" s="12" t="s">
        <v>40</v>
      </c>
      <c r="AX753" s="12" t="s">
        <v>79</v>
      </c>
      <c r="AY753" s="246" t="s">
        <v>174</v>
      </c>
    </row>
    <row r="754" s="12" customFormat="1">
      <c r="B754" s="236"/>
      <c r="C754" s="237"/>
      <c r="D754" s="230" t="s">
        <v>287</v>
      </c>
      <c r="E754" s="238" t="s">
        <v>1</v>
      </c>
      <c r="F754" s="239" t="s">
        <v>3434</v>
      </c>
      <c r="G754" s="237"/>
      <c r="H754" s="240">
        <v>2</v>
      </c>
      <c r="I754" s="241"/>
      <c r="J754" s="237"/>
      <c r="K754" s="237"/>
      <c r="L754" s="242"/>
      <c r="M754" s="243"/>
      <c r="N754" s="244"/>
      <c r="O754" s="244"/>
      <c r="P754" s="244"/>
      <c r="Q754" s="244"/>
      <c r="R754" s="244"/>
      <c r="S754" s="244"/>
      <c r="T754" s="245"/>
      <c r="AT754" s="246" t="s">
        <v>287</v>
      </c>
      <c r="AU754" s="246" t="s">
        <v>90</v>
      </c>
      <c r="AV754" s="12" t="s">
        <v>90</v>
      </c>
      <c r="AW754" s="12" t="s">
        <v>40</v>
      </c>
      <c r="AX754" s="12" t="s">
        <v>79</v>
      </c>
      <c r="AY754" s="246" t="s">
        <v>174</v>
      </c>
    </row>
    <row r="755" s="12" customFormat="1">
      <c r="B755" s="236"/>
      <c r="C755" s="237"/>
      <c r="D755" s="230" t="s">
        <v>287</v>
      </c>
      <c r="E755" s="238" t="s">
        <v>1</v>
      </c>
      <c r="F755" s="239" t="s">
        <v>3435</v>
      </c>
      <c r="G755" s="237"/>
      <c r="H755" s="240">
        <v>2</v>
      </c>
      <c r="I755" s="241"/>
      <c r="J755" s="237"/>
      <c r="K755" s="237"/>
      <c r="L755" s="242"/>
      <c r="M755" s="243"/>
      <c r="N755" s="244"/>
      <c r="O755" s="244"/>
      <c r="P755" s="244"/>
      <c r="Q755" s="244"/>
      <c r="R755" s="244"/>
      <c r="S755" s="244"/>
      <c r="T755" s="245"/>
      <c r="AT755" s="246" t="s">
        <v>287</v>
      </c>
      <c r="AU755" s="246" t="s">
        <v>90</v>
      </c>
      <c r="AV755" s="12" t="s">
        <v>90</v>
      </c>
      <c r="AW755" s="12" t="s">
        <v>40</v>
      </c>
      <c r="AX755" s="12" t="s">
        <v>79</v>
      </c>
      <c r="AY755" s="246" t="s">
        <v>174</v>
      </c>
    </row>
    <row r="756" s="12" customFormat="1">
      <c r="B756" s="236"/>
      <c r="C756" s="237"/>
      <c r="D756" s="230" t="s">
        <v>287</v>
      </c>
      <c r="E756" s="238" t="s">
        <v>1</v>
      </c>
      <c r="F756" s="239" t="s">
        <v>3436</v>
      </c>
      <c r="G756" s="237"/>
      <c r="H756" s="240">
        <v>2</v>
      </c>
      <c r="I756" s="241"/>
      <c r="J756" s="237"/>
      <c r="K756" s="237"/>
      <c r="L756" s="242"/>
      <c r="M756" s="243"/>
      <c r="N756" s="244"/>
      <c r="O756" s="244"/>
      <c r="P756" s="244"/>
      <c r="Q756" s="244"/>
      <c r="R756" s="244"/>
      <c r="S756" s="244"/>
      <c r="T756" s="245"/>
      <c r="AT756" s="246" t="s">
        <v>287</v>
      </c>
      <c r="AU756" s="246" t="s">
        <v>90</v>
      </c>
      <c r="AV756" s="12" t="s">
        <v>90</v>
      </c>
      <c r="AW756" s="12" t="s">
        <v>40</v>
      </c>
      <c r="AX756" s="12" t="s">
        <v>79</v>
      </c>
      <c r="AY756" s="246" t="s">
        <v>174</v>
      </c>
    </row>
    <row r="757" s="12" customFormat="1">
      <c r="B757" s="236"/>
      <c r="C757" s="237"/>
      <c r="D757" s="230" t="s">
        <v>287</v>
      </c>
      <c r="E757" s="238" t="s">
        <v>1</v>
      </c>
      <c r="F757" s="239" t="s">
        <v>3437</v>
      </c>
      <c r="G757" s="237"/>
      <c r="H757" s="240">
        <v>2</v>
      </c>
      <c r="I757" s="241"/>
      <c r="J757" s="237"/>
      <c r="K757" s="237"/>
      <c r="L757" s="242"/>
      <c r="M757" s="243"/>
      <c r="N757" s="244"/>
      <c r="O757" s="244"/>
      <c r="P757" s="244"/>
      <c r="Q757" s="244"/>
      <c r="R757" s="244"/>
      <c r="S757" s="244"/>
      <c r="T757" s="245"/>
      <c r="AT757" s="246" t="s">
        <v>287</v>
      </c>
      <c r="AU757" s="246" t="s">
        <v>90</v>
      </c>
      <c r="AV757" s="12" t="s">
        <v>90</v>
      </c>
      <c r="AW757" s="12" t="s">
        <v>40</v>
      </c>
      <c r="AX757" s="12" t="s">
        <v>79</v>
      </c>
      <c r="AY757" s="246" t="s">
        <v>174</v>
      </c>
    </row>
    <row r="758" s="12" customFormat="1">
      <c r="B758" s="236"/>
      <c r="C758" s="237"/>
      <c r="D758" s="230" t="s">
        <v>287</v>
      </c>
      <c r="E758" s="238" t="s">
        <v>1</v>
      </c>
      <c r="F758" s="239" t="s">
        <v>3438</v>
      </c>
      <c r="G758" s="237"/>
      <c r="H758" s="240">
        <v>2</v>
      </c>
      <c r="I758" s="241"/>
      <c r="J758" s="237"/>
      <c r="K758" s="237"/>
      <c r="L758" s="242"/>
      <c r="M758" s="243"/>
      <c r="N758" s="244"/>
      <c r="O758" s="244"/>
      <c r="P758" s="244"/>
      <c r="Q758" s="244"/>
      <c r="R758" s="244"/>
      <c r="S758" s="244"/>
      <c r="T758" s="245"/>
      <c r="AT758" s="246" t="s">
        <v>287</v>
      </c>
      <c r="AU758" s="246" t="s">
        <v>90</v>
      </c>
      <c r="AV758" s="12" t="s">
        <v>90</v>
      </c>
      <c r="AW758" s="12" t="s">
        <v>40</v>
      </c>
      <c r="AX758" s="12" t="s">
        <v>79</v>
      </c>
      <c r="AY758" s="246" t="s">
        <v>174</v>
      </c>
    </row>
    <row r="759" s="1" customFormat="1" ht="16.5" customHeight="1">
      <c r="B759" s="37"/>
      <c r="C759" s="247" t="s">
        <v>724</v>
      </c>
      <c r="D759" s="247" t="s">
        <v>312</v>
      </c>
      <c r="E759" s="248" t="s">
        <v>2140</v>
      </c>
      <c r="F759" s="249" t="s">
        <v>2141</v>
      </c>
      <c r="G759" s="250" t="s">
        <v>320</v>
      </c>
      <c r="H759" s="251">
        <v>9</v>
      </c>
      <c r="I759" s="252"/>
      <c r="J759" s="253">
        <f>ROUND(I759*H759,2)</f>
        <v>0</v>
      </c>
      <c r="K759" s="249" t="s">
        <v>1</v>
      </c>
      <c r="L759" s="254"/>
      <c r="M759" s="255" t="s">
        <v>1</v>
      </c>
      <c r="N759" s="256" t="s">
        <v>50</v>
      </c>
      <c r="O759" s="78"/>
      <c r="P759" s="227">
        <f>O759*H759</f>
        <v>0</v>
      </c>
      <c r="Q759" s="227">
        <v>0.0035000000000000001</v>
      </c>
      <c r="R759" s="227">
        <f>Q759*H759</f>
        <v>0.0315</v>
      </c>
      <c r="S759" s="227">
        <v>0</v>
      </c>
      <c r="T759" s="228">
        <f>S759*H759</f>
        <v>0</v>
      </c>
      <c r="AR759" s="15" t="s">
        <v>209</v>
      </c>
      <c r="AT759" s="15" t="s">
        <v>312</v>
      </c>
      <c r="AU759" s="15" t="s">
        <v>90</v>
      </c>
      <c r="AY759" s="15" t="s">
        <v>174</v>
      </c>
      <c r="BE759" s="229">
        <f>IF(N759="základní",J759,0)</f>
        <v>0</v>
      </c>
      <c r="BF759" s="229">
        <f>IF(N759="snížená",J759,0)</f>
        <v>0</v>
      </c>
      <c r="BG759" s="229">
        <f>IF(N759="zákl. přenesená",J759,0)</f>
        <v>0</v>
      </c>
      <c r="BH759" s="229">
        <f>IF(N759="sníž. přenesená",J759,0)</f>
        <v>0</v>
      </c>
      <c r="BI759" s="229">
        <f>IF(N759="nulová",J759,0)</f>
        <v>0</v>
      </c>
      <c r="BJ759" s="15" t="s">
        <v>87</v>
      </c>
      <c r="BK759" s="229">
        <f>ROUND(I759*H759,2)</f>
        <v>0</v>
      </c>
      <c r="BL759" s="15" t="s">
        <v>192</v>
      </c>
      <c r="BM759" s="15" t="s">
        <v>3440</v>
      </c>
    </row>
    <row r="760" s="1" customFormat="1">
      <c r="B760" s="37"/>
      <c r="C760" s="38"/>
      <c r="D760" s="230" t="s">
        <v>181</v>
      </c>
      <c r="E760" s="38"/>
      <c r="F760" s="231" t="s">
        <v>2143</v>
      </c>
      <c r="G760" s="38"/>
      <c r="H760" s="38"/>
      <c r="I760" s="142"/>
      <c r="J760" s="38"/>
      <c r="K760" s="38"/>
      <c r="L760" s="42"/>
      <c r="M760" s="232"/>
      <c r="N760" s="78"/>
      <c r="O760" s="78"/>
      <c r="P760" s="78"/>
      <c r="Q760" s="78"/>
      <c r="R760" s="78"/>
      <c r="S760" s="78"/>
      <c r="T760" s="79"/>
      <c r="AT760" s="15" t="s">
        <v>181</v>
      </c>
      <c r="AU760" s="15" t="s">
        <v>90</v>
      </c>
    </row>
    <row r="761" s="12" customFormat="1">
      <c r="B761" s="236"/>
      <c r="C761" s="237"/>
      <c r="D761" s="230" t="s">
        <v>287</v>
      </c>
      <c r="E761" s="238" t="s">
        <v>1</v>
      </c>
      <c r="F761" s="239" t="s">
        <v>3441</v>
      </c>
      <c r="G761" s="237"/>
      <c r="H761" s="240">
        <v>1</v>
      </c>
      <c r="I761" s="241"/>
      <c r="J761" s="237"/>
      <c r="K761" s="237"/>
      <c r="L761" s="242"/>
      <c r="M761" s="243"/>
      <c r="N761" s="244"/>
      <c r="O761" s="244"/>
      <c r="P761" s="244"/>
      <c r="Q761" s="244"/>
      <c r="R761" s="244"/>
      <c r="S761" s="244"/>
      <c r="T761" s="245"/>
      <c r="AT761" s="246" t="s">
        <v>287</v>
      </c>
      <c r="AU761" s="246" t="s">
        <v>90</v>
      </c>
      <c r="AV761" s="12" t="s">
        <v>90</v>
      </c>
      <c r="AW761" s="12" t="s">
        <v>40</v>
      </c>
      <c r="AX761" s="12" t="s">
        <v>79</v>
      </c>
      <c r="AY761" s="246" t="s">
        <v>174</v>
      </c>
    </row>
    <row r="762" s="12" customFormat="1">
      <c r="B762" s="236"/>
      <c r="C762" s="237"/>
      <c r="D762" s="230" t="s">
        <v>287</v>
      </c>
      <c r="E762" s="238" t="s">
        <v>1</v>
      </c>
      <c r="F762" s="239" t="s">
        <v>3389</v>
      </c>
      <c r="G762" s="237"/>
      <c r="H762" s="240">
        <v>1</v>
      </c>
      <c r="I762" s="241"/>
      <c r="J762" s="237"/>
      <c r="K762" s="237"/>
      <c r="L762" s="242"/>
      <c r="M762" s="243"/>
      <c r="N762" s="244"/>
      <c r="O762" s="244"/>
      <c r="P762" s="244"/>
      <c r="Q762" s="244"/>
      <c r="R762" s="244"/>
      <c r="S762" s="244"/>
      <c r="T762" s="245"/>
      <c r="AT762" s="246" t="s">
        <v>287</v>
      </c>
      <c r="AU762" s="246" t="s">
        <v>90</v>
      </c>
      <c r="AV762" s="12" t="s">
        <v>90</v>
      </c>
      <c r="AW762" s="12" t="s">
        <v>40</v>
      </c>
      <c r="AX762" s="12" t="s">
        <v>79</v>
      </c>
      <c r="AY762" s="246" t="s">
        <v>174</v>
      </c>
    </row>
    <row r="763" s="12" customFormat="1">
      <c r="B763" s="236"/>
      <c r="C763" s="237"/>
      <c r="D763" s="230" t="s">
        <v>287</v>
      </c>
      <c r="E763" s="238" t="s">
        <v>1</v>
      </c>
      <c r="F763" s="239" t="s">
        <v>3121</v>
      </c>
      <c r="G763" s="237"/>
      <c r="H763" s="240">
        <v>1</v>
      </c>
      <c r="I763" s="241"/>
      <c r="J763" s="237"/>
      <c r="K763" s="237"/>
      <c r="L763" s="242"/>
      <c r="M763" s="243"/>
      <c r="N763" s="244"/>
      <c r="O763" s="244"/>
      <c r="P763" s="244"/>
      <c r="Q763" s="244"/>
      <c r="R763" s="244"/>
      <c r="S763" s="244"/>
      <c r="T763" s="245"/>
      <c r="AT763" s="246" t="s">
        <v>287</v>
      </c>
      <c r="AU763" s="246" t="s">
        <v>90</v>
      </c>
      <c r="AV763" s="12" t="s">
        <v>90</v>
      </c>
      <c r="AW763" s="12" t="s">
        <v>40</v>
      </c>
      <c r="AX763" s="12" t="s">
        <v>79</v>
      </c>
      <c r="AY763" s="246" t="s">
        <v>174</v>
      </c>
    </row>
    <row r="764" s="12" customFormat="1">
      <c r="B764" s="236"/>
      <c r="C764" s="237"/>
      <c r="D764" s="230" t="s">
        <v>287</v>
      </c>
      <c r="E764" s="238" t="s">
        <v>1</v>
      </c>
      <c r="F764" s="239" t="s">
        <v>3442</v>
      </c>
      <c r="G764" s="237"/>
      <c r="H764" s="240">
        <v>1</v>
      </c>
      <c r="I764" s="241"/>
      <c r="J764" s="237"/>
      <c r="K764" s="237"/>
      <c r="L764" s="242"/>
      <c r="M764" s="243"/>
      <c r="N764" s="244"/>
      <c r="O764" s="244"/>
      <c r="P764" s="244"/>
      <c r="Q764" s="244"/>
      <c r="R764" s="244"/>
      <c r="S764" s="244"/>
      <c r="T764" s="245"/>
      <c r="AT764" s="246" t="s">
        <v>287</v>
      </c>
      <c r="AU764" s="246" t="s">
        <v>90</v>
      </c>
      <c r="AV764" s="12" t="s">
        <v>90</v>
      </c>
      <c r="AW764" s="12" t="s">
        <v>40</v>
      </c>
      <c r="AX764" s="12" t="s">
        <v>79</v>
      </c>
      <c r="AY764" s="246" t="s">
        <v>174</v>
      </c>
    </row>
    <row r="765" s="12" customFormat="1">
      <c r="B765" s="236"/>
      <c r="C765" s="237"/>
      <c r="D765" s="230" t="s">
        <v>287</v>
      </c>
      <c r="E765" s="238" t="s">
        <v>1</v>
      </c>
      <c r="F765" s="239" t="s">
        <v>3123</v>
      </c>
      <c r="G765" s="237"/>
      <c r="H765" s="240">
        <v>1</v>
      </c>
      <c r="I765" s="241"/>
      <c r="J765" s="237"/>
      <c r="K765" s="237"/>
      <c r="L765" s="242"/>
      <c r="M765" s="243"/>
      <c r="N765" s="244"/>
      <c r="O765" s="244"/>
      <c r="P765" s="244"/>
      <c r="Q765" s="244"/>
      <c r="R765" s="244"/>
      <c r="S765" s="244"/>
      <c r="T765" s="245"/>
      <c r="AT765" s="246" t="s">
        <v>287</v>
      </c>
      <c r="AU765" s="246" t="s">
        <v>90</v>
      </c>
      <c r="AV765" s="12" t="s">
        <v>90</v>
      </c>
      <c r="AW765" s="12" t="s">
        <v>40</v>
      </c>
      <c r="AX765" s="12" t="s">
        <v>79</v>
      </c>
      <c r="AY765" s="246" t="s">
        <v>174</v>
      </c>
    </row>
    <row r="766" s="12" customFormat="1">
      <c r="B766" s="236"/>
      <c r="C766" s="237"/>
      <c r="D766" s="230" t="s">
        <v>287</v>
      </c>
      <c r="E766" s="238" t="s">
        <v>1</v>
      </c>
      <c r="F766" s="239" t="s">
        <v>3391</v>
      </c>
      <c r="G766" s="237"/>
      <c r="H766" s="240">
        <v>1</v>
      </c>
      <c r="I766" s="241"/>
      <c r="J766" s="237"/>
      <c r="K766" s="237"/>
      <c r="L766" s="242"/>
      <c r="M766" s="243"/>
      <c r="N766" s="244"/>
      <c r="O766" s="244"/>
      <c r="P766" s="244"/>
      <c r="Q766" s="244"/>
      <c r="R766" s="244"/>
      <c r="S766" s="244"/>
      <c r="T766" s="245"/>
      <c r="AT766" s="246" t="s">
        <v>287</v>
      </c>
      <c r="AU766" s="246" t="s">
        <v>90</v>
      </c>
      <c r="AV766" s="12" t="s">
        <v>90</v>
      </c>
      <c r="AW766" s="12" t="s">
        <v>40</v>
      </c>
      <c r="AX766" s="12" t="s">
        <v>79</v>
      </c>
      <c r="AY766" s="246" t="s">
        <v>174</v>
      </c>
    </row>
    <row r="767" s="12" customFormat="1">
      <c r="B767" s="236"/>
      <c r="C767" s="237"/>
      <c r="D767" s="230" t="s">
        <v>287</v>
      </c>
      <c r="E767" s="238" t="s">
        <v>1</v>
      </c>
      <c r="F767" s="239" t="s">
        <v>3392</v>
      </c>
      <c r="G767" s="237"/>
      <c r="H767" s="240">
        <v>1</v>
      </c>
      <c r="I767" s="241"/>
      <c r="J767" s="237"/>
      <c r="K767" s="237"/>
      <c r="L767" s="242"/>
      <c r="M767" s="243"/>
      <c r="N767" s="244"/>
      <c r="O767" s="244"/>
      <c r="P767" s="244"/>
      <c r="Q767" s="244"/>
      <c r="R767" s="244"/>
      <c r="S767" s="244"/>
      <c r="T767" s="245"/>
      <c r="AT767" s="246" t="s">
        <v>287</v>
      </c>
      <c r="AU767" s="246" t="s">
        <v>90</v>
      </c>
      <c r="AV767" s="12" t="s">
        <v>90</v>
      </c>
      <c r="AW767" s="12" t="s">
        <v>40</v>
      </c>
      <c r="AX767" s="12" t="s">
        <v>79</v>
      </c>
      <c r="AY767" s="246" t="s">
        <v>174</v>
      </c>
    </row>
    <row r="768" s="12" customFormat="1">
      <c r="B768" s="236"/>
      <c r="C768" s="237"/>
      <c r="D768" s="230" t="s">
        <v>287</v>
      </c>
      <c r="E768" s="238" t="s">
        <v>1</v>
      </c>
      <c r="F768" s="239" t="s">
        <v>3393</v>
      </c>
      <c r="G768" s="237"/>
      <c r="H768" s="240">
        <v>1</v>
      </c>
      <c r="I768" s="241"/>
      <c r="J768" s="237"/>
      <c r="K768" s="237"/>
      <c r="L768" s="242"/>
      <c r="M768" s="243"/>
      <c r="N768" s="244"/>
      <c r="O768" s="244"/>
      <c r="P768" s="244"/>
      <c r="Q768" s="244"/>
      <c r="R768" s="244"/>
      <c r="S768" s="244"/>
      <c r="T768" s="245"/>
      <c r="AT768" s="246" t="s">
        <v>287</v>
      </c>
      <c r="AU768" s="246" t="s">
        <v>90</v>
      </c>
      <c r="AV768" s="12" t="s">
        <v>90</v>
      </c>
      <c r="AW768" s="12" t="s">
        <v>40</v>
      </c>
      <c r="AX768" s="12" t="s">
        <v>79</v>
      </c>
      <c r="AY768" s="246" t="s">
        <v>174</v>
      </c>
    </row>
    <row r="769" s="12" customFormat="1">
      <c r="B769" s="236"/>
      <c r="C769" s="237"/>
      <c r="D769" s="230" t="s">
        <v>287</v>
      </c>
      <c r="E769" s="238" t="s">
        <v>1</v>
      </c>
      <c r="F769" s="239" t="s">
        <v>3394</v>
      </c>
      <c r="G769" s="237"/>
      <c r="H769" s="240">
        <v>1</v>
      </c>
      <c r="I769" s="241"/>
      <c r="J769" s="237"/>
      <c r="K769" s="237"/>
      <c r="L769" s="242"/>
      <c r="M769" s="243"/>
      <c r="N769" s="244"/>
      <c r="O769" s="244"/>
      <c r="P769" s="244"/>
      <c r="Q769" s="244"/>
      <c r="R769" s="244"/>
      <c r="S769" s="244"/>
      <c r="T769" s="245"/>
      <c r="AT769" s="246" t="s">
        <v>287</v>
      </c>
      <c r="AU769" s="246" t="s">
        <v>90</v>
      </c>
      <c r="AV769" s="12" t="s">
        <v>90</v>
      </c>
      <c r="AW769" s="12" t="s">
        <v>40</v>
      </c>
      <c r="AX769" s="12" t="s">
        <v>79</v>
      </c>
      <c r="AY769" s="246" t="s">
        <v>174</v>
      </c>
    </row>
    <row r="770" s="1" customFormat="1" ht="16.5" customHeight="1">
      <c r="B770" s="37"/>
      <c r="C770" s="247" t="s">
        <v>2044</v>
      </c>
      <c r="D770" s="247" t="s">
        <v>312</v>
      </c>
      <c r="E770" s="248" t="s">
        <v>3443</v>
      </c>
      <c r="F770" s="249" t="s">
        <v>3444</v>
      </c>
      <c r="G770" s="250" t="s">
        <v>320</v>
      </c>
      <c r="H770" s="251">
        <v>1</v>
      </c>
      <c r="I770" s="252"/>
      <c r="J770" s="253">
        <f>ROUND(I770*H770,2)</f>
        <v>0</v>
      </c>
      <c r="K770" s="249" t="s">
        <v>1</v>
      </c>
      <c r="L770" s="254"/>
      <c r="M770" s="255" t="s">
        <v>1</v>
      </c>
      <c r="N770" s="256" t="s">
        <v>50</v>
      </c>
      <c r="O770" s="78"/>
      <c r="P770" s="227">
        <f>O770*H770</f>
        <v>0</v>
      </c>
      <c r="Q770" s="227">
        <v>0.0097999999999999997</v>
      </c>
      <c r="R770" s="227">
        <f>Q770*H770</f>
        <v>0.0097999999999999997</v>
      </c>
      <c r="S770" s="227">
        <v>0</v>
      </c>
      <c r="T770" s="228">
        <f>S770*H770</f>
        <v>0</v>
      </c>
      <c r="AR770" s="15" t="s">
        <v>209</v>
      </c>
      <c r="AT770" s="15" t="s">
        <v>312</v>
      </c>
      <c r="AU770" s="15" t="s">
        <v>90</v>
      </c>
      <c r="AY770" s="15" t="s">
        <v>174</v>
      </c>
      <c r="BE770" s="229">
        <f>IF(N770="základní",J770,0)</f>
        <v>0</v>
      </c>
      <c r="BF770" s="229">
        <f>IF(N770="snížená",J770,0)</f>
        <v>0</v>
      </c>
      <c r="BG770" s="229">
        <f>IF(N770="zákl. přenesená",J770,0)</f>
        <v>0</v>
      </c>
      <c r="BH770" s="229">
        <f>IF(N770="sníž. přenesená",J770,0)</f>
        <v>0</v>
      </c>
      <c r="BI770" s="229">
        <f>IF(N770="nulová",J770,0)</f>
        <v>0</v>
      </c>
      <c r="BJ770" s="15" t="s">
        <v>87</v>
      </c>
      <c r="BK770" s="229">
        <f>ROUND(I770*H770,2)</f>
        <v>0</v>
      </c>
      <c r="BL770" s="15" t="s">
        <v>192</v>
      </c>
      <c r="BM770" s="15" t="s">
        <v>3445</v>
      </c>
    </row>
    <row r="771" s="1" customFormat="1">
      <c r="B771" s="37"/>
      <c r="C771" s="38"/>
      <c r="D771" s="230" t="s">
        <v>181</v>
      </c>
      <c r="E771" s="38"/>
      <c r="F771" s="231" t="s">
        <v>3446</v>
      </c>
      <c r="G771" s="38"/>
      <c r="H771" s="38"/>
      <c r="I771" s="142"/>
      <c r="J771" s="38"/>
      <c r="K771" s="38"/>
      <c r="L771" s="42"/>
      <c r="M771" s="232"/>
      <c r="N771" s="78"/>
      <c r="O771" s="78"/>
      <c r="P771" s="78"/>
      <c r="Q771" s="78"/>
      <c r="R771" s="78"/>
      <c r="S771" s="78"/>
      <c r="T771" s="79"/>
      <c r="AT771" s="15" t="s">
        <v>181</v>
      </c>
      <c r="AU771" s="15" t="s">
        <v>90</v>
      </c>
    </row>
    <row r="772" s="12" customFormat="1">
      <c r="B772" s="236"/>
      <c r="C772" s="237"/>
      <c r="D772" s="230" t="s">
        <v>287</v>
      </c>
      <c r="E772" s="238" t="s">
        <v>1</v>
      </c>
      <c r="F772" s="239" t="s">
        <v>3447</v>
      </c>
      <c r="G772" s="237"/>
      <c r="H772" s="240">
        <v>1</v>
      </c>
      <c r="I772" s="241"/>
      <c r="J772" s="237"/>
      <c r="K772" s="237"/>
      <c r="L772" s="242"/>
      <c r="M772" s="243"/>
      <c r="N772" s="244"/>
      <c r="O772" s="244"/>
      <c r="P772" s="244"/>
      <c r="Q772" s="244"/>
      <c r="R772" s="244"/>
      <c r="S772" s="244"/>
      <c r="T772" s="245"/>
      <c r="AT772" s="246" t="s">
        <v>287</v>
      </c>
      <c r="AU772" s="246" t="s">
        <v>90</v>
      </c>
      <c r="AV772" s="12" t="s">
        <v>90</v>
      </c>
      <c r="AW772" s="12" t="s">
        <v>40</v>
      </c>
      <c r="AX772" s="12" t="s">
        <v>87</v>
      </c>
      <c r="AY772" s="246" t="s">
        <v>174</v>
      </c>
    </row>
    <row r="773" s="1" customFormat="1" ht="16.5" customHeight="1">
      <c r="B773" s="37"/>
      <c r="C773" s="247" t="s">
        <v>719</v>
      </c>
      <c r="D773" s="247" t="s">
        <v>312</v>
      </c>
      <c r="E773" s="248" t="s">
        <v>2134</v>
      </c>
      <c r="F773" s="249" t="s">
        <v>2135</v>
      </c>
      <c r="G773" s="250" t="s">
        <v>320</v>
      </c>
      <c r="H773" s="251">
        <v>21</v>
      </c>
      <c r="I773" s="252"/>
      <c r="J773" s="253">
        <f>ROUND(I773*H773,2)</f>
        <v>0</v>
      </c>
      <c r="K773" s="249" t="s">
        <v>1</v>
      </c>
      <c r="L773" s="254"/>
      <c r="M773" s="255" t="s">
        <v>1</v>
      </c>
      <c r="N773" s="256" t="s">
        <v>50</v>
      </c>
      <c r="O773" s="78"/>
      <c r="P773" s="227">
        <f>O773*H773</f>
        <v>0</v>
      </c>
      <c r="Q773" s="227">
        <v>0.00018000000000000001</v>
      </c>
      <c r="R773" s="227">
        <f>Q773*H773</f>
        <v>0.0037800000000000004</v>
      </c>
      <c r="S773" s="227">
        <v>0</v>
      </c>
      <c r="T773" s="228">
        <f>S773*H773</f>
        <v>0</v>
      </c>
      <c r="AR773" s="15" t="s">
        <v>209</v>
      </c>
      <c r="AT773" s="15" t="s">
        <v>312</v>
      </c>
      <c r="AU773" s="15" t="s">
        <v>90</v>
      </c>
      <c r="AY773" s="15" t="s">
        <v>174</v>
      </c>
      <c r="BE773" s="229">
        <f>IF(N773="základní",J773,0)</f>
        <v>0</v>
      </c>
      <c r="BF773" s="229">
        <f>IF(N773="snížená",J773,0)</f>
        <v>0</v>
      </c>
      <c r="BG773" s="229">
        <f>IF(N773="zákl. přenesená",J773,0)</f>
        <v>0</v>
      </c>
      <c r="BH773" s="229">
        <f>IF(N773="sníž. přenesená",J773,0)</f>
        <v>0</v>
      </c>
      <c r="BI773" s="229">
        <f>IF(N773="nulová",J773,0)</f>
        <v>0</v>
      </c>
      <c r="BJ773" s="15" t="s">
        <v>87</v>
      </c>
      <c r="BK773" s="229">
        <f>ROUND(I773*H773,2)</f>
        <v>0</v>
      </c>
      <c r="BL773" s="15" t="s">
        <v>192</v>
      </c>
      <c r="BM773" s="15" t="s">
        <v>3448</v>
      </c>
    </row>
    <row r="774" s="1" customFormat="1">
      <c r="B774" s="37"/>
      <c r="C774" s="38"/>
      <c r="D774" s="230" t="s">
        <v>181</v>
      </c>
      <c r="E774" s="38"/>
      <c r="F774" s="231" t="s">
        <v>2135</v>
      </c>
      <c r="G774" s="38"/>
      <c r="H774" s="38"/>
      <c r="I774" s="142"/>
      <c r="J774" s="38"/>
      <c r="K774" s="38"/>
      <c r="L774" s="42"/>
      <c r="M774" s="232"/>
      <c r="N774" s="78"/>
      <c r="O774" s="78"/>
      <c r="P774" s="78"/>
      <c r="Q774" s="78"/>
      <c r="R774" s="78"/>
      <c r="S774" s="78"/>
      <c r="T774" s="79"/>
      <c r="AT774" s="15" t="s">
        <v>181</v>
      </c>
      <c r="AU774" s="15" t="s">
        <v>90</v>
      </c>
    </row>
    <row r="775" s="12" customFormat="1">
      <c r="B775" s="236"/>
      <c r="C775" s="237"/>
      <c r="D775" s="230" t="s">
        <v>287</v>
      </c>
      <c r="E775" s="238" t="s">
        <v>1</v>
      </c>
      <c r="F775" s="239" t="s">
        <v>3388</v>
      </c>
      <c r="G775" s="237"/>
      <c r="H775" s="240">
        <v>2</v>
      </c>
      <c r="I775" s="241"/>
      <c r="J775" s="237"/>
      <c r="K775" s="237"/>
      <c r="L775" s="242"/>
      <c r="M775" s="243"/>
      <c r="N775" s="244"/>
      <c r="O775" s="244"/>
      <c r="P775" s="244"/>
      <c r="Q775" s="244"/>
      <c r="R775" s="244"/>
      <c r="S775" s="244"/>
      <c r="T775" s="245"/>
      <c r="AT775" s="246" t="s">
        <v>287</v>
      </c>
      <c r="AU775" s="246" t="s">
        <v>90</v>
      </c>
      <c r="AV775" s="12" t="s">
        <v>90</v>
      </c>
      <c r="AW775" s="12" t="s">
        <v>40</v>
      </c>
      <c r="AX775" s="12" t="s">
        <v>79</v>
      </c>
      <c r="AY775" s="246" t="s">
        <v>174</v>
      </c>
    </row>
    <row r="776" s="12" customFormat="1">
      <c r="B776" s="236"/>
      <c r="C776" s="237"/>
      <c r="D776" s="230" t="s">
        <v>287</v>
      </c>
      <c r="E776" s="238" t="s">
        <v>1</v>
      </c>
      <c r="F776" s="239" t="s">
        <v>3432</v>
      </c>
      <c r="G776" s="237"/>
      <c r="H776" s="240">
        <v>5</v>
      </c>
      <c r="I776" s="241"/>
      <c r="J776" s="237"/>
      <c r="K776" s="237"/>
      <c r="L776" s="242"/>
      <c r="M776" s="243"/>
      <c r="N776" s="244"/>
      <c r="O776" s="244"/>
      <c r="P776" s="244"/>
      <c r="Q776" s="244"/>
      <c r="R776" s="244"/>
      <c r="S776" s="244"/>
      <c r="T776" s="245"/>
      <c r="AT776" s="246" t="s">
        <v>287</v>
      </c>
      <c r="AU776" s="246" t="s">
        <v>90</v>
      </c>
      <c r="AV776" s="12" t="s">
        <v>90</v>
      </c>
      <c r="AW776" s="12" t="s">
        <v>40</v>
      </c>
      <c r="AX776" s="12" t="s">
        <v>79</v>
      </c>
      <c r="AY776" s="246" t="s">
        <v>174</v>
      </c>
    </row>
    <row r="777" s="12" customFormat="1">
      <c r="B777" s="236"/>
      <c r="C777" s="237"/>
      <c r="D777" s="230" t="s">
        <v>287</v>
      </c>
      <c r="E777" s="238" t="s">
        <v>1</v>
      </c>
      <c r="F777" s="239" t="s">
        <v>3433</v>
      </c>
      <c r="G777" s="237"/>
      <c r="H777" s="240">
        <v>2</v>
      </c>
      <c r="I777" s="241"/>
      <c r="J777" s="237"/>
      <c r="K777" s="237"/>
      <c r="L777" s="242"/>
      <c r="M777" s="243"/>
      <c r="N777" s="244"/>
      <c r="O777" s="244"/>
      <c r="P777" s="244"/>
      <c r="Q777" s="244"/>
      <c r="R777" s="244"/>
      <c r="S777" s="244"/>
      <c r="T777" s="245"/>
      <c r="AT777" s="246" t="s">
        <v>287</v>
      </c>
      <c r="AU777" s="246" t="s">
        <v>90</v>
      </c>
      <c r="AV777" s="12" t="s">
        <v>90</v>
      </c>
      <c r="AW777" s="12" t="s">
        <v>40</v>
      </c>
      <c r="AX777" s="12" t="s">
        <v>79</v>
      </c>
      <c r="AY777" s="246" t="s">
        <v>174</v>
      </c>
    </row>
    <row r="778" s="12" customFormat="1">
      <c r="B778" s="236"/>
      <c r="C778" s="237"/>
      <c r="D778" s="230" t="s">
        <v>287</v>
      </c>
      <c r="E778" s="238" t="s">
        <v>1</v>
      </c>
      <c r="F778" s="239" t="s">
        <v>3390</v>
      </c>
      <c r="G778" s="237"/>
      <c r="H778" s="240">
        <v>2</v>
      </c>
      <c r="I778" s="241"/>
      <c r="J778" s="237"/>
      <c r="K778" s="237"/>
      <c r="L778" s="242"/>
      <c r="M778" s="243"/>
      <c r="N778" s="244"/>
      <c r="O778" s="244"/>
      <c r="P778" s="244"/>
      <c r="Q778" s="244"/>
      <c r="R778" s="244"/>
      <c r="S778" s="244"/>
      <c r="T778" s="245"/>
      <c r="AT778" s="246" t="s">
        <v>287</v>
      </c>
      <c r="AU778" s="246" t="s">
        <v>90</v>
      </c>
      <c r="AV778" s="12" t="s">
        <v>90</v>
      </c>
      <c r="AW778" s="12" t="s">
        <v>40</v>
      </c>
      <c r="AX778" s="12" t="s">
        <v>79</v>
      </c>
      <c r="AY778" s="246" t="s">
        <v>174</v>
      </c>
    </row>
    <row r="779" s="12" customFormat="1">
      <c r="B779" s="236"/>
      <c r="C779" s="237"/>
      <c r="D779" s="230" t="s">
        <v>287</v>
      </c>
      <c r="E779" s="238" t="s">
        <v>1</v>
      </c>
      <c r="F779" s="239" t="s">
        <v>3434</v>
      </c>
      <c r="G779" s="237"/>
      <c r="H779" s="240">
        <v>2</v>
      </c>
      <c r="I779" s="241"/>
      <c r="J779" s="237"/>
      <c r="K779" s="237"/>
      <c r="L779" s="242"/>
      <c r="M779" s="243"/>
      <c r="N779" s="244"/>
      <c r="O779" s="244"/>
      <c r="P779" s="244"/>
      <c r="Q779" s="244"/>
      <c r="R779" s="244"/>
      <c r="S779" s="244"/>
      <c r="T779" s="245"/>
      <c r="AT779" s="246" t="s">
        <v>287</v>
      </c>
      <c r="AU779" s="246" t="s">
        <v>90</v>
      </c>
      <c r="AV779" s="12" t="s">
        <v>90</v>
      </c>
      <c r="AW779" s="12" t="s">
        <v>40</v>
      </c>
      <c r="AX779" s="12" t="s">
        <v>79</v>
      </c>
      <c r="AY779" s="246" t="s">
        <v>174</v>
      </c>
    </row>
    <row r="780" s="12" customFormat="1">
      <c r="B780" s="236"/>
      <c r="C780" s="237"/>
      <c r="D780" s="230" t="s">
        <v>287</v>
      </c>
      <c r="E780" s="238" t="s">
        <v>1</v>
      </c>
      <c r="F780" s="239" t="s">
        <v>3435</v>
      </c>
      <c r="G780" s="237"/>
      <c r="H780" s="240">
        <v>2</v>
      </c>
      <c r="I780" s="241"/>
      <c r="J780" s="237"/>
      <c r="K780" s="237"/>
      <c r="L780" s="242"/>
      <c r="M780" s="243"/>
      <c r="N780" s="244"/>
      <c r="O780" s="244"/>
      <c r="P780" s="244"/>
      <c r="Q780" s="244"/>
      <c r="R780" s="244"/>
      <c r="S780" s="244"/>
      <c r="T780" s="245"/>
      <c r="AT780" s="246" t="s">
        <v>287</v>
      </c>
      <c r="AU780" s="246" t="s">
        <v>90</v>
      </c>
      <c r="AV780" s="12" t="s">
        <v>90</v>
      </c>
      <c r="AW780" s="12" t="s">
        <v>40</v>
      </c>
      <c r="AX780" s="12" t="s">
        <v>79</v>
      </c>
      <c r="AY780" s="246" t="s">
        <v>174</v>
      </c>
    </row>
    <row r="781" s="12" customFormat="1">
      <c r="B781" s="236"/>
      <c r="C781" s="237"/>
      <c r="D781" s="230" t="s">
        <v>287</v>
      </c>
      <c r="E781" s="238" t="s">
        <v>1</v>
      </c>
      <c r="F781" s="239" t="s">
        <v>3436</v>
      </c>
      <c r="G781" s="237"/>
      <c r="H781" s="240">
        <v>2</v>
      </c>
      <c r="I781" s="241"/>
      <c r="J781" s="237"/>
      <c r="K781" s="237"/>
      <c r="L781" s="242"/>
      <c r="M781" s="243"/>
      <c r="N781" s="244"/>
      <c r="O781" s="244"/>
      <c r="P781" s="244"/>
      <c r="Q781" s="244"/>
      <c r="R781" s="244"/>
      <c r="S781" s="244"/>
      <c r="T781" s="245"/>
      <c r="AT781" s="246" t="s">
        <v>287</v>
      </c>
      <c r="AU781" s="246" t="s">
        <v>90</v>
      </c>
      <c r="AV781" s="12" t="s">
        <v>90</v>
      </c>
      <c r="AW781" s="12" t="s">
        <v>40</v>
      </c>
      <c r="AX781" s="12" t="s">
        <v>79</v>
      </c>
      <c r="AY781" s="246" t="s">
        <v>174</v>
      </c>
    </row>
    <row r="782" s="12" customFormat="1">
      <c r="B782" s="236"/>
      <c r="C782" s="237"/>
      <c r="D782" s="230" t="s">
        <v>287</v>
      </c>
      <c r="E782" s="238" t="s">
        <v>1</v>
      </c>
      <c r="F782" s="239" t="s">
        <v>3437</v>
      </c>
      <c r="G782" s="237"/>
      <c r="H782" s="240">
        <v>2</v>
      </c>
      <c r="I782" s="241"/>
      <c r="J782" s="237"/>
      <c r="K782" s="237"/>
      <c r="L782" s="242"/>
      <c r="M782" s="243"/>
      <c r="N782" s="244"/>
      <c r="O782" s="244"/>
      <c r="P782" s="244"/>
      <c r="Q782" s="244"/>
      <c r="R782" s="244"/>
      <c r="S782" s="244"/>
      <c r="T782" s="245"/>
      <c r="AT782" s="246" t="s">
        <v>287</v>
      </c>
      <c r="AU782" s="246" t="s">
        <v>90</v>
      </c>
      <c r="AV782" s="12" t="s">
        <v>90</v>
      </c>
      <c r="AW782" s="12" t="s">
        <v>40</v>
      </c>
      <c r="AX782" s="12" t="s">
        <v>79</v>
      </c>
      <c r="AY782" s="246" t="s">
        <v>174</v>
      </c>
    </row>
    <row r="783" s="12" customFormat="1">
      <c r="B783" s="236"/>
      <c r="C783" s="237"/>
      <c r="D783" s="230" t="s">
        <v>287</v>
      </c>
      <c r="E783" s="238" t="s">
        <v>1</v>
      </c>
      <c r="F783" s="239" t="s">
        <v>3438</v>
      </c>
      <c r="G783" s="237"/>
      <c r="H783" s="240">
        <v>2</v>
      </c>
      <c r="I783" s="241"/>
      <c r="J783" s="237"/>
      <c r="K783" s="237"/>
      <c r="L783" s="242"/>
      <c r="M783" s="243"/>
      <c r="N783" s="244"/>
      <c r="O783" s="244"/>
      <c r="P783" s="244"/>
      <c r="Q783" s="244"/>
      <c r="R783" s="244"/>
      <c r="S783" s="244"/>
      <c r="T783" s="245"/>
      <c r="AT783" s="246" t="s">
        <v>287</v>
      </c>
      <c r="AU783" s="246" t="s">
        <v>90</v>
      </c>
      <c r="AV783" s="12" t="s">
        <v>90</v>
      </c>
      <c r="AW783" s="12" t="s">
        <v>40</v>
      </c>
      <c r="AX783" s="12" t="s">
        <v>79</v>
      </c>
      <c r="AY783" s="246" t="s">
        <v>174</v>
      </c>
    </row>
    <row r="784" s="1" customFormat="1" ht="16.5" customHeight="1">
      <c r="B784" s="37"/>
      <c r="C784" s="247" t="s">
        <v>730</v>
      </c>
      <c r="D784" s="247" t="s">
        <v>312</v>
      </c>
      <c r="E784" s="248" t="s">
        <v>2147</v>
      </c>
      <c r="F784" s="249" t="s">
        <v>2933</v>
      </c>
      <c r="G784" s="250" t="s">
        <v>320</v>
      </c>
      <c r="H784" s="251">
        <v>2</v>
      </c>
      <c r="I784" s="252"/>
      <c r="J784" s="253">
        <f>ROUND(I784*H784,2)</f>
        <v>0</v>
      </c>
      <c r="K784" s="249" t="s">
        <v>1</v>
      </c>
      <c r="L784" s="254"/>
      <c r="M784" s="255" t="s">
        <v>1</v>
      </c>
      <c r="N784" s="256" t="s">
        <v>50</v>
      </c>
      <c r="O784" s="78"/>
      <c r="P784" s="227">
        <f>O784*H784</f>
        <v>0</v>
      </c>
      <c r="Q784" s="227">
        <v>0.00018000000000000001</v>
      </c>
      <c r="R784" s="227">
        <f>Q784*H784</f>
        <v>0.00036000000000000002</v>
      </c>
      <c r="S784" s="227">
        <v>0</v>
      </c>
      <c r="T784" s="228">
        <f>S784*H784</f>
        <v>0</v>
      </c>
      <c r="AR784" s="15" t="s">
        <v>209</v>
      </c>
      <c r="AT784" s="15" t="s">
        <v>312</v>
      </c>
      <c r="AU784" s="15" t="s">
        <v>90</v>
      </c>
      <c r="AY784" s="15" t="s">
        <v>174</v>
      </c>
      <c r="BE784" s="229">
        <f>IF(N784="základní",J784,0)</f>
        <v>0</v>
      </c>
      <c r="BF784" s="229">
        <f>IF(N784="snížená",J784,0)</f>
        <v>0</v>
      </c>
      <c r="BG784" s="229">
        <f>IF(N784="zákl. přenesená",J784,0)</f>
        <v>0</v>
      </c>
      <c r="BH784" s="229">
        <f>IF(N784="sníž. přenesená",J784,0)</f>
        <v>0</v>
      </c>
      <c r="BI784" s="229">
        <f>IF(N784="nulová",J784,0)</f>
        <v>0</v>
      </c>
      <c r="BJ784" s="15" t="s">
        <v>87</v>
      </c>
      <c r="BK784" s="229">
        <f>ROUND(I784*H784,2)</f>
        <v>0</v>
      </c>
      <c r="BL784" s="15" t="s">
        <v>192</v>
      </c>
      <c r="BM784" s="15" t="s">
        <v>3449</v>
      </c>
    </row>
    <row r="785" s="1" customFormat="1">
      <c r="B785" s="37"/>
      <c r="C785" s="38"/>
      <c r="D785" s="230" t="s">
        <v>181</v>
      </c>
      <c r="E785" s="38"/>
      <c r="F785" s="231" t="s">
        <v>2933</v>
      </c>
      <c r="G785" s="38"/>
      <c r="H785" s="38"/>
      <c r="I785" s="142"/>
      <c r="J785" s="38"/>
      <c r="K785" s="38"/>
      <c r="L785" s="42"/>
      <c r="M785" s="232"/>
      <c r="N785" s="78"/>
      <c r="O785" s="78"/>
      <c r="P785" s="78"/>
      <c r="Q785" s="78"/>
      <c r="R785" s="78"/>
      <c r="S785" s="78"/>
      <c r="T785" s="79"/>
      <c r="AT785" s="15" t="s">
        <v>181</v>
      </c>
      <c r="AU785" s="15" t="s">
        <v>90</v>
      </c>
    </row>
    <row r="786" s="12" customFormat="1">
      <c r="B786" s="236"/>
      <c r="C786" s="237"/>
      <c r="D786" s="230" t="s">
        <v>287</v>
      </c>
      <c r="E786" s="238" t="s">
        <v>1</v>
      </c>
      <c r="F786" s="239" t="s">
        <v>3450</v>
      </c>
      <c r="G786" s="237"/>
      <c r="H786" s="240">
        <v>2</v>
      </c>
      <c r="I786" s="241"/>
      <c r="J786" s="237"/>
      <c r="K786" s="237"/>
      <c r="L786" s="242"/>
      <c r="M786" s="243"/>
      <c r="N786" s="244"/>
      <c r="O786" s="244"/>
      <c r="P786" s="244"/>
      <c r="Q786" s="244"/>
      <c r="R786" s="244"/>
      <c r="S786" s="244"/>
      <c r="T786" s="245"/>
      <c r="AT786" s="246" t="s">
        <v>287</v>
      </c>
      <c r="AU786" s="246" t="s">
        <v>90</v>
      </c>
      <c r="AV786" s="12" t="s">
        <v>90</v>
      </c>
      <c r="AW786" s="12" t="s">
        <v>40</v>
      </c>
      <c r="AX786" s="12" t="s">
        <v>87</v>
      </c>
      <c r="AY786" s="246" t="s">
        <v>174</v>
      </c>
    </row>
    <row r="787" s="1" customFormat="1" ht="16.5" customHeight="1">
      <c r="B787" s="37"/>
      <c r="C787" s="247" t="s">
        <v>737</v>
      </c>
      <c r="D787" s="247" t="s">
        <v>312</v>
      </c>
      <c r="E787" s="248" t="s">
        <v>2155</v>
      </c>
      <c r="F787" s="249" t="s">
        <v>2156</v>
      </c>
      <c r="G787" s="250" t="s">
        <v>320</v>
      </c>
      <c r="H787" s="251">
        <v>5</v>
      </c>
      <c r="I787" s="252"/>
      <c r="J787" s="253">
        <f>ROUND(I787*H787,2)</f>
        <v>0</v>
      </c>
      <c r="K787" s="249" t="s">
        <v>1</v>
      </c>
      <c r="L787" s="254"/>
      <c r="M787" s="255" t="s">
        <v>1</v>
      </c>
      <c r="N787" s="256" t="s">
        <v>50</v>
      </c>
      <c r="O787" s="78"/>
      <c r="P787" s="227">
        <f>O787*H787</f>
        <v>0</v>
      </c>
      <c r="Q787" s="227">
        <v>6.9999999999999994E-05</v>
      </c>
      <c r="R787" s="227">
        <f>Q787*H787</f>
        <v>0.00034999999999999994</v>
      </c>
      <c r="S787" s="227">
        <v>0</v>
      </c>
      <c r="T787" s="228">
        <f>S787*H787</f>
        <v>0</v>
      </c>
      <c r="AR787" s="15" t="s">
        <v>209</v>
      </c>
      <c r="AT787" s="15" t="s">
        <v>312</v>
      </c>
      <c r="AU787" s="15" t="s">
        <v>90</v>
      </c>
      <c r="AY787" s="15" t="s">
        <v>174</v>
      </c>
      <c r="BE787" s="229">
        <f>IF(N787="základní",J787,0)</f>
        <v>0</v>
      </c>
      <c r="BF787" s="229">
        <f>IF(N787="snížená",J787,0)</f>
        <v>0</v>
      </c>
      <c r="BG787" s="229">
        <f>IF(N787="zákl. přenesená",J787,0)</f>
        <v>0</v>
      </c>
      <c r="BH787" s="229">
        <f>IF(N787="sníž. přenesená",J787,0)</f>
        <v>0</v>
      </c>
      <c r="BI787" s="229">
        <f>IF(N787="nulová",J787,0)</f>
        <v>0</v>
      </c>
      <c r="BJ787" s="15" t="s">
        <v>87</v>
      </c>
      <c r="BK787" s="229">
        <f>ROUND(I787*H787,2)</f>
        <v>0</v>
      </c>
      <c r="BL787" s="15" t="s">
        <v>192</v>
      </c>
      <c r="BM787" s="15" t="s">
        <v>3451</v>
      </c>
    </row>
    <row r="788" s="1" customFormat="1">
      <c r="B788" s="37"/>
      <c r="C788" s="38"/>
      <c r="D788" s="230" t="s">
        <v>181</v>
      </c>
      <c r="E788" s="38"/>
      <c r="F788" s="231" t="s">
        <v>2156</v>
      </c>
      <c r="G788" s="38"/>
      <c r="H788" s="38"/>
      <c r="I788" s="142"/>
      <c r="J788" s="38"/>
      <c r="K788" s="38"/>
      <c r="L788" s="42"/>
      <c r="M788" s="232"/>
      <c r="N788" s="78"/>
      <c r="O788" s="78"/>
      <c r="P788" s="78"/>
      <c r="Q788" s="78"/>
      <c r="R788" s="78"/>
      <c r="S788" s="78"/>
      <c r="T788" s="79"/>
      <c r="AT788" s="15" t="s">
        <v>181</v>
      </c>
      <c r="AU788" s="15" t="s">
        <v>90</v>
      </c>
    </row>
    <row r="789" s="12" customFormat="1">
      <c r="B789" s="236"/>
      <c r="C789" s="237"/>
      <c r="D789" s="230" t="s">
        <v>287</v>
      </c>
      <c r="E789" s="238" t="s">
        <v>1</v>
      </c>
      <c r="F789" s="239" t="s">
        <v>3452</v>
      </c>
      <c r="G789" s="237"/>
      <c r="H789" s="240">
        <v>5</v>
      </c>
      <c r="I789" s="241"/>
      <c r="J789" s="237"/>
      <c r="K789" s="237"/>
      <c r="L789" s="242"/>
      <c r="M789" s="243"/>
      <c r="N789" s="244"/>
      <c r="O789" s="244"/>
      <c r="P789" s="244"/>
      <c r="Q789" s="244"/>
      <c r="R789" s="244"/>
      <c r="S789" s="244"/>
      <c r="T789" s="245"/>
      <c r="AT789" s="246" t="s">
        <v>287</v>
      </c>
      <c r="AU789" s="246" t="s">
        <v>90</v>
      </c>
      <c r="AV789" s="12" t="s">
        <v>90</v>
      </c>
      <c r="AW789" s="12" t="s">
        <v>40</v>
      </c>
      <c r="AX789" s="12" t="s">
        <v>79</v>
      </c>
      <c r="AY789" s="246" t="s">
        <v>174</v>
      </c>
    </row>
    <row r="790" s="1" customFormat="1" ht="16.5" customHeight="1">
      <c r="B790" s="37"/>
      <c r="C790" s="247" t="s">
        <v>1974</v>
      </c>
      <c r="D790" s="247" t="s">
        <v>312</v>
      </c>
      <c r="E790" s="248" t="s">
        <v>2151</v>
      </c>
      <c r="F790" s="249" t="s">
        <v>2152</v>
      </c>
      <c r="G790" s="250" t="s">
        <v>320</v>
      </c>
      <c r="H790" s="251">
        <v>3</v>
      </c>
      <c r="I790" s="252"/>
      <c r="J790" s="253">
        <f>ROUND(I790*H790,2)</f>
        <v>0</v>
      </c>
      <c r="K790" s="249" t="s">
        <v>1</v>
      </c>
      <c r="L790" s="254"/>
      <c r="M790" s="255" t="s">
        <v>1</v>
      </c>
      <c r="N790" s="256" t="s">
        <v>50</v>
      </c>
      <c r="O790" s="78"/>
      <c r="P790" s="227">
        <f>O790*H790</f>
        <v>0</v>
      </c>
      <c r="Q790" s="227">
        <v>6.9999999999999994E-05</v>
      </c>
      <c r="R790" s="227">
        <f>Q790*H790</f>
        <v>0.00020999999999999998</v>
      </c>
      <c r="S790" s="227">
        <v>0</v>
      </c>
      <c r="T790" s="228">
        <f>S790*H790</f>
        <v>0</v>
      </c>
      <c r="AR790" s="15" t="s">
        <v>209</v>
      </c>
      <c r="AT790" s="15" t="s">
        <v>312</v>
      </c>
      <c r="AU790" s="15" t="s">
        <v>90</v>
      </c>
      <c r="AY790" s="15" t="s">
        <v>174</v>
      </c>
      <c r="BE790" s="229">
        <f>IF(N790="základní",J790,0)</f>
        <v>0</v>
      </c>
      <c r="BF790" s="229">
        <f>IF(N790="snížená",J790,0)</f>
        <v>0</v>
      </c>
      <c r="BG790" s="229">
        <f>IF(N790="zákl. přenesená",J790,0)</f>
        <v>0</v>
      </c>
      <c r="BH790" s="229">
        <f>IF(N790="sníž. přenesená",J790,0)</f>
        <v>0</v>
      </c>
      <c r="BI790" s="229">
        <f>IF(N790="nulová",J790,0)</f>
        <v>0</v>
      </c>
      <c r="BJ790" s="15" t="s">
        <v>87</v>
      </c>
      <c r="BK790" s="229">
        <f>ROUND(I790*H790,2)</f>
        <v>0</v>
      </c>
      <c r="BL790" s="15" t="s">
        <v>192</v>
      </c>
      <c r="BM790" s="15" t="s">
        <v>3453</v>
      </c>
    </row>
    <row r="791" s="1" customFormat="1">
      <c r="B791" s="37"/>
      <c r="C791" s="38"/>
      <c r="D791" s="230" t="s">
        <v>181</v>
      </c>
      <c r="E791" s="38"/>
      <c r="F791" s="231" t="s">
        <v>2152</v>
      </c>
      <c r="G791" s="38"/>
      <c r="H791" s="38"/>
      <c r="I791" s="142"/>
      <c r="J791" s="38"/>
      <c r="K791" s="38"/>
      <c r="L791" s="42"/>
      <c r="M791" s="232"/>
      <c r="N791" s="78"/>
      <c r="O791" s="78"/>
      <c r="P791" s="78"/>
      <c r="Q791" s="78"/>
      <c r="R791" s="78"/>
      <c r="S791" s="78"/>
      <c r="T791" s="79"/>
      <c r="AT791" s="15" t="s">
        <v>181</v>
      </c>
      <c r="AU791" s="15" t="s">
        <v>90</v>
      </c>
    </row>
    <row r="792" s="12" customFormat="1">
      <c r="B792" s="236"/>
      <c r="C792" s="237"/>
      <c r="D792" s="230" t="s">
        <v>287</v>
      </c>
      <c r="E792" s="238" t="s">
        <v>1</v>
      </c>
      <c r="F792" s="239" t="s">
        <v>3454</v>
      </c>
      <c r="G792" s="237"/>
      <c r="H792" s="240">
        <v>1</v>
      </c>
      <c r="I792" s="241"/>
      <c r="J792" s="237"/>
      <c r="K792" s="237"/>
      <c r="L792" s="242"/>
      <c r="M792" s="243"/>
      <c r="N792" s="244"/>
      <c r="O792" s="244"/>
      <c r="P792" s="244"/>
      <c r="Q792" s="244"/>
      <c r="R792" s="244"/>
      <c r="S792" s="244"/>
      <c r="T792" s="245"/>
      <c r="AT792" s="246" t="s">
        <v>287</v>
      </c>
      <c r="AU792" s="246" t="s">
        <v>90</v>
      </c>
      <c r="AV792" s="12" t="s">
        <v>90</v>
      </c>
      <c r="AW792" s="12" t="s">
        <v>40</v>
      </c>
      <c r="AX792" s="12" t="s">
        <v>79</v>
      </c>
      <c r="AY792" s="246" t="s">
        <v>174</v>
      </c>
    </row>
    <row r="793" s="12" customFormat="1">
      <c r="B793" s="236"/>
      <c r="C793" s="237"/>
      <c r="D793" s="230" t="s">
        <v>287</v>
      </c>
      <c r="E793" s="238" t="s">
        <v>1</v>
      </c>
      <c r="F793" s="239" t="s">
        <v>3455</v>
      </c>
      <c r="G793" s="237"/>
      <c r="H793" s="240">
        <v>2</v>
      </c>
      <c r="I793" s="241"/>
      <c r="J793" s="237"/>
      <c r="K793" s="237"/>
      <c r="L793" s="242"/>
      <c r="M793" s="243"/>
      <c r="N793" s="244"/>
      <c r="O793" s="244"/>
      <c r="P793" s="244"/>
      <c r="Q793" s="244"/>
      <c r="R793" s="244"/>
      <c r="S793" s="244"/>
      <c r="T793" s="245"/>
      <c r="AT793" s="246" t="s">
        <v>287</v>
      </c>
      <c r="AU793" s="246" t="s">
        <v>90</v>
      </c>
      <c r="AV793" s="12" t="s">
        <v>90</v>
      </c>
      <c r="AW793" s="12" t="s">
        <v>40</v>
      </c>
      <c r="AX793" s="12" t="s">
        <v>79</v>
      </c>
      <c r="AY793" s="246" t="s">
        <v>174</v>
      </c>
    </row>
    <row r="794" s="1" customFormat="1" ht="22.5" customHeight="1">
      <c r="B794" s="37"/>
      <c r="C794" s="218" t="s">
        <v>743</v>
      </c>
      <c r="D794" s="218" t="s">
        <v>175</v>
      </c>
      <c r="E794" s="219" t="s">
        <v>517</v>
      </c>
      <c r="F794" s="220" t="s">
        <v>518</v>
      </c>
      <c r="G794" s="221" t="s">
        <v>178</v>
      </c>
      <c r="H794" s="222">
        <v>63</v>
      </c>
      <c r="I794" s="223"/>
      <c r="J794" s="224">
        <f>ROUND(I794*H794,2)</f>
        <v>0</v>
      </c>
      <c r="K794" s="220" t="s">
        <v>1</v>
      </c>
      <c r="L794" s="42"/>
      <c r="M794" s="225" t="s">
        <v>1</v>
      </c>
      <c r="N794" s="226" t="s">
        <v>50</v>
      </c>
      <c r="O794" s="78"/>
      <c r="P794" s="227">
        <f>O794*H794</f>
        <v>0</v>
      </c>
      <c r="Q794" s="227">
        <v>0</v>
      </c>
      <c r="R794" s="227">
        <f>Q794*H794</f>
        <v>0</v>
      </c>
      <c r="S794" s="227">
        <v>0</v>
      </c>
      <c r="T794" s="228">
        <f>S794*H794</f>
        <v>0</v>
      </c>
      <c r="AR794" s="15" t="s">
        <v>192</v>
      </c>
      <c r="AT794" s="15" t="s">
        <v>175</v>
      </c>
      <c r="AU794" s="15" t="s">
        <v>90</v>
      </c>
      <c r="AY794" s="15" t="s">
        <v>174</v>
      </c>
      <c r="BE794" s="229">
        <f>IF(N794="základní",J794,0)</f>
        <v>0</v>
      </c>
      <c r="BF794" s="229">
        <f>IF(N794="snížená",J794,0)</f>
        <v>0</v>
      </c>
      <c r="BG794" s="229">
        <f>IF(N794="zákl. přenesená",J794,0)</f>
        <v>0</v>
      </c>
      <c r="BH794" s="229">
        <f>IF(N794="sníž. přenesená",J794,0)</f>
        <v>0</v>
      </c>
      <c r="BI794" s="229">
        <f>IF(N794="nulová",J794,0)</f>
        <v>0</v>
      </c>
      <c r="BJ794" s="15" t="s">
        <v>87</v>
      </c>
      <c r="BK794" s="229">
        <f>ROUND(I794*H794,2)</f>
        <v>0</v>
      </c>
      <c r="BL794" s="15" t="s">
        <v>192</v>
      </c>
      <c r="BM794" s="15" t="s">
        <v>3456</v>
      </c>
    </row>
    <row r="795" s="12" customFormat="1">
      <c r="B795" s="236"/>
      <c r="C795" s="237"/>
      <c r="D795" s="230" t="s">
        <v>287</v>
      </c>
      <c r="E795" s="238" t="s">
        <v>1</v>
      </c>
      <c r="F795" s="239" t="s">
        <v>608</v>
      </c>
      <c r="G795" s="237"/>
      <c r="H795" s="240">
        <v>63</v>
      </c>
      <c r="I795" s="241"/>
      <c r="J795" s="237"/>
      <c r="K795" s="237"/>
      <c r="L795" s="242"/>
      <c r="M795" s="243"/>
      <c r="N795" s="244"/>
      <c r="O795" s="244"/>
      <c r="P795" s="244"/>
      <c r="Q795" s="244"/>
      <c r="R795" s="244"/>
      <c r="S795" s="244"/>
      <c r="T795" s="245"/>
      <c r="AT795" s="246" t="s">
        <v>287</v>
      </c>
      <c r="AU795" s="246" t="s">
        <v>90</v>
      </c>
      <c r="AV795" s="12" t="s">
        <v>90</v>
      </c>
      <c r="AW795" s="12" t="s">
        <v>40</v>
      </c>
      <c r="AX795" s="12" t="s">
        <v>87</v>
      </c>
      <c r="AY795" s="246" t="s">
        <v>174</v>
      </c>
    </row>
    <row r="796" s="1" customFormat="1" ht="16.5" customHeight="1">
      <c r="B796" s="37"/>
      <c r="C796" s="218" t="s">
        <v>748</v>
      </c>
      <c r="D796" s="218" t="s">
        <v>175</v>
      </c>
      <c r="E796" s="219" t="s">
        <v>2177</v>
      </c>
      <c r="F796" s="220" t="s">
        <v>2178</v>
      </c>
      <c r="G796" s="221" t="s">
        <v>178</v>
      </c>
      <c r="H796" s="222">
        <v>23</v>
      </c>
      <c r="I796" s="223"/>
      <c r="J796" s="224">
        <f>ROUND(I796*H796,2)</f>
        <v>0</v>
      </c>
      <c r="K796" s="220" t="s">
        <v>1</v>
      </c>
      <c r="L796" s="42"/>
      <c r="M796" s="225" t="s">
        <v>1</v>
      </c>
      <c r="N796" s="226" t="s">
        <v>50</v>
      </c>
      <c r="O796" s="78"/>
      <c r="P796" s="227">
        <f>O796*H796</f>
        <v>0</v>
      </c>
      <c r="Q796" s="227">
        <v>0</v>
      </c>
      <c r="R796" s="227">
        <f>Q796*H796</f>
        <v>0</v>
      </c>
      <c r="S796" s="227">
        <v>0</v>
      </c>
      <c r="T796" s="228">
        <f>S796*H796</f>
        <v>0</v>
      </c>
      <c r="AR796" s="15" t="s">
        <v>192</v>
      </c>
      <c r="AT796" s="15" t="s">
        <v>175</v>
      </c>
      <c r="AU796" s="15" t="s">
        <v>90</v>
      </c>
      <c r="AY796" s="15" t="s">
        <v>174</v>
      </c>
      <c r="BE796" s="229">
        <f>IF(N796="základní",J796,0)</f>
        <v>0</v>
      </c>
      <c r="BF796" s="229">
        <f>IF(N796="snížená",J796,0)</f>
        <v>0</v>
      </c>
      <c r="BG796" s="229">
        <f>IF(N796="zákl. přenesená",J796,0)</f>
        <v>0</v>
      </c>
      <c r="BH796" s="229">
        <f>IF(N796="sníž. přenesená",J796,0)</f>
        <v>0</v>
      </c>
      <c r="BI796" s="229">
        <f>IF(N796="nulová",J796,0)</f>
        <v>0</v>
      </c>
      <c r="BJ796" s="15" t="s">
        <v>87</v>
      </c>
      <c r="BK796" s="229">
        <f>ROUND(I796*H796,2)</f>
        <v>0</v>
      </c>
      <c r="BL796" s="15" t="s">
        <v>192</v>
      </c>
      <c r="BM796" s="15" t="s">
        <v>3457</v>
      </c>
    </row>
    <row r="797" s="1" customFormat="1">
      <c r="B797" s="37"/>
      <c r="C797" s="38"/>
      <c r="D797" s="230" t="s">
        <v>181</v>
      </c>
      <c r="E797" s="38"/>
      <c r="F797" s="231" t="s">
        <v>2178</v>
      </c>
      <c r="G797" s="38"/>
      <c r="H797" s="38"/>
      <c r="I797" s="142"/>
      <c r="J797" s="38"/>
      <c r="K797" s="38"/>
      <c r="L797" s="42"/>
      <c r="M797" s="232"/>
      <c r="N797" s="78"/>
      <c r="O797" s="78"/>
      <c r="P797" s="78"/>
      <c r="Q797" s="78"/>
      <c r="R797" s="78"/>
      <c r="S797" s="78"/>
      <c r="T797" s="79"/>
      <c r="AT797" s="15" t="s">
        <v>181</v>
      </c>
      <c r="AU797" s="15" t="s">
        <v>90</v>
      </c>
    </row>
    <row r="798" s="12" customFormat="1">
      <c r="B798" s="236"/>
      <c r="C798" s="237"/>
      <c r="D798" s="230" t="s">
        <v>287</v>
      </c>
      <c r="E798" s="238" t="s">
        <v>1</v>
      </c>
      <c r="F798" s="239" t="s">
        <v>383</v>
      </c>
      <c r="G798" s="237"/>
      <c r="H798" s="240">
        <v>23</v>
      </c>
      <c r="I798" s="241"/>
      <c r="J798" s="237"/>
      <c r="K798" s="237"/>
      <c r="L798" s="242"/>
      <c r="M798" s="243"/>
      <c r="N798" s="244"/>
      <c r="O798" s="244"/>
      <c r="P798" s="244"/>
      <c r="Q798" s="244"/>
      <c r="R798" s="244"/>
      <c r="S798" s="244"/>
      <c r="T798" s="245"/>
      <c r="AT798" s="246" t="s">
        <v>287</v>
      </c>
      <c r="AU798" s="246" t="s">
        <v>90</v>
      </c>
      <c r="AV798" s="12" t="s">
        <v>90</v>
      </c>
      <c r="AW798" s="12" t="s">
        <v>40</v>
      </c>
      <c r="AX798" s="12" t="s">
        <v>87</v>
      </c>
      <c r="AY798" s="246" t="s">
        <v>174</v>
      </c>
    </row>
    <row r="799" s="1" customFormat="1" ht="16.5" customHeight="1">
      <c r="B799" s="37"/>
      <c r="C799" s="218" t="s">
        <v>754</v>
      </c>
      <c r="D799" s="218" t="s">
        <v>175</v>
      </c>
      <c r="E799" s="219" t="s">
        <v>2174</v>
      </c>
      <c r="F799" s="220" t="s">
        <v>2175</v>
      </c>
      <c r="G799" s="221" t="s">
        <v>178</v>
      </c>
      <c r="H799" s="222">
        <v>40</v>
      </c>
      <c r="I799" s="223"/>
      <c r="J799" s="224">
        <f>ROUND(I799*H799,2)</f>
        <v>0</v>
      </c>
      <c r="K799" s="220" t="s">
        <v>1</v>
      </c>
      <c r="L799" s="42"/>
      <c r="M799" s="225" t="s">
        <v>1</v>
      </c>
      <c r="N799" s="226" t="s">
        <v>50</v>
      </c>
      <c r="O799" s="78"/>
      <c r="P799" s="227">
        <f>O799*H799</f>
        <v>0</v>
      </c>
      <c r="Q799" s="227">
        <v>0</v>
      </c>
      <c r="R799" s="227">
        <f>Q799*H799</f>
        <v>0</v>
      </c>
      <c r="S799" s="227">
        <v>0</v>
      </c>
      <c r="T799" s="228">
        <f>S799*H799</f>
        <v>0</v>
      </c>
      <c r="AR799" s="15" t="s">
        <v>192</v>
      </c>
      <c r="AT799" s="15" t="s">
        <v>175</v>
      </c>
      <c r="AU799" s="15" t="s">
        <v>90</v>
      </c>
      <c r="AY799" s="15" t="s">
        <v>174</v>
      </c>
      <c r="BE799" s="229">
        <f>IF(N799="základní",J799,0)</f>
        <v>0</v>
      </c>
      <c r="BF799" s="229">
        <f>IF(N799="snížená",J799,0)</f>
        <v>0</v>
      </c>
      <c r="BG799" s="229">
        <f>IF(N799="zákl. přenesená",J799,0)</f>
        <v>0</v>
      </c>
      <c r="BH799" s="229">
        <f>IF(N799="sníž. přenesená",J799,0)</f>
        <v>0</v>
      </c>
      <c r="BI799" s="229">
        <f>IF(N799="nulová",J799,0)</f>
        <v>0</v>
      </c>
      <c r="BJ799" s="15" t="s">
        <v>87</v>
      </c>
      <c r="BK799" s="229">
        <f>ROUND(I799*H799,2)</f>
        <v>0</v>
      </c>
      <c r="BL799" s="15" t="s">
        <v>192</v>
      </c>
      <c r="BM799" s="15" t="s">
        <v>3458</v>
      </c>
    </row>
    <row r="800" s="1" customFormat="1">
      <c r="B800" s="37"/>
      <c r="C800" s="38"/>
      <c r="D800" s="230" t="s">
        <v>181</v>
      </c>
      <c r="E800" s="38"/>
      <c r="F800" s="231" t="s">
        <v>2175</v>
      </c>
      <c r="G800" s="38"/>
      <c r="H800" s="38"/>
      <c r="I800" s="142"/>
      <c r="J800" s="38"/>
      <c r="K800" s="38"/>
      <c r="L800" s="42"/>
      <c r="M800" s="232"/>
      <c r="N800" s="78"/>
      <c r="O800" s="78"/>
      <c r="P800" s="78"/>
      <c r="Q800" s="78"/>
      <c r="R800" s="78"/>
      <c r="S800" s="78"/>
      <c r="T800" s="79"/>
      <c r="AT800" s="15" t="s">
        <v>181</v>
      </c>
      <c r="AU800" s="15" t="s">
        <v>90</v>
      </c>
    </row>
    <row r="801" s="12" customFormat="1">
      <c r="B801" s="236"/>
      <c r="C801" s="237"/>
      <c r="D801" s="230" t="s">
        <v>287</v>
      </c>
      <c r="E801" s="238" t="s">
        <v>1</v>
      </c>
      <c r="F801" s="239" t="s">
        <v>477</v>
      </c>
      <c r="G801" s="237"/>
      <c r="H801" s="240">
        <v>40</v>
      </c>
      <c r="I801" s="241"/>
      <c r="J801" s="237"/>
      <c r="K801" s="237"/>
      <c r="L801" s="242"/>
      <c r="M801" s="243"/>
      <c r="N801" s="244"/>
      <c r="O801" s="244"/>
      <c r="P801" s="244"/>
      <c r="Q801" s="244"/>
      <c r="R801" s="244"/>
      <c r="S801" s="244"/>
      <c r="T801" s="245"/>
      <c r="AT801" s="246" t="s">
        <v>287</v>
      </c>
      <c r="AU801" s="246" t="s">
        <v>90</v>
      </c>
      <c r="AV801" s="12" t="s">
        <v>90</v>
      </c>
      <c r="AW801" s="12" t="s">
        <v>40</v>
      </c>
      <c r="AX801" s="12" t="s">
        <v>87</v>
      </c>
      <c r="AY801" s="246" t="s">
        <v>174</v>
      </c>
    </row>
    <row r="802" s="1" customFormat="1" ht="16.5" customHeight="1">
      <c r="B802" s="37"/>
      <c r="C802" s="218" t="s">
        <v>2428</v>
      </c>
      <c r="D802" s="218" t="s">
        <v>175</v>
      </c>
      <c r="E802" s="219" t="s">
        <v>2167</v>
      </c>
      <c r="F802" s="220" t="s">
        <v>2168</v>
      </c>
      <c r="G802" s="221" t="s">
        <v>178</v>
      </c>
      <c r="H802" s="222">
        <v>63</v>
      </c>
      <c r="I802" s="223"/>
      <c r="J802" s="224">
        <f>ROUND(I802*H802,2)</f>
        <v>0</v>
      </c>
      <c r="K802" s="220" t="s">
        <v>1</v>
      </c>
      <c r="L802" s="42"/>
      <c r="M802" s="225" t="s">
        <v>1</v>
      </c>
      <c r="N802" s="226" t="s">
        <v>50</v>
      </c>
      <c r="O802" s="78"/>
      <c r="P802" s="227">
        <f>O802*H802</f>
        <v>0</v>
      </c>
      <c r="Q802" s="227">
        <v>0</v>
      </c>
      <c r="R802" s="227">
        <f>Q802*H802</f>
        <v>0</v>
      </c>
      <c r="S802" s="227">
        <v>0</v>
      </c>
      <c r="T802" s="228">
        <f>S802*H802</f>
        <v>0</v>
      </c>
      <c r="AR802" s="15" t="s">
        <v>192</v>
      </c>
      <c r="AT802" s="15" t="s">
        <v>175</v>
      </c>
      <c r="AU802" s="15" t="s">
        <v>90</v>
      </c>
      <c r="AY802" s="15" t="s">
        <v>174</v>
      </c>
      <c r="BE802" s="229">
        <f>IF(N802="základní",J802,0)</f>
        <v>0</v>
      </c>
      <c r="BF802" s="229">
        <f>IF(N802="snížená",J802,0)</f>
        <v>0</v>
      </c>
      <c r="BG802" s="229">
        <f>IF(N802="zákl. přenesená",J802,0)</f>
        <v>0</v>
      </c>
      <c r="BH802" s="229">
        <f>IF(N802="sníž. přenesená",J802,0)</f>
        <v>0</v>
      </c>
      <c r="BI802" s="229">
        <f>IF(N802="nulová",J802,0)</f>
        <v>0</v>
      </c>
      <c r="BJ802" s="15" t="s">
        <v>87</v>
      </c>
      <c r="BK802" s="229">
        <f>ROUND(I802*H802,2)</f>
        <v>0</v>
      </c>
      <c r="BL802" s="15" t="s">
        <v>192</v>
      </c>
      <c r="BM802" s="15" t="s">
        <v>3459</v>
      </c>
    </row>
    <row r="803" s="12" customFormat="1">
      <c r="B803" s="236"/>
      <c r="C803" s="237"/>
      <c r="D803" s="230" t="s">
        <v>287</v>
      </c>
      <c r="E803" s="238" t="s">
        <v>1</v>
      </c>
      <c r="F803" s="239" t="s">
        <v>608</v>
      </c>
      <c r="G803" s="237"/>
      <c r="H803" s="240">
        <v>63</v>
      </c>
      <c r="I803" s="241"/>
      <c r="J803" s="237"/>
      <c r="K803" s="237"/>
      <c r="L803" s="242"/>
      <c r="M803" s="243"/>
      <c r="N803" s="244"/>
      <c r="O803" s="244"/>
      <c r="P803" s="244"/>
      <c r="Q803" s="244"/>
      <c r="R803" s="244"/>
      <c r="S803" s="244"/>
      <c r="T803" s="245"/>
      <c r="AT803" s="246" t="s">
        <v>287</v>
      </c>
      <c r="AU803" s="246" t="s">
        <v>90</v>
      </c>
      <c r="AV803" s="12" t="s">
        <v>90</v>
      </c>
      <c r="AW803" s="12" t="s">
        <v>40</v>
      </c>
      <c r="AX803" s="12" t="s">
        <v>87</v>
      </c>
      <c r="AY803" s="246" t="s">
        <v>174</v>
      </c>
    </row>
    <row r="804" s="1" customFormat="1" ht="16.5" customHeight="1">
      <c r="B804" s="37"/>
      <c r="C804" s="218" t="s">
        <v>594</v>
      </c>
      <c r="D804" s="218" t="s">
        <v>175</v>
      </c>
      <c r="E804" s="219" t="s">
        <v>1944</v>
      </c>
      <c r="F804" s="220" t="s">
        <v>1945</v>
      </c>
      <c r="G804" s="221" t="s">
        <v>463</v>
      </c>
      <c r="H804" s="222">
        <v>2317.8000000000002</v>
      </c>
      <c r="I804" s="223"/>
      <c r="J804" s="224">
        <f>ROUND(I804*H804,2)</f>
        <v>0</v>
      </c>
      <c r="K804" s="220" t="s">
        <v>1</v>
      </c>
      <c r="L804" s="42"/>
      <c r="M804" s="225" t="s">
        <v>1</v>
      </c>
      <c r="N804" s="226" t="s">
        <v>50</v>
      </c>
      <c r="O804" s="78"/>
      <c r="P804" s="227">
        <f>O804*H804</f>
        <v>0</v>
      </c>
      <c r="Q804" s="227">
        <v>0</v>
      </c>
      <c r="R804" s="227">
        <f>Q804*H804</f>
        <v>0</v>
      </c>
      <c r="S804" s="227">
        <v>0</v>
      </c>
      <c r="T804" s="228">
        <f>S804*H804</f>
        <v>0</v>
      </c>
      <c r="AR804" s="15" t="s">
        <v>192</v>
      </c>
      <c r="AT804" s="15" t="s">
        <v>175</v>
      </c>
      <c r="AU804" s="15" t="s">
        <v>90</v>
      </c>
      <c r="AY804" s="15" t="s">
        <v>174</v>
      </c>
      <c r="BE804" s="229">
        <f>IF(N804="základní",J804,0)</f>
        <v>0</v>
      </c>
      <c r="BF804" s="229">
        <f>IF(N804="snížená",J804,0)</f>
        <v>0</v>
      </c>
      <c r="BG804" s="229">
        <f>IF(N804="zákl. přenesená",J804,0)</f>
        <v>0</v>
      </c>
      <c r="BH804" s="229">
        <f>IF(N804="sníž. přenesená",J804,0)</f>
        <v>0</v>
      </c>
      <c r="BI804" s="229">
        <f>IF(N804="nulová",J804,0)</f>
        <v>0</v>
      </c>
      <c r="BJ804" s="15" t="s">
        <v>87</v>
      </c>
      <c r="BK804" s="229">
        <f>ROUND(I804*H804,2)</f>
        <v>0</v>
      </c>
      <c r="BL804" s="15" t="s">
        <v>192</v>
      </c>
      <c r="BM804" s="15" t="s">
        <v>3460</v>
      </c>
    </row>
    <row r="805" s="12" customFormat="1">
      <c r="B805" s="236"/>
      <c r="C805" s="237"/>
      <c r="D805" s="230" t="s">
        <v>287</v>
      </c>
      <c r="E805" s="238" t="s">
        <v>1</v>
      </c>
      <c r="F805" s="239" t="s">
        <v>3331</v>
      </c>
      <c r="G805" s="237"/>
      <c r="H805" s="240">
        <v>1015</v>
      </c>
      <c r="I805" s="241"/>
      <c r="J805" s="237"/>
      <c r="K805" s="237"/>
      <c r="L805" s="242"/>
      <c r="M805" s="243"/>
      <c r="N805" s="244"/>
      <c r="O805" s="244"/>
      <c r="P805" s="244"/>
      <c r="Q805" s="244"/>
      <c r="R805" s="244"/>
      <c r="S805" s="244"/>
      <c r="T805" s="245"/>
      <c r="AT805" s="246" t="s">
        <v>287</v>
      </c>
      <c r="AU805" s="246" t="s">
        <v>90</v>
      </c>
      <c r="AV805" s="12" t="s">
        <v>90</v>
      </c>
      <c r="AW805" s="12" t="s">
        <v>40</v>
      </c>
      <c r="AX805" s="12" t="s">
        <v>79</v>
      </c>
      <c r="AY805" s="246" t="s">
        <v>174</v>
      </c>
    </row>
    <row r="806" s="12" customFormat="1">
      <c r="B806" s="236"/>
      <c r="C806" s="237"/>
      <c r="D806" s="230" t="s">
        <v>287</v>
      </c>
      <c r="E806" s="238" t="s">
        <v>1</v>
      </c>
      <c r="F806" s="239" t="s">
        <v>3332</v>
      </c>
      <c r="G806" s="237"/>
      <c r="H806" s="240">
        <v>94</v>
      </c>
      <c r="I806" s="241"/>
      <c r="J806" s="237"/>
      <c r="K806" s="237"/>
      <c r="L806" s="242"/>
      <c r="M806" s="243"/>
      <c r="N806" s="244"/>
      <c r="O806" s="244"/>
      <c r="P806" s="244"/>
      <c r="Q806" s="244"/>
      <c r="R806" s="244"/>
      <c r="S806" s="244"/>
      <c r="T806" s="245"/>
      <c r="AT806" s="246" t="s">
        <v>287</v>
      </c>
      <c r="AU806" s="246" t="s">
        <v>90</v>
      </c>
      <c r="AV806" s="12" t="s">
        <v>90</v>
      </c>
      <c r="AW806" s="12" t="s">
        <v>40</v>
      </c>
      <c r="AX806" s="12" t="s">
        <v>79</v>
      </c>
      <c r="AY806" s="246" t="s">
        <v>174</v>
      </c>
    </row>
    <row r="807" s="12" customFormat="1">
      <c r="B807" s="236"/>
      <c r="C807" s="237"/>
      <c r="D807" s="230" t="s">
        <v>287</v>
      </c>
      <c r="E807" s="238" t="s">
        <v>1</v>
      </c>
      <c r="F807" s="239" t="s">
        <v>3333</v>
      </c>
      <c r="G807" s="237"/>
      <c r="H807" s="240">
        <v>381</v>
      </c>
      <c r="I807" s="241"/>
      <c r="J807" s="237"/>
      <c r="K807" s="237"/>
      <c r="L807" s="242"/>
      <c r="M807" s="243"/>
      <c r="N807" s="244"/>
      <c r="O807" s="244"/>
      <c r="P807" s="244"/>
      <c r="Q807" s="244"/>
      <c r="R807" s="244"/>
      <c r="S807" s="244"/>
      <c r="T807" s="245"/>
      <c r="AT807" s="246" t="s">
        <v>287</v>
      </c>
      <c r="AU807" s="246" t="s">
        <v>90</v>
      </c>
      <c r="AV807" s="12" t="s">
        <v>90</v>
      </c>
      <c r="AW807" s="12" t="s">
        <v>40</v>
      </c>
      <c r="AX807" s="12" t="s">
        <v>79</v>
      </c>
      <c r="AY807" s="246" t="s">
        <v>174</v>
      </c>
    </row>
    <row r="808" s="12" customFormat="1">
      <c r="B808" s="236"/>
      <c r="C808" s="237"/>
      <c r="D808" s="230" t="s">
        <v>287</v>
      </c>
      <c r="E808" s="238" t="s">
        <v>1</v>
      </c>
      <c r="F808" s="239" t="s">
        <v>3334</v>
      </c>
      <c r="G808" s="237"/>
      <c r="H808" s="240">
        <v>87</v>
      </c>
      <c r="I808" s="241"/>
      <c r="J808" s="237"/>
      <c r="K808" s="237"/>
      <c r="L808" s="242"/>
      <c r="M808" s="243"/>
      <c r="N808" s="244"/>
      <c r="O808" s="244"/>
      <c r="P808" s="244"/>
      <c r="Q808" s="244"/>
      <c r="R808" s="244"/>
      <c r="S808" s="244"/>
      <c r="T808" s="245"/>
      <c r="AT808" s="246" t="s">
        <v>287</v>
      </c>
      <c r="AU808" s="246" t="s">
        <v>90</v>
      </c>
      <c r="AV808" s="12" t="s">
        <v>90</v>
      </c>
      <c r="AW808" s="12" t="s">
        <v>40</v>
      </c>
      <c r="AX808" s="12" t="s">
        <v>79</v>
      </c>
      <c r="AY808" s="246" t="s">
        <v>174</v>
      </c>
    </row>
    <row r="809" s="12" customFormat="1">
      <c r="B809" s="236"/>
      <c r="C809" s="237"/>
      <c r="D809" s="230" t="s">
        <v>287</v>
      </c>
      <c r="E809" s="238" t="s">
        <v>1</v>
      </c>
      <c r="F809" s="239" t="s">
        <v>3335</v>
      </c>
      <c r="G809" s="237"/>
      <c r="H809" s="240">
        <v>77</v>
      </c>
      <c r="I809" s="241"/>
      <c r="J809" s="237"/>
      <c r="K809" s="237"/>
      <c r="L809" s="242"/>
      <c r="M809" s="243"/>
      <c r="N809" s="244"/>
      <c r="O809" s="244"/>
      <c r="P809" s="244"/>
      <c r="Q809" s="244"/>
      <c r="R809" s="244"/>
      <c r="S809" s="244"/>
      <c r="T809" s="245"/>
      <c r="AT809" s="246" t="s">
        <v>287</v>
      </c>
      <c r="AU809" s="246" t="s">
        <v>90</v>
      </c>
      <c r="AV809" s="12" t="s">
        <v>90</v>
      </c>
      <c r="AW809" s="12" t="s">
        <v>40</v>
      </c>
      <c r="AX809" s="12" t="s">
        <v>79</v>
      </c>
      <c r="AY809" s="246" t="s">
        <v>174</v>
      </c>
    </row>
    <row r="810" s="12" customFormat="1">
      <c r="B810" s="236"/>
      <c r="C810" s="237"/>
      <c r="D810" s="230" t="s">
        <v>287</v>
      </c>
      <c r="E810" s="238" t="s">
        <v>1</v>
      </c>
      <c r="F810" s="239" t="s">
        <v>3336</v>
      </c>
      <c r="G810" s="237"/>
      <c r="H810" s="240">
        <v>98</v>
      </c>
      <c r="I810" s="241"/>
      <c r="J810" s="237"/>
      <c r="K810" s="237"/>
      <c r="L810" s="242"/>
      <c r="M810" s="243"/>
      <c r="N810" s="244"/>
      <c r="O810" s="244"/>
      <c r="P810" s="244"/>
      <c r="Q810" s="244"/>
      <c r="R810" s="244"/>
      <c r="S810" s="244"/>
      <c r="T810" s="245"/>
      <c r="AT810" s="246" t="s">
        <v>287</v>
      </c>
      <c r="AU810" s="246" t="s">
        <v>90</v>
      </c>
      <c r="AV810" s="12" t="s">
        <v>90</v>
      </c>
      <c r="AW810" s="12" t="s">
        <v>40</v>
      </c>
      <c r="AX810" s="12" t="s">
        <v>79</v>
      </c>
      <c r="AY810" s="246" t="s">
        <v>174</v>
      </c>
    </row>
    <row r="811" s="12" customFormat="1">
      <c r="B811" s="236"/>
      <c r="C811" s="237"/>
      <c r="D811" s="230" t="s">
        <v>287</v>
      </c>
      <c r="E811" s="238" t="s">
        <v>1</v>
      </c>
      <c r="F811" s="239" t="s">
        <v>3337</v>
      </c>
      <c r="G811" s="237"/>
      <c r="H811" s="240">
        <v>86</v>
      </c>
      <c r="I811" s="241"/>
      <c r="J811" s="237"/>
      <c r="K811" s="237"/>
      <c r="L811" s="242"/>
      <c r="M811" s="243"/>
      <c r="N811" s="244"/>
      <c r="O811" s="244"/>
      <c r="P811" s="244"/>
      <c r="Q811" s="244"/>
      <c r="R811" s="244"/>
      <c r="S811" s="244"/>
      <c r="T811" s="245"/>
      <c r="AT811" s="246" t="s">
        <v>287</v>
      </c>
      <c r="AU811" s="246" t="s">
        <v>90</v>
      </c>
      <c r="AV811" s="12" t="s">
        <v>90</v>
      </c>
      <c r="AW811" s="12" t="s">
        <v>40</v>
      </c>
      <c r="AX811" s="12" t="s">
        <v>79</v>
      </c>
      <c r="AY811" s="246" t="s">
        <v>174</v>
      </c>
    </row>
    <row r="812" s="12" customFormat="1">
      <c r="B812" s="236"/>
      <c r="C812" s="237"/>
      <c r="D812" s="230" t="s">
        <v>287</v>
      </c>
      <c r="E812" s="238" t="s">
        <v>1</v>
      </c>
      <c r="F812" s="239" t="s">
        <v>3338</v>
      </c>
      <c r="G812" s="237"/>
      <c r="H812" s="240">
        <v>49</v>
      </c>
      <c r="I812" s="241"/>
      <c r="J812" s="237"/>
      <c r="K812" s="237"/>
      <c r="L812" s="242"/>
      <c r="M812" s="243"/>
      <c r="N812" s="244"/>
      <c r="O812" s="244"/>
      <c r="P812" s="244"/>
      <c r="Q812" s="244"/>
      <c r="R812" s="244"/>
      <c r="S812" s="244"/>
      <c r="T812" s="245"/>
      <c r="AT812" s="246" t="s">
        <v>287</v>
      </c>
      <c r="AU812" s="246" t="s">
        <v>90</v>
      </c>
      <c r="AV812" s="12" t="s">
        <v>90</v>
      </c>
      <c r="AW812" s="12" t="s">
        <v>40</v>
      </c>
      <c r="AX812" s="12" t="s">
        <v>79</v>
      </c>
      <c r="AY812" s="246" t="s">
        <v>174</v>
      </c>
    </row>
    <row r="813" s="12" customFormat="1">
      <c r="B813" s="236"/>
      <c r="C813" s="237"/>
      <c r="D813" s="230" t="s">
        <v>287</v>
      </c>
      <c r="E813" s="238" t="s">
        <v>1</v>
      </c>
      <c r="F813" s="239" t="s">
        <v>3339</v>
      </c>
      <c r="G813" s="237"/>
      <c r="H813" s="240">
        <v>63</v>
      </c>
      <c r="I813" s="241"/>
      <c r="J813" s="237"/>
      <c r="K813" s="237"/>
      <c r="L813" s="242"/>
      <c r="M813" s="243"/>
      <c r="N813" s="244"/>
      <c r="O813" s="244"/>
      <c r="P813" s="244"/>
      <c r="Q813" s="244"/>
      <c r="R813" s="244"/>
      <c r="S813" s="244"/>
      <c r="T813" s="245"/>
      <c r="AT813" s="246" t="s">
        <v>287</v>
      </c>
      <c r="AU813" s="246" t="s">
        <v>90</v>
      </c>
      <c r="AV813" s="12" t="s">
        <v>90</v>
      </c>
      <c r="AW813" s="12" t="s">
        <v>40</v>
      </c>
      <c r="AX813" s="12" t="s">
        <v>79</v>
      </c>
      <c r="AY813" s="246" t="s">
        <v>174</v>
      </c>
    </row>
    <row r="814" s="12" customFormat="1">
      <c r="B814" s="236"/>
      <c r="C814" s="237"/>
      <c r="D814" s="230" t="s">
        <v>287</v>
      </c>
      <c r="E814" s="238" t="s">
        <v>1</v>
      </c>
      <c r="F814" s="239" t="s">
        <v>3340</v>
      </c>
      <c r="G814" s="237"/>
      <c r="H814" s="240">
        <v>55</v>
      </c>
      <c r="I814" s="241"/>
      <c r="J814" s="237"/>
      <c r="K814" s="237"/>
      <c r="L814" s="242"/>
      <c r="M814" s="243"/>
      <c r="N814" s="244"/>
      <c r="O814" s="244"/>
      <c r="P814" s="244"/>
      <c r="Q814" s="244"/>
      <c r="R814" s="244"/>
      <c r="S814" s="244"/>
      <c r="T814" s="245"/>
      <c r="AT814" s="246" t="s">
        <v>287</v>
      </c>
      <c r="AU814" s="246" t="s">
        <v>90</v>
      </c>
      <c r="AV814" s="12" t="s">
        <v>90</v>
      </c>
      <c r="AW814" s="12" t="s">
        <v>40</v>
      </c>
      <c r="AX814" s="12" t="s">
        <v>79</v>
      </c>
      <c r="AY814" s="246" t="s">
        <v>174</v>
      </c>
    </row>
    <row r="815" s="12" customFormat="1">
      <c r="B815" s="236"/>
      <c r="C815" s="237"/>
      <c r="D815" s="230" t="s">
        <v>287</v>
      </c>
      <c r="E815" s="238" t="s">
        <v>1</v>
      </c>
      <c r="F815" s="239" t="s">
        <v>3341</v>
      </c>
      <c r="G815" s="237"/>
      <c r="H815" s="240">
        <v>312.80000000000001</v>
      </c>
      <c r="I815" s="241"/>
      <c r="J815" s="237"/>
      <c r="K815" s="237"/>
      <c r="L815" s="242"/>
      <c r="M815" s="243"/>
      <c r="N815" s="244"/>
      <c r="O815" s="244"/>
      <c r="P815" s="244"/>
      <c r="Q815" s="244"/>
      <c r="R815" s="244"/>
      <c r="S815" s="244"/>
      <c r="T815" s="245"/>
      <c r="AT815" s="246" t="s">
        <v>287</v>
      </c>
      <c r="AU815" s="246" t="s">
        <v>90</v>
      </c>
      <c r="AV815" s="12" t="s">
        <v>90</v>
      </c>
      <c r="AW815" s="12" t="s">
        <v>40</v>
      </c>
      <c r="AX815" s="12" t="s">
        <v>79</v>
      </c>
      <c r="AY815" s="246" t="s">
        <v>174</v>
      </c>
    </row>
    <row r="816" s="1" customFormat="1" ht="16.5" customHeight="1">
      <c r="B816" s="37"/>
      <c r="C816" s="247" t="s">
        <v>759</v>
      </c>
      <c r="D816" s="247" t="s">
        <v>312</v>
      </c>
      <c r="E816" s="248" t="s">
        <v>2180</v>
      </c>
      <c r="F816" s="249" t="s">
        <v>2181</v>
      </c>
      <c r="G816" s="250" t="s">
        <v>320</v>
      </c>
      <c r="H816" s="251">
        <v>3</v>
      </c>
      <c r="I816" s="252"/>
      <c r="J816" s="253">
        <f>ROUND(I816*H816,2)</f>
        <v>0</v>
      </c>
      <c r="K816" s="249" t="s">
        <v>1</v>
      </c>
      <c r="L816" s="254"/>
      <c r="M816" s="255" t="s">
        <v>1</v>
      </c>
      <c r="N816" s="256" t="s">
        <v>50</v>
      </c>
      <c r="O816" s="78"/>
      <c r="P816" s="227">
        <f>O816*H816</f>
        <v>0</v>
      </c>
      <c r="Q816" s="227">
        <v>0.0022000000000000001</v>
      </c>
      <c r="R816" s="227">
        <f>Q816*H816</f>
        <v>0.0066</v>
      </c>
      <c r="S816" s="227">
        <v>0</v>
      </c>
      <c r="T816" s="228">
        <f>S816*H816</f>
        <v>0</v>
      </c>
      <c r="AR816" s="15" t="s">
        <v>209</v>
      </c>
      <c r="AT816" s="15" t="s">
        <v>312</v>
      </c>
      <c r="AU816" s="15" t="s">
        <v>90</v>
      </c>
      <c r="AY816" s="15" t="s">
        <v>174</v>
      </c>
      <c r="BE816" s="229">
        <f>IF(N816="základní",J816,0)</f>
        <v>0</v>
      </c>
      <c r="BF816" s="229">
        <f>IF(N816="snížená",J816,0)</f>
        <v>0</v>
      </c>
      <c r="BG816" s="229">
        <f>IF(N816="zákl. přenesená",J816,0)</f>
        <v>0</v>
      </c>
      <c r="BH816" s="229">
        <f>IF(N816="sníž. přenesená",J816,0)</f>
        <v>0</v>
      </c>
      <c r="BI816" s="229">
        <f>IF(N816="nulová",J816,0)</f>
        <v>0</v>
      </c>
      <c r="BJ816" s="15" t="s">
        <v>87</v>
      </c>
      <c r="BK816" s="229">
        <f>ROUND(I816*H816,2)</f>
        <v>0</v>
      </c>
      <c r="BL816" s="15" t="s">
        <v>192</v>
      </c>
      <c r="BM816" s="15" t="s">
        <v>3461</v>
      </c>
    </row>
    <row r="817" s="1" customFormat="1">
      <c r="B817" s="37"/>
      <c r="C817" s="38"/>
      <c r="D817" s="230" t="s">
        <v>181</v>
      </c>
      <c r="E817" s="38"/>
      <c r="F817" s="231" t="s">
        <v>2181</v>
      </c>
      <c r="G817" s="38"/>
      <c r="H817" s="38"/>
      <c r="I817" s="142"/>
      <c r="J817" s="38"/>
      <c r="K817" s="38"/>
      <c r="L817" s="42"/>
      <c r="M817" s="232"/>
      <c r="N817" s="78"/>
      <c r="O817" s="78"/>
      <c r="P817" s="78"/>
      <c r="Q817" s="78"/>
      <c r="R817" s="78"/>
      <c r="S817" s="78"/>
      <c r="T817" s="79"/>
      <c r="AT817" s="15" t="s">
        <v>181</v>
      </c>
      <c r="AU817" s="15" t="s">
        <v>90</v>
      </c>
    </row>
    <row r="818" s="12" customFormat="1">
      <c r="B818" s="236"/>
      <c r="C818" s="237"/>
      <c r="D818" s="230" t="s">
        <v>287</v>
      </c>
      <c r="E818" s="238" t="s">
        <v>1</v>
      </c>
      <c r="F818" s="239" t="s">
        <v>3399</v>
      </c>
      <c r="G818" s="237"/>
      <c r="H818" s="240">
        <v>3</v>
      </c>
      <c r="I818" s="241"/>
      <c r="J818" s="237"/>
      <c r="K818" s="237"/>
      <c r="L818" s="242"/>
      <c r="M818" s="243"/>
      <c r="N818" s="244"/>
      <c r="O818" s="244"/>
      <c r="P818" s="244"/>
      <c r="Q818" s="244"/>
      <c r="R818" s="244"/>
      <c r="S818" s="244"/>
      <c r="T818" s="245"/>
      <c r="AT818" s="246" t="s">
        <v>287</v>
      </c>
      <c r="AU818" s="246" t="s">
        <v>90</v>
      </c>
      <c r="AV818" s="12" t="s">
        <v>90</v>
      </c>
      <c r="AW818" s="12" t="s">
        <v>40</v>
      </c>
      <c r="AX818" s="12" t="s">
        <v>87</v>
      </c>
      <c r="AY818" s="246" t="s">
        <v>174</v>
      </c>
    </row>
    <row r="819" s="1" customFormat="1" ht="16.5" customHeight="1">
      <c r="B819" s="37"/>
      <c r="C819" s="247" t="s">
        <v>764</v>
      </c>
      <c r="D819" s="247" t="s">
        <v>312</v>
      </c>
      <c r="E819" s="248" t="s">
        <v>2194</v>
      </c>
      <c r="F819" s="249" t="s">
        <v>2195</v>
      </c>
      <c r="G819" s="250" t="s">
        <v>320</v>
      </c>
      <c r="H819" s="251">
        <v>1</v>
      </c>
      <c r="I819" s="252"/>
      <c r="J819" s="253">
        <f>ROUND(I819*H819,2)</f>
        <v>0</v>
      </c>
      <c r="K819" s="249" t="s">
        <v>1</v>
      </c>
      <c r="L819" s="254"/>
      <c r="M819" s="255" t="s">
        <v>1</v>
      </c>
      <c r="N819" s="256" t="s">
        <v>50</v>
      </c>
      <c r="O819" s="78"/>
      <c r="P819" s="227">
        <f>O819*H819</f>
        <v>0</v>
      </c>
      <c r="Q819" s="227">
        <v>0.0028</v>
      </c>
      <c r="R819" s="227">
        <f>Q819*H819</f>
        <v>0.0028</v>
      </c>
      <c r="S819" s="227">
        <v>0</v>
      </c>
      <c r="T819" s="228">
        <f>S819*H819</f>
        <v>0</v>
      </c>
      <c r="AR819" s="15" t="s">
        <v>209</v>
      </c>
      <c r="AT819" s="15" t="s">
        <v>312</v>
      </c>
      <c r="AU819" s="15" t="s">
        <v>90</v>
      </c>
      <c r="AY819" s="15" t="s">
        <v>174</v>
      </c>
      <c r="BE819" s="229">
        <f>IF(N819="základní",J819,0)</f>
        <v>0</v>
      </c>
      <c r="BF819" s="229">
        <f>IF(N819="snížená",J819,0)</f>
        <v>0</v>
      </c>
      <c r="BG819" s="229">
        <f>IF(N819="zákl. přenesená",J819,0)</f>
        <v>0</v>
      </c>
      <c r="BH819" s="229">
        <f>IF(N819="sníž. přenesená",J819,0)</f>
        <v>0</v>
      </c>
      <c r="BI819" s="229">
        <f>IF(N819="nulová",J819,0)</f>
        <v>0</v>
      </c>
      <c r="BJ819" s="15" t="s">
        <v>87</v>
      </c>
      <c r="BK819" s="229">
        <f>ROUND(I819*H819,2)</f>
        <v>0</v>
      </c>
      <c r="BL819" s="15" t="s">
        <v>192</v>
      </c>
      <c r="BM819" s="15" t="s">
        <v>3462</v>
      </c>
    </row>
    <row r="820" s="1" customFormat="1">
      <c r="B820" s="37"/>
      <c r="C820" s="38"/>
      <c r="D820" s="230" t="s">
        <v>181</v>
      </c>
      <c r="E820" s="38"/>
      <c r="F820" s="231" t="s">
        <v>2195</v>
      </c>
      <c r="G820" s="38"/>
      <c r="H820" s="38"/>
      <c r="I820" s="142"/>
      <c r="J820" s="38"/>
      <c r="K820" s="38"/>
      <c r="L820" s="42"/>
      <c r="M820" s="232"/>
      <c r="N820" s="78"/>
      <c r="O820" s="78"/>
      <c r="P820" s="78"/>
      <c r="Q820" s="78"/>
      <c r="R820" s="78"/>
      <c r="S820" s="78"/>
      <c r="T820" s="79"/>
      <c r="AT820" s="15" t="s">
        <v>181</v>
      </c>
      <c r="AU820" s="15" t="s">
        <v>90</v>
      </c>
    </row>
    <row r="821" s="12" customFormat="1">
      <c r="B821" s="236"/>
      <c r="C821" s="237"/>
      <c r="D821" s="230" t="s">
        <v>287</v>
      </c>
      <c r="E821" s="238" t="s">
        <v>1</v>
      </c>
      <c r="F821" s="239" t="s">
        <v>3463</v>
      </c>
      <c r="G821" s="237"/>
      <c r="H821" s="240">
        <v>1</v>
      </c>
      <c r="I821" s="241"/>
      <c r="J821" s="237"/>
      <c r="K821" s="237"/>
      <c r="L821" s="242"/>
      <c r="M821" s="243"/>
      <c r="N821" s="244"/>
      <c r="O821" s="244"/>
      <c r="P821" s="244"/>
      <c r="Q821" s="244"/>
      <c r="R821" s="244"/>
      <c r="S821" s="244"/>
      <c r="T821" s="245"/>
      <c r="AT821" s="246" t="s">
        <v>287</v>
      </c>
      <c r="AU821" s="246" t="s">
        <v>90</v>
      </c>
      <c r="AV821" s="12" t="s">
        <v>90</v>
      </c>
      <c r="AW821" s="12" t="s">
        <v>40</v>
      </c>
      <c r="AX821" s="12" t="s">
        <v>79</v>
      </c>
      <c r="AY821" s="246" t="s">
        <v>174</v>
      </c>
    </row>
    <row r="822" s="1" customFormat="1" ht="16.5" customHeight="1">
      <c r="B822" s="37"/>
      <c r="C822" s="247" t="s">
        <v>769</v>
      </c>
      <c r="D822" s="247" t="s">
        <v>312</v>
      </c>
      <c r="E822" s="248" t="s">
        <v>3464</v>
      </c>
      <c r="F822" s="249" t="s">
        <v>3465</v>
      </c>
      <c r="G822" s="250" t="s">
        <v>320</v>
      </c>
      <c r="H822" s="251">
        <v>1</v>
      </c>
      <c r="I822" s="252"/>
      <c r="J822" s="253">
        <f>ROUND(I822*H822,2)</f>
        <v>0</v>
      </c>
      <c r="K822" s="249" t="s">
        <v>1</v>
      </c>
      <c r="L822" s="254"/>
      <c r="M822" s="255" t="s">
        <v>1</v>
      </c>
      <c r="N822" s="256" t="s">
        <v>50</v>
      </c>
      <c r="O822" s="78"/>
      <c r="P822" s="227">
        <f>O822*H822</f>
        <v>0</v>
      </c>
      <c r="Q822" s="227">
        <v>0.0028</v>
      </c>
      <c r="R822" s="227">
        <f>Q822*H822</f>
        <v>0.0028</v>
      </c>
      <c r="S822" s="227">
        <v>0</v>
      </c>
      <c r="T822" s="228">
        <f>S822*H822</f>
        <v>0</v>
      </c>
      <c r="AR822" s="15" t="s">
        <v>209</v>
      </c>
      <c r="AT822" s="15" t="s">
        <v>312</v>
      </c>
      <c r="AU822" s="15" t="s">
        <v>90</v>
      </c>
      <c r="AY822" s="15" t="s">
        <v>174</v>
      </c>
      <c r="BE822" s="229">
        <f>IF(N822="základní",J822,0)</f>
        <v>0</v>
      </c>
      <c r="BF822" s="229">
        <f>IF(N822="snížená",J822,0)</f>
        <v>0</v>
      </c>
      <c r="BG822" s="229">
        <f>IF(N822="zákl. přenesená",J822,0)</f>
        <v>0</v>
      </c>
      <c r="BH822" s="229">
        <f>IF(N822="sníž. přenesená",J822,0)</f>
        <v>0</v>
      </c>
      <c r="BI822" s="229">
        <f>IF(N822="nulová",J822,0)</f>
        <v>0</v>
      </c>
      <c r="BJ822" s="15" t="s">
        <v>87</v>
      </c>
      <c r="BK822" s="229">
        <f>ROUND(I822*H822,2)</f>
        <v>0</v>
      </c>
      <c r="BL822" s="15" t="s">
        <v>192</v>
      </c>
      <c r="BM822" s="15" t="s">
        <v>3466</v>
      </c>
    </row>
    <row r="823" s="1" customFormat="1">
      <c r="B823" s="37"/>
      <c r="C823" s="38"/>
      <c r="D823" s="230" t="s">
        <v>181</v>
      </c>
      <c r="E823" s="38"/>
      <c r="F823" s="231" t="s">
        <v>3465</v>
      </c>
      <c r="G823" s="38"/>
      <c r="H823" s="38"/>
      <c r="I823" s="142"/>
      <c r="J823" s="38"/>
      <c r="K823" s="38"/>
      <c r="L823" s="42"/>
      <c r="M823" s="232"/>
      <c r="N823" s="78"/>
      <c r="O823" s="78"/>
      <c r="P823" s="78"/>
      <c r="Q823" s="78"/>
      <c r="R823" s="78"/>
      <c r="S823" s="78"/>
      <c r="T823" s="79"/>
      <c r="AT823" s="15" t="s">
        <v>181</v>
      </c>
      <c r="AU823" s="15" t="s">
        <v>90</v>
      </c>
    </row>
    <row r="824" s="12" customFormat="1">
      <c r="B824" s="236"/>
      <c r="C824" s="237"/>
      <c r="D824" s="230" t="s">
        <v>287</v>
      </c>
      <c r="E824" s="238" t="s">
        <v>1</v>
      </c>
      <c r="F824" s="239" t="s">
        <v>3467</v>
      </c>
      <c r="G824" s="237"/>
      <c r="H824" s="240">
        <v>1</v>
      </c>
      <c r="I824" s="241"/>
      <c r="J824" s="237"/>
      <c r="K824" s="237"/>
      <c r="L824" s="242"/>
      <c r="M824" s="243"/>
      <c r="N824" s="244"/>
      <c r="O824" s="244"/>
      <c r="P824" s="244"/>
      <c r="Q824" s="244"/>
      <c r="R824" s="244"/>
      <c r="S824" s="244"/>
      <c r="T824" s="245"/>
      <c r="AT824" s="246" t="s">
        <v>287</v>
      </c>
      <c r="AU824" s="246" t="s">
        <v>90</v>
      </c>
      <c r="AV824" s="12" t="s">
        <v>90</v>
      </c>
      <c r="AW824" s="12" t="s">
        <v>40</v>
      </c>
      <c r="AX824" s="12" t="s">
        <v>87</v>
      </c>
      <c r="AY824" s="246" t="s">
        <v>174</v>
      </c>
    </row>
    <row r="825" s="1" customFormat="1" ht="16.5" customHeight="1">
      <c r="B825" s="37"/>
      <c r="C825" s="247" t="s">
        <v>773</v>
      </c>
      <c r="D825" s="247" t="s">
        <v>312</v>
      </c>
      <c r="E825" s="248" t="s">
        <v>2190</v>
      </c>
      <c r="F825" s="249" t="s">
        <v>2191</v>
      </c>
      <c r="G825" s="250" t="s">
        <v>320</v>
      </c>
      <c r="H825" s="251">
        <v>1</v>
      </c>
      <c r="I825" s="252"/>
      <c r="J825" s="253">
        <f>ROUND(I825*H825,2)</f>
        <v>0</v>
      </c>
      <c r="K825" s="249" t="s">
        <v>1</v>
      </c>
      <c r="L825" s="254"/>
      <c r="M825" s="255" t="s">
        <v>1</v>
      </c>
      <c r="N825" s="256" t="s">
        <v>50</v>
      </c>
      <c r="O825" s="78"/>
      <c r="P825" s="227">
        <f>O825*H825</f>
        <v>0</v>
      </c>
      <c r="Q825" s="227">
        <v>0.0028</v>
      </c>
      <c r="R825" s="227">
        <f>Q825*H825</f>
        <v>0.0028</v>
      </c>
      <c r="S825" s="227">
        <v>0</v>
      </c>
      <c r="T825" s="228">
        <f>S825*H825</f>
        <v>0</v>
      </c>
      <c r="AR825" s="15" t="s">
        <v>209</v>
      </c>
      <c r="AT825" s="15" t="s">
        <v>312</v>
      </c>
      <c r="AU825" s="15" t="s">
        <v>90</v>
      </c>
      <c r="AY825" s="15" t="s">
        <v>174</v>
      </c>
      <c r="BE825" s="229">
        <f>IF(N825="základní",J825,0)</f>
        <v>0</v>
      </c>
      <c r="BF825" s="229">
        <f>IF(N825="snížená",J825,0)</f>
        <v>0</v>
      </c>
      <c r="BG825" s="229">
        <f>IF(N825="zákl. přenesená",J825,0)</f>
        <v>0</v>
      </c>
      <c r="BH825" s="229">
        <f>IF(N825="sníž. přenesená",J825,0)</f>
        <v>0</v>
      </c>
      <c r="BI825" s="229">
        <f>IF(N825="nulová",J825,0)</f>
        <v>0</v>
      </c>
      <c r="BJ825" s="15" t="s">
        <v>87</v>
      </c>
      <c r="BK825" s="229">
        <f>ROUND(I825*H825,2)</f>
        <v>0</v>
      </c>
      <c r="BL825" s="15" t="s">
        <v>192</v>
      </c>
      <c r="BM825" s="15" t="s">
        <v>3468</v>
      </c>
    </row>
    <row r="826" s="1" customFormat="1">
      <c r="B826" s="37"/>
      <c r="C826" s="38"/>
      <c r="D826" s="230" t="s">
        <v>181</v>
      </c>
      <c r="E826" s="38"/>
      <c r="F826" s="231" t="s">
        <v>2191</v>
      </c>
      <c r="G826" s="38"/>
      <c r="H826" s="38"/>
      <c r="I826" s="142"/>
      <c r="J826" s="38"/>
      <c r="K826" s="38"/>
      <c r="L826" s="42"/>
      <c r="M826" s="232"/>
      <c r="N826" s="78"/>
      <c r="O826" s="78"/>
      <c r="P826" s="78"/>
      <c r="Q826" s="78"/>
      <c r="R826" s="78"/>
      <c r="S826" s="78"/>
      <c r="T826" s="79"/>
      <c r="AT826" s="15" t="s">
        <v>181</v>
      </c>
      <c r="AU826" s="15" t="s">
        <v>90</v>
      </c>
    </row>
    <row r="827" s="12" customFormat="1">
      <c r="B827" s="236"/>
      <c r="C827" s="237"/>
      <c r="D827" s="230" t="s">
        <v>287</v>
      </c>
      <c r="E827" s="238" t="s">
        <v>1</v>
      </c>
      <c r="F827" s="239" t="s">
        <v>3454</v>
      </c>
      <c r="G827" s="237"/>
      <c r="H827" s="240">
        <v>1</v>
      </c>
      <c r="I827" s="241"/>
      <c r="J827" s="237"/>
      <c r="K827" s="237"/>
      <c r="L827" s="242"/>
      <c r="M827" s="243"/>
      <c r="N827" s="244"/>
      <c r="O827" s="244"/>
      <c r="P827" s="244"/>
      <c r="Q827" s="244"/>
      <c r="R827" s="244"/>
      <c r="S827" s="244"/>
      <c r="T827" s="245"/>
      <c r="AT827" s="246" t="s">
        <v>287</v>
      </c>
      <c r="AU827" s="246" t="s">
        <v>90</v>
      </c>
      <c r="AV827" s="12" t="s">
        <v>90</v>
      </c>
      <c r="AW827" s="12" t="s">
        <v>40</v>
      </c>
      <c r="AX827" s="12" t="s">
        <v>79</v>
      </c>
      <c r="AY827" s="246" t="s">
        <v>174</v>
      </c>
    </row>
    <row r="828" s="1" customFormat="1" ht="16.5" customHeight="1">
      <c r="B828" s="37"/>
      <c r="C828" s="247" t="s">
        <v>2050</v>
      </c>
      <c r="D828" s="247" t="s">
        <v>312</v>
      </c>
      <c r="E828" s="248" t="s">
        <v>3469</v>
      </c>
      <c r="F828" s="249" t="s">
        <v>2950</v>
      </c>
      <c r="G828" s="250" t="s">
        <v>320</v>
      </c>
      <c r="H828" s="251">
        <v>1</v>
      </c>
      <c r="I828" s="252"/>
      <c r="J828" s="253">
        <f>ROUND(I828*H828,2)</f>
        <v>0</v>
      </c>
      <c r="K828" s="249" t="s">
        <v>1</v>
      </c>
      <c r="L828" s="254"/>
      <c r="M828" s="255" t="s">
        <v>1</v>
      </c>
      <c r="N828" s="256" t="s">
        <v>50</v>
      </c>
      <c r="O828" s="78"/>
      <c r="P828" s="227">
        <f>O828*H828</f>
        <v>0</v>
      </c>
      <c r="Q828" s="227">
        <v>0.0028</v>
      </c>
      <c r="R828" s="227">
        <f>Q828*H828</f>
        <v>0.0028</v>
      </c>
      <c r="S828" s="227">
        <v>0</v>
      </c>
      <c r="T828" s="228">
        <f>S828*H828</f>
        <v>0</v>
      </c>
      <c r="AR828" s="15" t="s">
        <v>209</v>
      </c>
      <c r="AT828" s="15" t="s">
        <v>312</v>
      </c>
      <c r="AU828" s="15" t="s">
        <v>90</v>
      </c>
      <c r="AY828" s="15" t="s">
        <v>174</v>
      </c>
      <c r="BE828" s="229">
        <f>IF(N828="základní",J828,0)</f>
        <v>0</v>
      </c>
      <c r="BF828" s="229">
        <f>IF(N828="snížená",J828,0)</f>
        <v>0</v>
      </c>
      <c r="BG828" s="229">
        <f>IF(N828="zákl. přenesená",J828,0)</f>
        <v>0</v>
      </c>
      <c r="BH828" s="229">
        <f>IF(N828="sníž. přenesená",J828,0)</f>
        <v>0</v>
      </c>
      <c r="BI828" s="229">
        <f>IF(N828="nulová",J828,0)</f>
        <v>0</v>
      </c>
      <c r="BJ828" s="15" t="s">
        <v>87</v>
      </c>
      <c r="BK828" s="229">
        <f>ROUND(I828*H828,2)</f>
        <v>0</v>
      </c>
      <c r="BL828" s="15" t="s">
        <v>192</v>
      </c>
      <c r="BM828" s="15" t="s">
        <v>3470</v>
      </c>
    </row>
    <row r="829" s="1" customFormat="1">
      <c r="B829" s="37"/>
      <c r="C829" s="38"/>
      <c r="D829" s="230" t="s">
        <v>181</v>
      </c>
      <c r="E829" s="38"/>
      <c r="F829" s="231" t="s">
        <v>2950</v>
      </c>
      <c r="G829" s="38"/>
      <c r="H829" s="38"/>
      <c r="I829" s="142"/>
      <c r="J829" s="38"/>
      <c r="K829" s="38"/>
      <c r="L829" s="42"/>
      <c r="M829" s="232"/>
      <c r="N829" s="78"/>
      <c r="O829" s="78"/>
      <c r="P829" s="78"/>
      <c r="Q829" s="78"/>
      <c r="R829" s="78"/>
      <c r="S829" s="78"/>
      <c r="T829" s="79"/>
      <c r="AT829" s="15" t="s">
        <v>181</v>
      </c>
      <c r="AU829" s="15" t="s">
        <v>90</v>
      </c>
    </row>
    <row r="830" s="12" customFormat="1">
      <c r="B830" s="236"/>
      <c r="C830" s="237"/>
      <c r="D830" s="230" t="s">
        <v>287</v>
      </c>
      <c r="E830" s="238" t="s">
        <v>1</v>
      </c>
      <c r="F830" s="239" t="s">
        <v>3454</v>
      </c>
      <c r="G830" s="237"/>
      <c r="H830" s="240">
        <v>1</v>
      </c>
      <c r="I830" s="241"/>
      <c r="J830" s="237"/>
      <c r="K830" s="237"/>
      <c r="L830" s="242"/>
      <c r="M830" s="243"/>
      <c r="N830" s="244"/>
      <c r="O830" s="244"/>
      <c r="P830" s="244"/>
      <c r="Q830" s="244"/>
      <c r="R830" s="244"/>
      <c r="S830" s="244"/>
      <c r="T830" s="245"/>
      <c r="AT830" s="246" t="s">
        <v>287</v>
      </c>
      <c r="AU830" s="246" t="s">
        <v>90</v>
      </c>
      <c r="AV830" s="12" t="s">
        <v>90</v>
      </c>
      <c r="AW830" s="12" t="s">
        <v>40</v>
      </c>
      <c r="AX830" s="12" t="s">
        <v>87</v>
      </c>
      <c r="AY830" s="246" t="s">
        <v>174</v>
      </c>
    </row>
    <row r="831" s="1" customFormat="1" ht="16.5" customHeight="1">
      <c r="B831" s="37"/>
      <c r="C831" s="247" t="s">
        <v>2097</v>
      </c>
      <c r="D831" s="247" t="s">
        <v>312</v>
      </c>
      <c r="E831" s="248" t="s">
        <v>2185</v>
      </c>
      <c r="F831" s="249" t="s">
        <v>2186</v>
      </c>
      <c r="G831" s="250" t="s">
        <v>320</v>
      </c>
      <c r="H831" s="251">
        <v>3</v>
      </c>
      <c r="I831" s="252"/>
      <c r="J831" s="253">
        <f>ROUND(I831*H831,2)</f>
        <v>0</v>
      </c>
      <c r="K831" s="249" t="s">
        <v>1</v>
      </c>
      <c r="L831" s="254"/>
      <c r="M831" s="255" t="s">
        <v>1</v>
      </c>
      <c r="N831" s="256" t="s">
        <v>50</v>
      </c>
      <c r="O831" s="78"/>
      <c r="P831" s="227">
        <f>O831*H831</f>
        <v>0</v>
      </c>
      <c r="Q831" s="227">
        <v>0.0028</v>
      </c>
      <c r="R831" s="227">
        <f>Q831*H831</f>
        <v>0.0083999999999999995</v>
      </c>
      <c r="S831" s="227">
        <v>0</v>
      </c>
      <c r="T831" s="228">
        <f>S831*H831</f>
        <v>0</v>
      </c>
      <c r="AR831" s="15" t="s">
        <v>209</v>
      </c>
      <c r="AT831" s="15" t="s">
        <v>312</v>
      </c>
      <c r="AU831" s="15" t="s">
        <v>90</v>
      </c>
      <c r="AY831" s="15" t="s">
        <v>174</v>
      </c>
      <c r="BE831" s="229">
        <f>IF(N831="základní",J831,0)</f>
        <v>0</v>
      </c>
      <c r="BF831" s="229">
        <f>IF(N831="snížená",J831,0)</f>
        <v>0</v>
      </c>
      <c r="BG831" s="229">
        <f>IF(N831="zákl. přenesená",J831,0)</f>
        <v>0</v>
      </c>
      <c r="BH831" s="229">
        <f>IF(N831="sníž. přenesená",J831,0)</f>
        <v>0</v>
      </c>
      <c r="BI831" s="229">
        <f>IF(N831="nulová",J831,0)</f>
        <v>0</v>
      </c>
      <c r="BJ831" s="15" t="s">
        <v>87</v>
      </c>
      <c r="BK831" s="229">
        <f>ROUND(I831*H831,2)</f>
        <v>0</v>
      </c>
      <c r="BL831" s="15" t="s">
        <v>192</v>
      </c>
      <c r="BM831" s="15" t="s">
        <v>3471</v>
      </c>
    </row>
    <row r="832" s="1" customFormat="1">
      <c r="B832" s="37"/>
      <c r="C832" s="38"/>
      <c r="D832" s="230" t="s">
        <v>181</v>
      </c>
      <c r="E832" s="38"/>
      <c r="F832" s="231" t="s">
        <v>2186</v>
      </c>
      <c r="G832" s="38"/>
      <c r="H832" s="38"/>
      <c r="I832" s="142"/>
      <c r="J832" s="38"/>
      <c r="K832" s="38"/>
      <c r="L832" s="42"/>
      <c r="M832" s="232"/>
      <c r="N832" s="78"/>
      <c r="O832" s="78"/>
      <c r="P832" s="78"/>
      <c r="Q832" s="78"/>
      <c r="R832" s="78"/>
      <c r="S832" s="78"/>
      <c r="T832" s="79"/>
      <c r="AT832" s="15" t="s">
        <v>181</v>
      </c>
      <c r="AU832" s="15" t="s">
        <v>90</v>
      </c>
    </row>
    <row r="833" s="12" customFormat="1">
      <c r="B833" s="236"/>
      <c r="C833" s="237"/>
      <c r="D833" s="230" t="s">
        <v>287</v>
      </c>
      <c r="E833" s="238" t="s">
        <v>1</v>
      </c>
      <c r="F833" s="239" t="s">
        <v>3472</v>
      </c>
      <c r="G833" s="237"/>
      <c r="H833" s="240">
        <v>3</v>
      </c>
      <c r="I833" s="241"/>
      <c r="J833" s="237"/>
      <c r="K833" s="237"/>
      <c r="L833" s="242"/>
      <c r="M833" s="243"/>
      <c r="N833" s="244"/>
      <c r="O833" s="244"/>
      <c r="P833" s="244"/>
      <c r="Q833" s="244"/>
      <c r="R833" s="244"/>
      <c r="S833" s="244"/>
      <c r="T833" s="245"/>
      <c r="AT833" s="246" t="s">
        <v>287</v>
      </c>
      <c r="AU833" s="246" t="s">
        <v>90</v>
      </c>
      <c r="AV833" s="12" t="s">
        <v>90</v>
      </c>
      <c r="AW833" s="12" t="s">
        <v>40</v>
      </c>
      <c r="AX833" s="12" t="s">
        <v>87</v>
      </c>
      <c r="AY833" s="246" t="s">
        <v>174</v>
      </c>
    </row>
    <row r="834" s="1" customFormat="1" ht="16.5" customHeight="1">
      <c r="B834" s="37"/>
      <c r="C834" s="247" t="s">
        <v>777</v>
      </c>
      <c r="D834" s="247" t="s">
        <v>312</v>
      </c>
      <c r="E834" s="248" t="s">
        <v>2223</v>
      </c>
      <c r="F834" s="249" t="s">
        <v>2224</v>
      </c>
      <c r="G834" s="250" t="s">
        <v>320</v>
      </c>
      <c r="H834" s="251">
        <v>3</v>
      </c>
      <c r="I834" s="252"/>
      <c r="J834" s="253">
        <f>ROUND(I834*H834,2)</f>
        <v>0</v>
      </c>
      <c r="K834" s="249" t="s">
        <v>1</v>
      </c>
      <c r="L834" s="254"/>
      <c r="M834" s="255" t="s">
        <v>1</v>
      </c>
      <c r="N834" s="256" t="s">
        <v>50</v>
      </c>
      <c r="O834" s="78"/>
      <c r="P834" s="227">
        <f>O834*H834</f>
        <v>0</v>
      </c>
      <c r="Q834" s="227">
        <v>0.0028</v>
      </c>
      <c r="R834" s="227">
        <f>Q834*H834</f>
        <v>0.0083999999999999995</v>
      </c>
      <c r="S834" s="227">
        <v>0</v>
      </c>
      <c r="T834" s="228">
        <f>S834*H834</f>
        <v>0</v>
      </c>
      <c r="AR834" s="15" t="s">
        <v>209</v>
      </c>
      <c r="AT834" s="15" t="s">
        <v>312</v>
      </c>
      <c r="AU834" s="15" t="s">
        <v>90</v>
      </c>
      <c r="AY834" s="15" t="s">
        <v>174</v>
      </c>
      <c r="BE834" s="229">
        <f>IF(N834="základní",J834,0)</f>
        <v>0</v>
      </c>
      <c r="BF834" s="229">
        <f>IF(N834="snížená",J834,0)</f>
        <v>0</v>
      </c>
      <c r="BG834" s="229">
        <f>IF(N834="zákl. přenesená",J834,0)</f>
        <v>0</v>
      </c>
      <c r="BH834" s="229">
        <f>IF(N834="sníž. přenesená",J834,0)</f>
        <v>0</v>
      </c>
      <c r="BI834" s="229">
        <f>IF(N834="nulová",J834,0)</f>
        <v>0</v>
      </c>
      <c r="BJ834" s="15" t="s">
        <v>87</v>
      </c>
      <c r="BK834" s="229">
        <f>ROUND(I834*H834,2)</f>
        <v>0</v>
      </c>
      <c r="BL834" s="15" t="s">
        <v>192</v>
      </c>
      <c r="BM834" s="15" t="s">
        <v>3473</v>
      </c>
    </row>
    <row r="835" s="1" customFormat="1">
      <c r="B835" s="37"/>
      <c r="C835" s="38"/>
      <c r="D835" s="230" t="s">
        <v>181</v>
      </c>
      <c r="E835" s="38"/>
      <c r="F835" s="231" t="s">
        <v>2224</v>
      </c>
      <c r="G835" s="38"/>
      <c r="H835" s="38"/>
      <c r="I835" s="142"/>
      <c r="J835" s="38"/>
      <c r="K835" s="38"/>
      <c r="L835" s="42"/>
      <c r="M835" s="232"/>
      <c r="N835" s="78"/>
      <c r="O835" s="78"/>
      <c r="P835" s="78"/>
      <c r="Q835" s="78"/>
      <c r="R835" s="78"/>
      <c r="S835" s="78"/>
      <c r="T835" s="79"/>
      <c r="AT835" s="15" t="s">
        <v>181</v>
      </c>
      <c r="AU835" s="15" t="s">
        <v>90</v>
      </c>
    </row>
    <row r="836" s="12" customFormat="1">
      <c r="B836" s="236"/>
      <c r="C836" s="237"/>
      <c r="D836" s="230" t="s">
        <v>287</v>
      </c>
      <c r="E836" s="238" t="s">
        <v>1</v>
      </c>
      <c r="F836" s="239" t="s">
        <v>3399</v>
      </c>
      <c r="G836" s="237"/>
      <c r="H836" s="240">
        <v>3</v>
      </c>
      <c r="I836" s="241"/>
      <c r="J836" s="237"/>
      <c r="K836" s="237"/>
      <c r="L836" s="242"/>
      <c r="M836" s="243"/>
      <c r="N836" s="244"/>
      <c r="O836" s="244"/>
      <c r="P836" s="244"/>
      <c r="Q836" s="244"/>
      <c r="R836" s="244"/>
      <c r="S836" s="244"/>
      <c r="T836" s="245"/>
      <c r="AT836" s="246" t="s">
        <v>287</v>
      </c>
      <c r="AU836" s="246" t="s">
        <v>90</v>
      </c>
      <c r="AV836" s="12" t="s">
        <v>90</v>
      </c>
      <c r="AW836" s="12" t="s">
        <v>40</v>
      </c>
      <c r="AX836" s="12" t="s">
        <v>79</v>
      </c>
      <c r="AY836" s="246" t="s">
        <v>174</v>
      </c>
    </row>
    <row r="837" s="1" customFormat="1" ht="16.5" customHeight="1">
      <c r="B837" s="37"/>
      <c r="C837" s="247" t="s">
        <v>782</v>
      </c>
      <c r="D837" s="247" t="s">
        <v>312</v>
      </c>
      <c r="E837" s="248" t="s">
        <v>2219</v>
      </c>
      <c r="F837" s="249" t="s">
        <v>2220</v>
      </c>
      <c r="G837" s="250" t="s">
        <v>320</v>
      </c>
      <c r="H837" s="251">
        <v>15</v>
      </c>
      <c r="I837" s="252"/>
      <c r="J837" s="253">
        <f>ROUND(I837*H837,2)</f>
        <v>0</v>
      </c>
      <c r="K837" s="249" t="s">
        <v>1</v>
      </c>
      <c r="L837" s="254"/>
      <c r="M837" s="255" t="s">
        <v>1</v>
      </c>
      <c r="N837" s="256" t="s">
        <v>50</v>
      </c>
      <c r="O837" s="78"/>
      <c r="P837" s="227">
        <f>O837*H837</f>
        <v>0</v>
      </c>
      <c r="Q837" s="227">
        <v>0.0028</v>
      </c>
      <c r="R837" s="227">
        <f>Q837*H837</f>
        <v>0.042000000000000003</v>
      </c>
      <c r="S837" s="227">
        <v>0</v>
      </c>
      <c r="T837" s="228">
        <f>S837*H837</f>
        <v>0</v>
      </c>
      <c r="AR837" s="15" t="s">
        <v>209</v>
      </c>
      <c r="AT837" s="15" t="s">
        <v>312</v>
      </c>
      <c r="AU837" s="15" t="s">
        <v>90</v>
      </c>
      <c r="AY837" s="15" t="s">
        <v>174</v>
      </c>
      <c r="BE837" s="229">
        <f>IF(N837="základní",J837,0)</f>
        <v>0</v>
      </c>
      <c r="BF837" s="229">
        <f>IF(N837="snížená",J837,0)</f>
        <v>0</v>
      </c>
      <c r="BG837" s="229">
        <f>IF(N837="zákl. přenesená",J837,0)</f>
        <v>0</v>
      </c>
      <c r="BH837" s="229">
        <f>IF(N837="sníž. přenesená",J837,0)</f>
        <v>0</v>
      </c>
      <c r="BI837" s="229">
        <f>IF(N837="nulová",J837,0)</f>
        <v>0</v>
      </c>
      <c r="BJ837" s="15" t="s">
        <v>87</v>
      </c>
      <c r="BK837" s="229">
        <f>ROUND(I837*H837,2)</f>
        <v>0</v>
      </c>
      <c r="BL837" s="15" t="s">
        <v>192</v>
      </c>
      <c r="BM837" s="15" t="s">
        <v>3474</v>
      </c>
    </row>
    <row r="838" s="1" customFormat="1">
      <c r="B838" s="37"/>
      <c r="C838" s="38"/>
      <c r="D838" s="230" t="s">
        <v>181</v>
      </c>
      <c r="E838" s="38"/>
      <c r="F838" s="231" t="s">
        <v>2220</v>
      </c>
      <c r="G838" s="38"/>
      <c r="H838" s="38"/>
      <c r="I838" s="142"/>
      <c r="J838" s="38"/>
      <c r="K838" s="38"/>
      <c r="L838" s="42"/>
      <c r="M838" s="232"/>
      <c r="N838" s="78"/>
      <c r="O838" s="78"/>
      <c r="P838" s="78"/>
      <c r="Q838" s="78"/>
      <c r="R838" s="78"/>
      <c r="S838" s="78"/>
      <c r="T838" s="79"/>
      <c r="AT838" s="15" t="s">
        <v>181</v>
      </c>
      <c r="AU838" s="15" t="s">
        <v>90</v>
      </c>
    </row>
    <row r="839" s="12" customFormat="1">
      <c r="B839" s="236"/>
      <c r="C839" s="237"/>
      <c r="D839" s="230" t="s">
        <v>287</v>
      </c>
      <c r="E839" s="238" t="s">
        <v>1</v>
      </c>
      <c r="F839" s="239" t="s">
        <v>3475</v>
      </c>
      <c r="G839" s="237"/>
      <c r="H839" s="240">
        <v>15</v>
      </c>
      <c r="I839" s="241"/>
      <c r="J839" s="237"/>
      <c r="K839" s="237"/>
      <c r="L839" s="242"/>
      <c r="M839" s="243"/>
      <c r="N839" s="244"/>
      <c r="O839" s="244"/>
      <c r="P839" s="244"/>
      <c r="Q839" s="244"/>
      <c r="R839" s="244"/>
      <c r="S839" s="244"/>
      <c r="T839" s="245"/>
      <c r="AT839" s="246" t="s">
        <v>287</v>
      </c>
      <c r="AU839" s="246" t="s">
        <v>90</v>
      </c>
      <c r="AV839" s="12" t="s">
        <v>90</v>
      </c>
      <c r="AW839" s="12" t="s">
        <v>40</v>
      </c>
      <c r="AX839" s="12" t="s">
        <v>79</v>
      </c>
      <c r="AY839" s="246" t="s">
        <v>174</v>
      </c>
    </row>
    <row r="840" s="1" customFormat="1" ht="16.5" customHeight="1">
      <c r="B840" s="37"/>
      <c r="C840" s="247" t="s">
        <v>787</v>
      </c>
      <c r="D840" s="247" t="s">
        <v>312</v>
      </c>
      <c r="E840" s="248" t="s">
        <v>2199</v>
      </c>
      <c r="F840" s="249" t="s">
        <v>2200</v>
      </c>
      <c r="G840" s="250" t="s">
        <v>320</v>
      </c>
      <c r="H840" s="251">
        <v>42</v>
      </c>
      <c r="I840" s="252"/>
      <c r="J840" s="253">
        <f>ROUND(I840*H840,2)</f>
        <v>0</v>
      </c>
      <c r="K840" s="249" t="s">
        <v>1</v>
      </c>
      <c r="L840" s="254"/>
      <c r="M840" s="255" t="s">
        <v>1</v>
      </c>
      <c r="N840" s="256" t="s">
        <v>50</v>
      </c>
      <c r="O840" s="78"/>
      <c r="P840" s="227">
        <f>O840*H840</f>
        <v>0</v>
      </c>
      <c r="Q840" s="227">
        <v>0.00025999999999999998</v>
      </c>
      <c r="R840" s="227">
        <f>Q840*H840</f>
        <v>0.010919999999999999</v>
      </c>
      <c r="S840" s="227">
        <v>0</v>
      </c>
      <c r="T840" s="228">
        <f>S840*H840</f>
        <v>0</v>
      </c>
      <c r="AR840" s="15" t="s">
        <v>209</v>
      </c>
      <c r="AT840" s="15" t="s">
        <v>312</v>
      </c>
      <c r="AU840" s="15" t="s">
        <v>90</v>
      </c>
      <c r="AY840" s="15" t="s">
        <v>174</v>
      </c>
      <c r="BE840" s="229">
        <f>IF(N840="základní",J840,0)</f>
        <v>0</v>
      </c>
      <c r="BF840" s="229">
        <f>IF(N840="snížená",J840,0)</f>
        <v>0</v>
      </c>
      <c r="BG840" s="229">
        <f>IF(N840="zákl. přenesená",J840,0)</f>
        <v>0</v>
      </c>
      <c r="BH840" s="229">
        <f>IF(N840="sníž. přenesená",J840,0)</f>
        <v>0</v>
      </c>
      <c r="BI840" s="229">
        <f>IF(N840="nulová",J840,0)</f>
        <v>0</v>
      </c>
      <c r="BJ840" s="15" t="s">
        <v>87</v>
      </c>
      <c r="BK840" s="229">
        <f>ROUND(I840*H840,2)</f>
        <v>0</v>
      </c>
      <c r="BL840" s="15" t="s">
        <v>192</v>
      </c>
      <c r="BM840" s="15" t="s">
        <v>3476</v>
      </c>
    </row>
    <row r="841" s="1" customFormat="1">
      <c r="B841" s="37"/>
      <c r="C841" s="38"/>
      <c r="D841" s="230" t="s">
        <v>181</v>
      </c>
      <c r="E841" s="38"/>
      <c r="F841" s="231" t="s">
        <v>2200</v>
      </c>
      <c r="G841" s="38"/>
      <c r="H841" s="38"/>
      <c r="I841" s="142"/>
      <c r="J841" s="38"/>
      <c r="K841" s="38"/>
      <c r="L841" s="42"/>
      <c r="M841" s="232"/>
      <c r="N841" s="78"/>
      <c r="O841" s="78"/>
      <c r="P841" s="78"/>
      <c r="Q841" s="78"/>
      <c r="R841" s="78"/>
      <c r="S841" s="78"/>
      <c r="T841" s="79"/>
      <c r="AT841" s="15" t="s">
        <v>181</v>
      </c>
      <c r="AU841" s="15" t="s">
        <v>90</v>
      </c>
    </row>
    <row r="842" s="12" customFormat="1">
      <c r="B842" s="236"/>
      <c r="C842" s="237"/>
      <c r="D842" s="230" t="s">
        <v>287</v>
      </c>
      <c r="E842" s="238" t="s">
        <v>1</v>
      </c>
      <c r="F842" s="239" t="s">
        <v>3477</v>
      </c>
      <c r="G842" s="237"/>
      <c r="H842" s="240">
        <v>7</v>
      </c>
      <c r="I842" s="241"/>
      <c r="J842" s="237"/>
      <c r="K842" s="237"/>
      <c r="L842" s="242"/>
      <c r="M842" s="243"/>
      <c r="N842" s="244"/>
      <c r="O842" s="244"/>
      <c r="P842" s="244"/>
      <c r="Q842" s="244"/>
      <c r="R842" s="244"/>
      <c r="S842" s="244"/>
      <c r="T842" s="245"/>
      <c r="AT842" s="246" t="s">
        <v>287</v>
      </c>
      <c r="AU842" s="246" t="s">
        <v>90</v>
      </c>
      <c r="AV842" s="12" t="s">
        <v>90</v>
      </c>
      <c r="AW842" s="12" t="s">
        <v>40</v>
      </c>
      <c r="AX842" s="12" t="s">
        <v>79</v>
      </c>
      <c r="AY842" s="246" t="s">
        <v>174</v>
      </c>
    </row>
    <row r="843" s="12" customFormat="1">
      <c r="B843" s="236"/>
      <c r="C843" s="237"/>
      <c r="D843" s="230" t="s">
        <v>287</v>
      </c>
      <c r="E843" s="238" t="s">
        <v>1</v>
      </c>
      <c r="F843" s="239" t="s">
        <v>3478</v>
      </c>
      <c r="G843" s="237"/>
      <c r="H843" s="240">
        <v>10</v>
      </c>
      <c r="I843" s="241"/>
      <c r="J843" s="237"/>
      <c r="K843" s="237"/>
      <c r="L843" s="242"/>
      <c r="M843" s="243"/>
      <c r="N843" s="244"/>
      <c r="O843" s="244"/>
      <c r="P843" s="244"/>
      <c r="Q843" s="244"/>
      <c r="R843" s="244"/>
      <c r="S843" s="244"/>
      <c r="T843" s="245"/>
      <c r="AT843" s="246" t="s">
        <v>287</v>
      </c>
      <c r="AU843" s="246" t="s">
        <v>90</v>
      </c>
      <c r="AV843" s="12" t="s">
        <v>90</v>
      </c>
      <c r="AW843" s="12" t="s">
        <v>40</v>
      </c>
      <c r="AX843" s="12" t="s">
        <v>79</v>
      </c>
      <c r="AY843" s="246" t="s">
        <v>174</v>
      </c>
    </row>
    <row r="844" s="12" customFormat="1">
      <c r="B844" s="236"/>
      <c r="C844" s="237"/>
      <c r="D844" s="230" t="s">
        <v>287</v>
      </c>
      <c r="E844" s="238" t="s">
        <v>1</v>
      </c>
      <c r="F844" s="239" t="s">
        <v>3433</v>
      </c>
      <c r="G844" s="237"/>
      <c r="H844" s="240">
        <v>2</v>
      </c>
      <c r="I844" s="241"/>
      <c r="J844" s="237"/>
      <c r="K844" s="237"/>
      <c r="L844" s="242"/>
      <c r="M844" s="243"/>
      <c r="N844" s="244"/>
      <c r="O844" s="244"/>
      <c r="P844" s="244"/>
      <c r="Q844" s="244"/>
      <c r="R844" s="244"/>
      <c r="S844" s="244"/>
      <c r="T844" s="245"/>
      <c r="AT844" s="246" t="s">
        <v>287</v>
      </c>
      <c r="AU844" s="246" t="s">
        <v>90</v>
      </c>
      <c r="AV844" s="12" t="s">
        <v>90</v>
      </c>
      <c r="AW844" s="12" t="s">
        <v>40</v>
      </c>
      <c r="AX844" s="12" t="s">
        <v>79</v>
      </c>
      <c r="AY844" s="246" t="s">
        <v>174</v>
      </c>
    </row>
    <row r="845" s="12" customFormat="1">
      <c r="B845" s="236"/>
      <c r="C845" s="237"/>
      <c r="D845" s="230" t="s">
        <v>287</v>
      </c>
      <c r="E845" s="238" t="s">
        <v>1</v>
      </c>
      <c r="F845" s="239" t="s">
        <v>3390</v>
      </c>
      <c r="G845" s="237"/>
      <c r="H845" s="240">
        <v>2</v>
      </c>
      <c r="I845" s="241"/>
      <c r="J845" s="237"/>
      <c r="K845" s="237"/>
      <c r="L845" s="242"/>
      <c r="M845" s="243"/>
      <c r="N845" s="244"/>
      <c r="O845" s="244"/>
      <c r="P845" s="244"/>
      <c r="Q845" s="244"/>
      <c r="R845" s="244"/>
      <c r="S845" s="244"/>
      <c r="T845" s="245"/>
      <c r="AT845" s="246" t="s">
        <v>287</v>
      </c>
      <c r="AU845" s="246" t="s">
        <v>90</v>
      </c>
      <c r="AV845" s="12" t="s">
        <v>90</v>
      </c>
      <c r="AW845" s="12" t="s">
        <v>40</v>
      </c>
      <c r="AX845" s="12" t="s">
        <v>79</v>
      </c>
      <c r="AY845" s="246" t="s">
        <v>174</v>
      </c>
    </row>
    <row r="846" s="12" customFormat="1">
      <c r="B846" s="236"/>
      <c r="C846" s="237"/>
      <c r="D846" s="230" t="s">
        <v>287</v>
      </c>
      <c r="E846" s="238" t="s">
        <v>1</v>
      </c>
      <c r="F846" s="239" t="s">
        <v>3479</v>
      </c>
      <c r="G846" s="237"/>
      <c r="H846" s="240">
        <v>6</v>
      </c>
      <c r="I846" s="241"/>
      <c r="J846" s="237"/>
      <c r="K846" s="237"/>
      <c r="L846" s="242"/>
      <c r="M846" s="243"/>
      <c r="N846" s="244"/>
      <c r="O846" s="244"/>
      <c r="P846" s="244"/>
      <c r="Q846" s="244"/>
      <c r="R846" s="244"/>
      <c r="S846" s="244"/>
      <c r="T846" s="245"/>
      <c r="AT846" s="246" t="s">
        <v>287</v>
      </c>
      <c r="AU846" s="246" t="s">
        <v>90</v>
      </c>
      <c r="AV846" s="12" t="s">
        <v>90</v>
      </c>
      <c r="AW846" s="12" t="s">
        <v>40</v>
      </c>
      <c r="AX846" s="12" t="s">
        <v>79</v>
      </c>
      <c r="AY846" s="246" t="s">
        <v>174</v>
      </c>
    </row>
    <row r="847" s="12" customFormat="1">
      <c r="B847" s="236"/>
      <c r="C847" s="237"/>
      <c r="D847" s="230" t="s">
        <v>287</v>
      </c>
      <c r="E847" s="238" t="s">
        <v>1</v>
      </c>
      <c r="F847" s="239" t="s">
        <v>3480</v>
      </c>
      <c r="G847" s="237"/>
      <c r="H847" s="240">
        <v>6</v>
      </c>
      <c r="I847" s="241"/>
      <c r="J847" s="237"/>
      <c r="K847" s="237"/>
      <c r="L847" s="242"/>
      <c r="M847" s="243"/>
      <c r="N847" s="244"/>
      <c r="O847" s="244"/>
      <c r="P847" s="244"/>
      <c r="Q847" s="244"/>
      <c r="R847" s="244"/>
      <c r="S847" s="244"/>
      <c r="T847" s="245"/>
      <c r="AT847" s="246" t="s">
        <v>287</v>
      </c>
      <c r="AU847" s="246" t="s">
        <v>90</v>
      </c>
      <c r="AV847" s="12" t="s">
        <v>90</v>
      </c>
      <c r="AW847" s="12" t="s">
        <v>40</v>
      </c>
      <c r="AX847" s="12" t="s">
        <v>79</v>
      </c>
      <c r="AY847" s="246" t="s">
        <v>174</v>
      </c>
    </row>
    <row r="848" s="12" customFormat="1">
      <c r="B848" s="236"/>
      <c r="C848" s="237"/>
      <c r="D848" s="230" t="s">
        <v>287</v>
      </c>
      <c r="E848" s="238" t="s">
        <v>1</v>
      </c>
      <c r="F848" s="239" t="s">
        <v>3436</v>
      </c>
      <c r="G848" s="237"/>
      <c r="H848" s="240">
        <v>2</v>
      </c>
      <c r="I848" s="241"/>
      <c r="J848" s="237"/>
      <c r="K848" s="237"/>
      <c r="L848" s="242"/>
      <c r="M848" s="243"/>
      <c r="N848" s="244"/>
      <c r="O848" s="244"/>
      <c r="P848" s="244"/>
      <c r="Q848" s="244"/>
      <c r="R848" s="244"/>
      <c r="S848" s="244"/>
      <c r="T848" s="245"/>
      <c r="AT848" s="246" t="s">
        <v>287</v>
      </c>
      <c r="AU848" s="246" t="s">
        <v>90</v>
      </c>
      <c r="AV848" s="12" t="s">
        <v>90</v>
      </c>
      <c r="AW848" s="12" t="s">
        <v>40</v>
      </c>
      <c r="AX848" s="12" t="s">
        <v>79</v>
      </c>
      <c r="AY848" s="246" t="s">
        <v>174</v>
      </c>
    </row>
    <row r="849" s="12" customFormat="1">
      <c r="B849" s="236"/>
      <c r="C849" s="237"/>
      <c r="D849" s="230" t="s">
        <v>287</v>
      </c>
      <c r="E849" s="238" t="s">
        <v>1</v>
      </c>
      <c r="F849" s="239" t="s">
        <v>3437</v>
      </c>
      <c r="G849" s="237"/>
      <c r="H849" s="240">
        <v>2</v>
      </c>
      <c r="I849" s="241"/>
      <c r="J849" s="237"/>
      <c r="K849" s="237"/>
      <c r="L849" s="242"/>
      <c r="M849" s="243"/>
      <c r="N849" s="244"/>
      <c r="O849" s="244"/>
      <c r="P849" s="244"/>
      <c r="Q849" s="244"/>
      <c r="R849" s="244"/>
      <c r="S849" s="244"/>
      <c r="T849" s="245"/>
      <c r="AT849" s="246" t="s">
        <v>287</v>
      </c>
      <c r="AU849" s="246" t="s">
        <v>90</v>
      </c>
      <c r="AV849" s="12" t="s">
        <v>90</v>
      </c>
      <c r="AW849" s="12" t="s">
        <v>40</v>
      </c>
      <c r="AX849" s="12" t="s">
        <v>79</v>
      </c>
      <c r="AY849" s="246" t="s">
        <v>174</v>
      </c>
    </row>
    <row r="850" s="12" customFormat="1">
      <c r="B850" s="236"/>
      <c r="C850" s="237"/>
      <c r="D850" s="230" t="s">
        <v>287</v>
      </c>
      <c r="E850" s="238" t="s">
        <v>1</v>
      </c>
      <c r="F850" s="239" t="s">
        <v>3481</v>
      </c>
      <c r="G850" s="237"/>
      <c r="H850" s="240">
        <v>5</v>
      </c>
      <c r="I850" s="241"/>
      <c r="J850" s="237"/>
      <c r="K850" s="237"/>
      <c r="L850" s="242"/>
      <c r="M850" s="243"/>
      <c r="N850" s="244"/>
      <c r="O850" s="244"/>
      <c r="P850" s="244"/>
      <c r="Q850" s="244"/>
      <c r="R850" s="244"/>
      <c r="S850" s="244"/>
      <c r="T850" s="245"/>
      <c r="AT850" s="246" t="s">
        <v>287</v>
      </c>
      <c r="AU850" s="246" t="s">
        <v>90</v>
      </c>
      <c r="AV850" s="12" t="s">
        <v>90</v>
      </c>
      <c r="AW850" s="12" t="s">
        <v>40</v>
      </c>
      <c r="AX850" s="12" t="s">
        <v>79</v>
      </c>
      <c r="AY850" s="246" t="s">
        <v>174</v>
      </c>
    </row>
    <row r="851" s="1" customFormat="1" ht="16.5" customHeight="1">
      <c r="B851" s="37"/>
      <c r="C851" s="247" t="s">
        <v>792</v>
      </c>
      <c r="D851" s="247" t="s">
        <v>312</v>
      </c>
      <c r="E851" s="248" t="s">
        <v>2212</v>
      </c>
      <c r="F851" s="249" t="s">
        <v>2213</v>
      </c>
      <c r="G851" s="250" t="s">
        <v>320</v>
      </c>
      <c r="H851" s="251">
        <v>2</v>
      </c>
      <c r="I851" s="252"/>
      <c r="J851" s="253">
        <f>ROUND(I851*H851,2)</f>
        <v>0</v>
      </c>
      <c r="K851" s="249" t="s">
        <v>1</v>
      </c>
      <c r="L851" s="254"/>
      <c r="M851" s="255" t="s">
        <v>1</v>
      </c>
      <c r="N851" s="256" t="s">
        <v>50</v>
      </c>
      <c r="O851" s="78"/>
      <c r="P851" s="227">
        <f>O851*H851</f>
        <v>0</v>
      </c>
      <c r="Q851" s="227">
        <v>0.00038000000000000002</v>
      </c>
      <c r="R851" s="227">
        <f>Q851*H851</f>
        <v>0.00076000000000000004</v>
      </c>
      <c r="S851" s="227">
        <v>0</v>
      </c>
      <c r="T851" s="228">
        <f>S851*H851</f>
        <v>0</v>
      </c>
      <c r="AR851" s="15" t="s">
        <v>209</v>
      </c>
      <c r="AT851" s="15" t="s">
        <v>312</v>
      </c>
      <c r="AU851" s="15" t="s">
        <v>90</v>
      </c>
      <c r="AY851" s="15" t="s">
        <v>174</v>
      </c>
      <c r="BE851" s="229">
        <f>IF(N851="základní",J851,0)</f>
        <v>0</v>
      </c>
      <c r="BF851" s="229">
        <f>IF(N851="snížená",J851,0)</f>
        <v>0</v>
      </c>
      <c r="BG851" s="229">
        <f>IF(N851="zákl. přenesená",J851,0)</f>
        <v>0</v>
      </c>
      <c r="BH851" s="229">
        <f>IF(N851="sníž. přenesená",J851,0)</f>
        <v>0</v>
      </c>
      <c r="BI851" s="229">
        <f>IF(N851="nulová",J851,0)</f>
        <v>0</v>
      </c>
      <c r="BJ851" s="15" t="s">
        <v>87</v>
      </c>
      <c r="BK851" s="229">
        <f>ROUND(I851*H851,2)</f>
        <v>0</v>
      </c>
      <c r="BL851" s="15" t="s">
        <v>192</v>
      </c>
      <c r="BM851" s="15" t="s">
        <v>3482</v>
      </c>
    </row>
    <row r="852" s="1" customFormat="1">
      <c r="B852" s="37"/>
      <c r="C852" s="38"/>
      <c r="D852" s="230" t="s">
        <v>181</v>
      </c>
      <c r="E852" s="38"/>
      <c r="F852" s="231" t="s">
        <v>2213</v>
      </c>
      <c r="G852" s="38"/>
      <c r="H852" s="38"/>
      <c r="I852" s="142"/>
      <c r="J852" s="38"/>
      <c r="K852" s="38"/>
      <c r="L852" s="42"/>
      <c r="M852" s="232"/>
      <c r="N852" s="78"/>
      <c r="O852" s="78"/>
      <c r="P852" s="78"/>
      <c r="Q852" s="78"/>
      <c r="R852" s="78"/>
      <c r="S852" s="78"/>
      <c r="T852" s="79"/>
      <c r="AT852" s="15" t="s">
        <v>181</v>
      </c>
      <c r="AU852" s="15" t="s">
        <v>90</v>
      </c>
    </row>
    <row r="853" s="12" customFormat="1">
      <c r="B853" s="236"/>
      <c r="C853" s="237"/>
      <c r="D853" s="230" t="s">
        <v>287</v>
      </c>
      <c r="E853" s="238" t="s">
        <v>1</v>
      </c>
      <c r="F853" s="239" t="s">
        <v>3483</v>
      </c>
      <c r="G853" s="237"/>
      <c r="H853" s="240">
        <v>1</v>
      </c>
      <c r="I853" s="241"/>
      <c r="J853" s="237"/>
      <c r="K853" s="237"/>
      <c r="L853" s="242"/>
      <c r="M853" s="243"/>
      <c r="N853" s="244"/>
      <c r="O853" s="244"/>
      <c r="P853" s="244"/>
      <c r="Q853" s="244"/>
      <c r="R853" s="244"/>
      <c r="S853" s="244"/>
      <c r="T853" s="245"/>
      <c r="AT853" s="246" t="s">
        <v>287</v>
      </c>
      <c r="AU853" s="246" t="s">
        <v>90</v>
      </c>
      <c r="AV853" s="12" t="s">
        <v>90</v>
      </c>
      <c r="AW853" s="12" t="s">
        <v>40</v>
      </c>
      <c r="AX853" s="12" t="s">
        <v>79</v>
      </c>
      <c r="AY853" s="246" t="s">
        <v>174</v>
      </c>
    </row>
    <row r="854" s="12" customFormat="1">
      <c r="B854" s="236"/>
      <c r="C854" s="237"/>
      <c r="D854" s="230" t="s">
        <v>287</v>
      </c>
      <c r="E854" s="238" t="s">
        <v>1</v>
      </c>
      <c r="F854" s="239" t="s">
        <v>3484</v>
      </c>
      <c r="G854" s="237"/>
      <c r="H854" s="240">
        <v>1</v>
      </c>
      <c r="I854" s="241"/>
      <c r="J854" s="237"/>
      <c r="K854" s="237"/>
      <c r="L854" s="242"/>
      <c r="M854" s="243"/>
      <c r="N854" s="244"/>
      <c r="O854" s="244"/>
      <c r="P854" s="244"/>
      <c r="Q854" s="244"/>
      <c r="R854" s="244"/>
      <c r="S854" s="244"/>
      <c r="T854" s="245"/>
      <c r="AT854" s="246" t="s">
        <v>287</v>
      </c>
      <c r="AU854" s="246" t="s">
        <v>90</v>
      </c>
      <c r="AV854" s="12" t="s">
        <v>90</v>
      </c>
      <c r="AW854" s="12" t="s">
        <v>40</v>
      </c>
      <c r="AX854" s="12" t="s">
        <v>79</v>
      </c>
      <c r="AY854" s="246" t="s">
        <v>174</v>
      </c>
    </row>
    <row r="855" s="1" customFormat="1" ht="16.5" customHeight="1">
      <c r="B855" s="37"/>
      <c r="C855" s="247" t="s">
        <v>799</v>
      </c>
      <c r="D855" s="247" t="s">
        <v>312</v>
      </c>
      <c r="E855" s="248" t="s">
        <v>2227</v>
      </c>
      <c r="F855" s="249" t="s">
        <v>2228</v>
      </c>
      <c r="G855" s="250" t="s">
        <v>320</v>
      </c>
      <c r="H855" s="251">
        <v>2</v>
      </c>
      <c r="I855" s="252"/>
      <c r="J855" s="253">
        <f>ROUND(I855*H855,2)</f>
        <v>0</v>
      </c>
      <c r="K855" s="249" t="s">
        <v>1</v>
      </c>
      <c r="L855" s="254"/>
      <c r="M855" s="255" t="s">
        <v>1</v>
      </c>
      <c r="N855" s="256" t="s">
        <v>50</v>
      </c>
      <c r="O855" s="78"/>
      <c r="P855" s="227">
        <f>O855*H855</f>
        <v>0</v>
      </c>
      <c r="Q855" s="227">
        <v>0.0032000000000000002</v>
      </c>
      <c r="R855" s="227">
        <f>Q855*H855</f>
        <v>0.0064000000000000003</v>
      </c>
      <c r="S855" s="227">
        <v>0</v>
      </c>
      <c r="T855" s="228">
        <f>S855*H855</f>
        <v>0</v>
      </c>
      <c r="AR855" s="15" t="s">
        <v>209</v>
      </c>
      <c r="AT855" s="15" t="s">
        <v>312</v>
      </c>
      <c r="AU855" s="15" t="s">
        <v>90</v>
      </c>
      <c r="AY855" s="15" t="s">
        <v>174</v>
      </c>
      <c r="BE855" s="229">
        <f>IF(N855="základní",J855,0)</f>
        <v>0</v>
      </c>
      <c r="BF855" s="229">
        <f>IF(N855="snížená",J855,0)</f>
        <v>0</v>
      </c>
      <c r="BG855" s="229">
        <f>IF(N855="zákl. přenesená",J855,0)</f>
        <v>0</v>
      </c>
      <c r="BH855" s="229">
        <f>IF(N855="sníž. přenesená",J855,0)</f>
        <v>0</v>
      </c>
      <c r="BI855" s="229">
        <f>IF(N855="nulová",J855,0)</f>
        <v>0</v>
      </c>
      <c r="BJ855" s="15" t="s">
        <v>87</v>
      </c>
      <c r="BK855" s="229">
        <f>ROUND(I855*H855,2)</f>
        <v>0</v>
      </c>
      <c r="BL855" s="15" t="s">
        <v>192</v>
      </c>
      <c r="BM855" s="15" t="s">
        <v>3485</v>
      </c>
    </row>
    <row r="856" s="1" customFormat="1">
      <c r="B856" s="37"/>
      <c r="C856" s="38"/>
      <c r="D856" s="230" t="s">
        <v>181</v>
      </c>
      <c r="E856" s="38"/>
      <c r="F856" s="231" t="s">
        <v>2228</v>
      </c>
      <c r="G856" s="38"/>
      <c r="H856" s="38"/>
      <c r="I856" s="142"/>
      <c r="J856" s="38"/>
      <c r="K856" s="38"/>
      <c r="L856" s="42"/>
      <c r="M856" s="232"/>
      <c r="N856" s="78"/>
      <c r="O856" s="78"/>
      <c r="P856" s="78"/>
      <c r="Q856" s="78"/>
      <c r="R856" s="78"/>
      <c r="S856" s="78"/>
      <c r="T856" s="79"/>
      <c r="AT856" s="15" t="s">
        <v>181</v>
      </c>
      <c r="AU856" s="15" t="s">
        <v>90</v>
      </c>
    </row>
    <row r="857" s="12" customFormat="1">
      <c r="B857" s="236"/>
      <c r="C857" s="237"/>
      <c r="D857" s="230" t="s">
        <v>287</v>
      </c>
      <c r="E857" s="238" t="s">
        <v>1</v>
      </c>
      <c r="F857" s="239" t="s">
        <v>3450</v>
      </c>
      <c r="G857" s="237"/>
      <c r="H857" s="240">
        <v>2</v>
      </c>
      <c r="I857" s="241"/>
      <c r="J857" s="237"/>
      <c r="K857" s="237"/>
      <c r="L857" s="242"/>
      <c r="M857" s="243"/>
      <c r="N857" s="244"/>
      <c r="O857" s="244"/>
      <c r="P857" s="244"/>
      <c r="Q857" s="244"/>
      <c r="R857" s="244"/>
      <c r="S857" s="244"/>
      <c r="T857" s="245"/>
      <c r="AT857" s="246" t="s">
        <v>287</v>
      </c>
      <c r="AU857" s="246" t="s">
        <v>90</v>
      </c>
      <c r="AV857" s="12" t="s">
        <v>90</v>
      </c>
      <c r="AW857" s="12" t="s">
        <v>40</v>
      </c>
      <c r="AX857" s="12" t="s">
        <v>87</v>
      </c>
      <c r="AY857" s="246" t="s">
        <v>174</v>
      </c>
    </row>
    <row r="858" s="1" customFormat="1" ht="16.5" customHeight="1">
      <c r="B858" s="37"/>
      <c r="C858" s="247" t="s">
        <v>803</v>
      </c>
      <c r="D858" s="247" t="s">
        <v>312</v>
      </c>
      <c r="E858" s="248" t="s">
        <v>2240</v>
      </c>
      <c r="F858" s="249" t="s">
        <v>2241</v>
      </c>
      <c r="G858" s="250" t="s">
        <v>320</v>
      </c>
      <c r="H858" s="251">
        <v>5</v>
      </c>
      <c r="I858" s="252"/>
      <c r="J858" s="253">
        <f>ROUND(I858*H858,2)</f>
        <v>0</v>
      </c>
      <c r="K858" s="249" t="s">
        <v>1</v>
      </c>
      <c r="L858" s="254"/>
      <c r="M858" s="255" t="s">
        <v>1</v>
      </c>
      <c r="N858" s="256" t="s">
        <v>50</v>
      </c>
      <c r="O858" s="78"/>
      <c r="P858" s="227">
        <f>O858*H858</f>
        <v>0</v>
      </c>
      <c r="Q858" s="227">
        <v>0.0032000000000000002</v>
      </c>
      <c r="R858" s="227">
        <f>Q858*H858</f>
        <v>0.016</v>
      </c>
      <c r="S858" s="227">
        <v>0</v>
      </c>
      <c r="T858" s="228">
        <f>S858*H858</f>
        <v>0</v>
      </c>
      <c r="AR858" s="15" t="s">
        <v>209</v>
      </c>
      <c r="AT858" s="15" t="s">
        <v>312</v>
      </c>
      <c r="AU858" s="15" t="s">
        <v>90</v>
      </c>
      <c r="AY858" s="15" t="s">
        <v>174</v>
      </c>
      <c r="BE858" s="229">
        <f>IF(N858="základní",J858,0)</f>
        <v>0</v>
      </c>
      <c r="BF858" s="229">
        <f>IF(N858="snížená",J858,0)</f>
        <v>0</v>
      </c>
      <c r="BG858" s="229">
        <f>IF(N858="zákl. přenesená",J858,0)</f>
        <v>0</v>
      </c>
      <c r="BH858" s="229">
        <f>IF(N858="sníž. přenesená",J858,0)</f>
        <v>0</v>
      </c>
      <c r="BI858" s="229">
        <f>IF(N858="nulová",J858,0)</f>
        <v>0</v>
      </c>
      <c r="BJ858" s="15" t="s">
        <v>87</v>
      </c>
      <c r="BK858" s="229">
        <f>ROUND(I858*H858,2)</f>
        <v>0</v>
      </c>
      <c r="BL858" s="15" t="s">
        <v>192</v>
      </c>
      <c r="BM858" s="15" t="s">
        <v>3486</v>
      </c>
    </row>
    <row r="859" s="1" customFormat="1">
      <c r="B859" s="37"/>
      <c r="C859" s="38"/>
      <c r="D859" s="230" t="s">
        <v>181</v>
      </c>
      <c r="E859" s="38"/>
      <c r="F859" s="231" t="s">
        <v>2241</v>
      </c>
      <c r="G859" s="38"/>
      <c r="H859" s="38"/>
      <c r="I859" s="142"/>
      <c r="J859" s="38"/>
      <c r="K859" s="38"/>
      <c r="L859" s="42"/>
      <c r="M859" s="232"/>
      <c r="N859" s="78"/>
      <c r="O859" s="78"/>
      <c r="P859" s="78"/>
      <c r="Q859" s="78"/>
      <c r="R859" s="78"/>
      <c r="S859" s="78"/>
      <c r="T859" s="79"/>
      <c r="AT859" s="15" t="s">
        <v>181</v>
      </c>
      <c r="AU859" s="15" t="s">
        <v>90</v>
      </c>
    </row>
    <row r="860" s="12" customFormat="1">
      <c r="B860" s="236"/>
      <c r="C860" s="237"/>
      <c r="D860" s="230" t="s">
        <v>287</v>
      </c>
      <c r="E860" s="238" t="s">
        <v>1</v>
      </c>
      <c r="F860" s="239" t="s">
        <v>3452</v>
      </c>
      <c r="G860" s="237"/>
      <c r="H860" s="240">
        <v>5</v>
      </c>
      <c r="I860" s="241"/>
      <c r="J860" s="237"/>
      <c r="K860" s="237"/>
      <c r="L860" s="242"/>
      <c r="M860" s="243"/>
      <c r="N860" s="244"/>
      <c r="O860" s="244"/>
      <c r="P860" s="244"/>
      <c r="Q860" s="244"/>
      <c r="R860" s="244"/>
      <c r="S860" s="244"/>
      <c r="T860" s="245"/>
      <c r="AT860" s="246" t="s">
        <v>287</v>
      </c>
      <c r="AU860" s="246" t="s">
        <v>90</v>
      </c>
      <c r="AV860" s="12" t="s">
        <v>90</v>
      </c>
      <c r="AW860" s="12" t="s">
        <v>40</v>
      </c>
      <c r="AX860" s="12" t="s">
        <v>79</v>
      </c>
      <c r="AY860" s="246" t="s">
        <v>174</v>
      </c>
    </row>
    <row r="861" s="1" customFormat="1" ht="16.5" customHeight="1">
      <c r="B861" s="37"/>
      <c r="C861" s="247" t="s">
        <v>2154</v>
      </c>
      <c r="D861" s="247" t="s">
        <v>312</v>
      </c>
      <c r="E861" s="248" t="s">
        <v>2235</v>
      </c>
      <c r="F861" s="249" t="s">
        <v>2236</v>
      </c>
      <c r="G861" s="250" t="s">
        <v>320</v>
      </c>
      <c r="H861" s="251">
        <v>2</v>
      </c>
      <c r="I861" s="252"/>
      <c r="J861" s="253">
        <f>ROUND(I861*H861,2)</f>
        <v>0</v>
      </c>
      <c r="K861" s="249" t="s">
        <v>1</v>
      </c>
      <c r="L861" s="254"/>
      <c r="M861" s="255" t="s">
        <v>1</v>
      </c>
      <c r="N861" s="256" t="s">
        <v>50</v>
      </c>
      <c r="O861" s="78"/>
      <c r="P861" s="227">
        <f>O861*H861</f>
        <v>0</v>
      </c>
      <c r="Q861" s="227">
        <v>0.0032000000000000002</v>
      </c>
      <c r="R861" s="227">
        <f>Q861*H861</f>
        <v>0.0064000000000000003</v>
      </c>
      <c r="S861" s="227">
        <v>0</v>
      </c>
      <c r="T861" s="228">
        <f>S861*H861</f>
        <v>0</v>
      </c>
      <c r="AR861" s="15" t="s">
        <v>209</v>
      </c>
      <c r="AT861" s="15" t="s">
        <v>312</v>
      </c>
      <c r="AU861" s="15" t="s">
        <v>90</v>
      </c>
      <c r="AY861" s="15" t="s">
        <v>174</v>
      </c>
      <c r="BE861" s="229">
        <f>IF(N861="základní",J861,0)</f>
        <v>0</v>
      </c>
      <c r="BF861" s="229">
        <f>IF(N861="snížená",J861,0)</f>
        <v>0</v>
      </c>
      <c r="BG861" s="229">
        <f>IF(N861="zákl. přenesená",J861,0)</f>
        <v>0</v>
      </c>
      <c r="BH861" s="229">
        <f>IF(N861="sníž. přenesená",J861,0)</f>
        <v>0</v>
      </c>
      <c r="BI861" s="229">
        <f>IF(N861="nulová",J861,0)</f>
        <v>0</v>
      </c>
      <c r="BJ861" s="15" t="s">
        <v>87</v>
      </c>
      <c r="BK861" s="229">
        <f>ROUND(I861*H861,2)</f>
        <v>0</v>
      </c>
      <c r="BL861" s="15" t="s">
        <v>192</v>
      </c>
      <c r="BM861" s="15" t="s">
        <v>3487</v>
      </c>
    </row>
    <row r="862" s="1" customFormat="1">
      <c r="B862" s="37"/>
      <c r="C862" s="38"/>
      <c r="D862" s="230" t="s">
        <v>181</v>
      </c>
      <c r="E862" s="38"/>
      <c r="F862" s="231" t="s">
        <v>2238</v>
      </c>
      <c r="G862" s="38"/>
      <c r="H862" s="38"/>
      <c r="I862" s="142"/>
      <c r="J862" s="38"/>
      <c r="K862" s="38"/>
      <c r="L862" s="42"/>
      <c r="M862" s="232"/>
      <c r="N862" s="78"/>
      <c r="O862" s="78"/>
      <c r="P862" s="78"/>
      <c r="Q862" s="78"/>
      <c r="R862" s="78"/>
      <c r="S862" s="78"/>
      <c r="T862" s="79"/>
      <c r="AT862" s="15" t="s">
        <v>181</v>
      </c>
      <c r="AU862" s="15" t="s">
        <v>90</v>
      </c>
    </row>
    <row r="863" s="12" customFormat="1">
      <c r="B863" s="236"/>
      <c r="C863" s="237"/>
      <c r="D863" s="230" t="s">
        <v>287</v>
      </c>
      <c r="E863" s="238" t="s">
        <v>1</v>
      </c>
      <c r="F863" s="239" t="s">
        <v>3454</v>
      </c>
      <c r="G863" s="237"/>
      <c r="H863" s="240">
        <v>1</v>
      </c>
      <c r="I863" s="241"/>
      <c r="J863" s="237"/>
      <c r="K863" s="237"/>
      <c r="L863" s="242"/>
      <c r="M863" s="243"/>
      <c r="N863" s="244"/>
      <c r="O863" s="244"/>
      <c r="P863" s="244"/>
      <c r="Q863" s="244"/>
      <c r="R863" s="244"/>
      <c r="S863" s="244"/>
      <c r="T863" s="245"/>
      <c r="AT863" s="246" t="s">
        <v>287</v>
      </c>
      <c r="AU863" s="246" t="s">
        <v>90</v>
      </c>
      <c r="AV863" s="12" t="s">
        <v>90</v>
      </c>
      <c r="AW863" s="12" t="s">
        <v>40</v>
      </c>
      <c r="AX863" s="12" t="s">
        <v>79</v>
      </c>
      <c r="AY863" s="246" t="s">
        <v>174</v>
      </c>
    </row>
    <row r="864" s="12" customFormat="1">
      <c r="B864" s="236"/>
      <c r="C864" s="237"/>
      <c r="D864" s="230" t="s">
        <v>287</v>
      </c>
      <c r="E864" s="238" t="s">
        <v>1</v>
      </c>
      <c r="F864" s="239" t="s">
        <v>2043</v>
      </c>
      <c r="G864" s="237"/>
      <c r="H864" s="240">
        <v>1</v>
      </c>
      <c r="I864" s="241"/>
      <c r="J864" s="237"/>
      <c r="K864" s="237"/>
      <c r="L864" s="242"/>
      <c r="M864" s="243"/>
      <c r="N864" s="244"/>
      <c r="O864" s="244"/>
      <c r="P864" s="244"/>
      <c r="Q864" s="244"/>
      <c r="R864" s="244"/>
      <c r="S864" s="244"/>
      <c r="T864" s="245"/>
      <c r="AT864" s="246" t="s">
        <v>287</v>
      </c>
      <c r="AU864" s="246" t="s">
        <v>90</v>
      </c>
      <c r="AV864" s="12" t="s">
        <v>90</v>
      </c>
      <c r="AW864" s="12" t="s">
        <v>40</v>
      </c>
      <c r="AX864" s="12" t="s">
        <v>79</v>
      </c>
      <c r="AY864" s="246" t="s">
        <v>174</v>
      </c>
    </row>
    <row r="865" s="1" customFormat="1" ht="16.5" customHeight="1">
      <c r="B865" s="37"/>
      <c r="C865" s="247" t="s">
        <v>808</v>
      </c>
      <c r="D865" s="247" t="s">
        <v>312</v>
      </c>
      <c r="E865" s="248" t="s">
        <v>2230</v>
      </c>
      <c r="F865" s="249" t="s">
        <v>2231</v>
      </c>
      <c r="G865" s="250" t="s">
        <v>320</v>
      </c>
      <c r="H865" s="251">
        <v>12</v>
      </c>
      <c r="I865" s="252"/>
      <c r="J865" s="253">
        <f>ROUND(I865*H865,2)</f>
        <v>0</v>
      </c>
      <c r="K865" s="249" t="s">
        <v>1</v>
      </c>
      <c r="L865" s="254"/>
      <c r="M865" s="255" t="s">
        <v>1</v>
      </c>
      <c r="N865" s="256" t="s">
        <v>50</v>
      </c>
      <c r="O865" s="78"/>
      <c r="P865" s="227">
        <f>O865*H865</f>
        <v>0</v>
      </c>
      <c r="Q865" s="227">
        <v>0.00019000000000000001</v>
      </c>
      <c r="R865" s="227">
        <f>Q865*H865</f>
        <v>0.0022799999999999999</v>
      </c>
      <c r="S865" s="227">
        <v>0</v>
      </c>
      <c r="T865" s="228">
        <f>S865*H865</f>
        <v>0</v>
      </c>
      <c r="AR865" s="15" t="s">
        <v>209</v>
      </c>
      <c r="AT865" s="15" t="s">
        <v>312</v>
      </c>
      <c r="AU865" s="15" t="s">
        <v>90</v>
      </c>
      <c r="AY865" s="15" t="s">
        <v>174</v>
      </c>
      <c r="BE865" s="229">
        <f>IF(N865="základní",J865,0)</f>
        <v>0</v>
      </c>
      <c r="BF865" s="229">
        <f>IF(N865="snížená",J865,0)</f>
        <v>0</v>
      </c>
      <c r="BG865" s="229">
        <f>IF(N865="zákl. přenesená",J865,0)</f>
        <v>0</v>
      </c>
      <c r="BH865" s="229">
        <f>IF(N865="sníž. přenesená",J865,0)</f>
        <v>0</v>
      </c>
      <c r="BI865" s="229">
        <f>IF(N865="nulová",J865,0)</f>
        <v>0</v>
      </c>
      <c r="BJ865" s="15" t="s">
        <v>87</v>
      </c>
      <c r="BK865" s="229">
        <f>ROUND(I865*H865,2)</f>
        <v>0</v>
      </c>
      <c r="BL865" s="15" t="s">
        <v>192</v>
      </c>
      <c r="BM865" s="15" t="s">
        <v>3488</v>
      </c>
    </row>
    <row r="866" s="1" customFormat="1">
      <c r="B866" s="37"/>
      <c r="C866" s="38"/>
      <c r="D866" s="230" t="s">
        <v>181</v>
      </c>
      <c r="E866" s="38"/>
      <c r="F866" s="231" t="s">
        <v>2231</v>
      </c>
      <c r="G866" s="38"/>
      <c r="H866" s="38"/>
      <c r="I866" s="142"/>
      <c r="J866" s="38"/>
      <c r="K866" s="38"/>
      <c r="L866" s="42"/>
      <c r="M866" s="232"/>
      <c r="N866" s="78"/>
      <c r="O866" s="78"/>
      <c r="P866" s="78"/>
      <c r="Q866" s="78"/>
      <c r="R866" s="78"/>
      <c r="S866" s="78"/>
      <c r="T866" s="79"/>
      <c r="AT866" s="15" t="s">
        <v>181</v>
      </c>
      <c r="AU866" s="15" t="s">
        <v>90</v>
      </c>
    </row>
    <row r="867" s="12" customFormat="1">
      <c r="B867" s="236"/>
      <c r="C867" s="237"/>
      <c r="D867" s="230" t="s">
        <v>287</v>
      </c>
      <c r="E867" s="238" t="s">
        <v>1</v>
      </c>
      <c r="F867" s="239" t="s">
        <v>3441</v>
      </c>
      <c r="G867" s="237"/>
      <c r="H867" s="240">
        <v>1</v>
      </c>
      <c r="I867" s="241"/>
      <c r="J867" s="237"/>
      <c r="K867" s="237"/>
      <c r="L867" s="242"/>
      <c r="M867" s="243"/>
      <c r="N867" s="244"/>
      <c r="O867" s="244"/>
      <c r="P867" s="244"/>
      <c r="Q867" s="244"/>
      <c r="R867" s="244"/>
      <c r="S867" s="244"/>
      <c r="T867" s="245"/>
      <c r="AT867" s="246" t="s">
        <v>287</v>
      </c>
      <c r="AU867" s="246" t="s">
        <v>90</v>
      </c>
      <c r="AV867" s="12" t="s">
        <v>90</v>
      </c>
      <c r="AW867" s="12" t="s">
        <v>40</v>
      </c>
      <c r="AX867" s="12" t="s">
        <v>79</v>
      </c>
      <c r="AY867" s="246" t="s">
        <v>174</v>
      </c>
    </row>
    <row r="868" s="12" customFormat="1">
      <c r="B868" s="236"/>
      <c r="C868" s="237"/>
      <c r="D868" s="230" t="s">
        <v>287</v>
      </c>
      <c r="E868" s="238" t="s">
        <v>1</v>
      </c>
      <c r="F868" s="239" t="s">
        <v>3489</v>
      </c>
      <c r="G868" s="237"/>
      <c r="H868" s="240">
        <v>4</v>
      </c>
      <c r="I868" s="241"/>
      <c r="J868" s="237"/>
      <c r="K868" s="237"/>
      <c r="L868" s="242"/>
      <c r="M868" s="243"/>
      <c r="N868" s="244"/>
      <c r="O868" s="244"/>
      <c r="P868" s="244"/>
      <c r="Q868" s="244"/>
      <c r="R868" s="244"/>
      <c r="S868" s="244"/>
      <c r="T868" s="245"/>
      <c r="AT868" s="246" t="s">
        <v>287</v>
      </c>
      <c r="AU868" s="246" t="s">
        <v>90</v>
      </c>
      <c r="AV868" s="12" t="s">
        <v>90</v>
      </c>
      <c r="AW868" s="12" t="s">
        <v>40</v>
      </c>
      <c r="AX868" s="12" t="s">
        <v>79</v>
      </c>
      <c r="AY868" s="246" t="s">
        <v>174</v>
      </c>
    </row>
    <row r="869" s="12" customFormat="1">
      <c r="B869" s="236"/>
      <c r="C869" s="237"/>
      <c r="D869" s="230" t="s">
        <v>287</v>
      </c>
      <c r="E869" s="238" t="s">
        <v>1</v>
      </c>
      <c r="F869" s="239" t="s">
        <v>3121</v>
      </c>
      <c r="G869" s="237"/>
      <c r="H869" s="240">
        <v>1</v>
      </c>
      <c r="I869" s="241"/>
      <c r="J869" s="237"/>
      <c r="K869" s="237"/>
      <c r="L869" s="242"/>
      <c r="M869" s="243"/>
      <c r="N869" s="244"/>
      <c r="O869" s="244"/>
      <c r="P869" s="244"/>
      <c r="Q869" s="244"/>
      <c r="R869" s="244"/>
      <c r="S869" s="244"/>
      <c r="T869" s="245"/>
      <c r="AT869" s="246" t="s">
        <v>287</v>
      </c>
      <c r="AU869" s="246" t="s">
        <v>90</v>
      </c>
      <c r="AV869" s="12" t="s">
        <v>90</v>
      </c>
      <c r="AW869" s="12" t="s">
        <v>40</v>
      </c>
      <c r="AX869" s="12" t="s">
        <v>79</v>
      </c>
      <c r="AY869" s="246" t="s">
        <v>174</v>
      </c>
    </row>
    <row r="870" s="12" customFormat="1">
      <c r="B870" s="236"/>
      <c r="C870" s="237"/>
      <c r="D870" s="230" t="s">
        <v>287</v>
      </c>
      <c r="E870" s="238" t="s">
        <v>1</v>
      </c>
      <c r="F870" s="239" t="s">
        <v>3442</v>
      </c>
      <c r="G870" s="237"/>
      <c r="H870" s="240">
        <v>1</v>
      </c>
      <c r="I870" s="241"/>
      <c r="J870" s="237"/>
      <c r="K870" s="237"/>
      <c r="L870" s="242"/>
      <c r="M870" s="243"/>
      <c r="N870" s="244"/>
      <c r="O870" s="244"/>
      <c r="P870" s="244"/>
      <c r="Q870" s="244"/>
      <c r="R870" s="244"/>
      <c r="S870" s="244"/>
      <c r="T870" s="245"/>
      <c r="AT870" s="246" t="s">
        <v>287</v>
      </c>
      <c r="AU870" s="246" t="s">
        <v>90</v>
      </c>
      <c r="AV870" s="12" t="s">
        <v>90</v>
      </c>
      <c r="AW870" s="12" t="s">
        <v>40</v>
      </c>
      <c r="AX870" s="12" t="s">
        <v>79</v>
      </c>
      <c r="AY870" s="246" t="s">
        <v>174</v>
      </c>
    </row>
    <row r="871" s="12" customFormat="1">
      <c r="B871" s="236"/>
      <c r="C871" s="237"/>
      <c r="D871" s="230" t="s">
        <v>287</v>
      </c>
      <c r="E871" s="238" t="s">
        <v>1</v>
      </c>
      <c r="F871" s="239" t="s">
        <v>3123</v>
      </c>
      <c r="G871" s="237"/>
      <c r="H871" s="240">
        <v>1</v>
      </c>
      <c r="I871" s="241"/>
      <c r="J871" s="237"/>
      <c r="K871" s="237"/>
      <c r="L871" s="242"/>
      <c r="M871" s="243"/>
      <c r="N871" s="244"/>
      <c r="O871" s="244"/>
      <c r="P871" s="244"/>
      <c r="Q871" s="244"/>
      <c r="R871" s="244"/>
      <c r="S871" s="244"/>
      <c r="T871" s="245"/>
      <c r="AT871" s="246" t="s">
        <v>287</v>
      </c>
      <c r="AU871" s="246" t="s">
        <v>90</v>
      </c>
      <c r="AV871" s="12" t="s">
        <v>90</v>
      </c>
      <c r="AW871" s="12" t="s">
        <v>40</v>
      </c>
      <c r="AX871" s="12" t="s">
        <v>79</v>
      </c>
      <c r="AY871" s="246" t="s">
        <v>174</v>
      </c>
    </row>
    <row r="872" s="12" customFormat="1">
      <c r="B872" s="236"/>
      <c r="C872" s="237"/>
      <c r="D872" s="230" t="s">
        <v>287</v>
      </c>
      <c r="E872" s="238" t="s">
        <v>1</v>
      </c>
      <c r="F872" s="239" t="s">
        <v>3391</v>
      </c>
      <c r="G872" s="237"/>
      <c r="H872" s="240">
        <v>1</v>
      </c>
      <c r="I872" s="241"/>
      <c r="J872" s="237"/>
      <c r="K872" s="237"/>
      <c r="L872" s="242"/>
      <c r="M872" s="243"/>
      <c r="N872" s="244"/>
      <c r="O872" s="244"/>
      <c r="P872" s="244"/>
      <c r="Q872" s="244"/>
      <c r="R872" s="244"/>
      <c r="S872" s="244"/>
      <c r="T872" s="245"/>
      <c r="AT872" s="246" t="s">
        <v>287</v>
      </c>
      <c r="AU872" s="246" t="s">
        <v>90</v>
      </c>
      <c r="AV872" s="12" t="s">
        <v>90</v>
      </c>
      <c r="AW872" s="12" t="s">
        <v>40</v>
      </c>
      <c r="AX872" s="12" t="s">
        <v>79</v>
      </c>
      <c r="AY872" s="246" t="s">
        <v>174</v>
      </c>
    </row>
    <row r="873" s="12" customFormat="1">
      <c r="B873" s="236"/>
      <c r="C873" s="237"/>
      <c r="D873" s="230" t="s">
        <v>287</v>
      </c>
      <c r="E873" s="238" t="s">
        <v>1</v>
      </c>
      <c r="F873" s="239" t="s">
        <v>3392</v>
      </c>
      <c r="G873" s="237"/>
      <c r="H873" s="240">
        <v>1</v>
      </c>
      <c r="I873" s="241"/>
      <c r="J873" s="237"/>
      <c r="K873" s="237"/>
      <c r="L873" s="242"/>
      <c r="M873" s="243"/>
      <c r="N873" s="244"/>
      <c r="O873" s="244"/>
      <c r="P873" s="244"/>
      <c r="Q873" s="244"/>
      <c r="R873" s="244"/>
      <c r="S873" s="244"/>
      <c r="T873" s="245"/>
      <c r="AT873" s="246" t="s">
        <v>287</v>
      </c>
      <c r="AU873" s="246" t="s">
        <v>90</v>
      </c>
      <c r="AV873" s="12" t="s">
        <v>90</v>
      </c>
      <c r="AW873" s="12" t="s">
        <v>40</v>
      </c>
      <c r="AX873" s="12" t="s">
        <v>79</v>
      </c>
      <c r="AY873" s="246" t="s">
        <v>174</v>
      </c>
    </row>
    <row r="874" s="12" customFormat="1">
      <c r="B874" s="236"/>
      <c r="C874" s="237"/>
      <c r="D874" s="230" t="s">
        <v>287</v>
      </c>
      <c r="E874" s="238" t="s">
        <v>1</v>
      </c>
      <c r="F874" s="239" t="s">
        <v>3393</v>
      </c>
      <c r="G874" s="237"/>
      <c r="H874" s="240">
        <v>1</v>
      </c>
      <c r="I874" s="241"/>
      <c r="J874" s="237"/>
      <c r="K874" s="237"/>
      <c r="L874" s="242"/>
      <c r="M874" s="243"/>
      <c r="N874" s="244"/>
      <c r="O874" s="244"/>
      <c r="P874" s="244"/>
      <c r="Q874" s="244"/>
      <c r="R874" s="244"/>
      <c r="S874" s="244"/>
      <c r="T874" s="245"/>
      <c r="AT874" s="246" t="s">
        <v>287</v>
      </c>
      <c r="AU874" s="246" t="s">
        <v>90</v>
      </c>
      <c r="AV874" s="12" t="s">
        <v>90</v>
      </c>
      <c r="AW874" s="12" t="s">
        <v>40</v>
      </c>
      <c r="AX874" s="12" t="s">
        <v>79</v>
      </c>
      <c r="AY874" s="246" t="s">
        <v>174</v>
      </c>
    </row>
    <row r="875" s="12" customFormat="1">
      <c r="B875" s="236"/>
      <c r="C875" s="237"/>
      <c r="D875" s="230" t="s">
        <v>287</v>
      </c>
      <c r="E875" s="238" t="s">
        <v>1</v>
      </c>
      <c r="F875" s="239" t="s">
        <v>3394</v>
      </c>
      <c r="G875" s="237"/>
      <c r="H875" s="240">
        <v>1</v>
      </c>
      <c r="I875" s="241"/>
      <c r="J875" s="237"/>
      <c r="K875" s="237"/>
      <c r="L875" s="242"/>
      <c r="M875" s="243"/>
      <c r="N875" s="244"/>
      <c r="O875" s="244"/>
      <c r="P875" s="244"/>
      <c r="Q875" s="244"/>
      <c r="R875" s="244"/>
      <c r="S875" s="244"/>
      <c r="T875" s="245"/>
      <c r="AT875" s="246" t="s">
        <v>287</v>
      </c>
      <c r="AU875" s="246" t="s">
        <v>90</v>
      </c>
      <c r="AV875" s="12" t="s">
        <v>90</v>
      </c>
      <c r="AW875" s="12" t="s">
        <v>40</v>
      </c>
      <c r="AX875" s="12" t="s">
        <v>79</v>
      </c>
      <c r="AY875" s="246" t="s">
        <v>174</v>
      </c>
    </row>
    <row r="876" s="1" customFormat="1" ht="16.5" customHeight="1">
      <c r="B876" s="37"/>
      <c r="C876" s="247" t="s">
        <v>813</v>
      </c>
      <c r="D876" s="247" t="s">
        <v>312</v>
      </c>
      <c r="E876" s="248" t="s">
        <v>2243</v>
      </c>
      <c r="F876" s="249" t="s">
        <v>2244</v>
      </c>
      <c r="G876" s="250" t="s">
        <v>320</v>
      </c>
      <c r="H876" s="251">
        <v>6</v>
      </c>
      <c r="I876" s="252"/>
      <c r="J876" s="253">
        <f>ROUND(I876*H876,2)</f>
        <v>0</v>
      </c>
      <c r="K876" s="249" t="s">
        <v>1</v>
      </c>
      <c r="L876" s="254"/>
      <c r="M876" s="255" t="s">
        <v>1</v>
      </c>
      <c r="N876" s="256" t="s">
        <v>50</v>
      </c>
      <c r="O876" s="78"/>
      <c r="P876" s="227">
        <f>O876*H876</f>
        <v>0</v>
      </c>
      <c r="Q876" s="227">
        <v>0.00064999999999999997</v>
      </c>
      <c r="R876" s="227">
        <f>Q876*H876</f>
        <v>0.0038999999999999998</v>
      </c>
      <c r="S876" s="227">
        <v>0</v>
      </c>
      <c r="T876" s="228">
        <f>S876*H876</f>
        <v>0</v>
      </c>
      <c r="AR876" s="15" t="s">
        <v>209</v>
      </c>
      <c r="AT876" s="15" t="s">
        <v>312</v>
      </c>
      <c r="AU876" s="15" t="s">
        <v>90</v>
      </c>
      <c r="AY876" s="15" t="s">
        <v>174</v>
      </c>
      <c r="BE876" s="229">
        <f>IF(N876="základní",J876,0)</f>
        <v>0</v>
      </c>
      <c r="BF876" s="229">
        <f>IF(N876="snížená",J876,0)</f>
        <v>0</v>
      </c>
      <c r="BG876" s="229">
        <f>IF(N876="zákl. přenesená",J876,0)</f>
        <v>0</v>
      </c>
      <c r="BH876" s="229">
        <f>IF(N876="sníž. přenesená",J876,0)</f>
        <v>0</v>
      </c>
      <c r="BI876" s="229">
        <f>IF(N876="nulová",J876,0)</f>
        <v>0</v>
      </c>
      <c r="BJ876" s="15" t="s">
        <v>87</v>
      </c>
      <c r="BK876" s="229">
        <f>ROUND(I876*H876,2)</f>
        <v>0</v>
      </c>
      <c r="BL876" s="15" t="s">
        <v>192</v>
      </c>
      <c r="BM876" s="15" t="s">
        <v>3490</v>
      </c>
    </row>
    <row r="877" s="1" customFormat="1">
      <c r="B877" s="37"/>
      <c r="C877" s="38"/>
      <c r="D877" s="230" t="s">
        <v>181</v>
      </c>
      <c r="E877" s="38"/>
      <c r="F877" s="231" t="s">
        <v>2244</v>
      </c>
      <c r="G877" s="38"/>
      <c r="H877" s="38"/>
      <c r="I877" s="142"/>
      <c r="J877" s="38"/>
      <c r="K877" s="38"/>
      <c r="L877" s="42"/>
      <c r="M877" s="232"/>
      <c r="N877" s="78"/>
      <c r="O877" s="78"/>
      <c r="P877" s="78"/>
      <c r="Q877" s="78"/>
      <c r="R877" s="78"/>
      <c r="S877" s="78"/>
      <c r="T877" s="79"/>
      <c r="AT877" s="15" t="s">
        <v>181</v>
      </c>
      <c r="AU877" s="15" t="s">
        <v>90</v>
      </c>
    </row>
    <row r="878" s="12" customFormat="1">
      <c r="B878" s="236"/>
      <c r="C878" s="237"/>
      <c r="D878" s="230" t="s">
        <v>287</v>
      </c>
      <c r="E878" s="238" t="s">
        <v>1</v>
      </c>
      <c r="F878" s="239" t="s">
        <v>3491</v>
      </c>
      <c r="G878" s="237"/>
      <c r="H878" s="240">
        <v>6</v>
      </c>
      <c r="I878" s="241"/>
      <c r="J878" s="237"/>
      <c r="K878" s="237"/>
      <c r="L878" s="242"/>
      <c r="M878" s="243"/>
      <c r="N878" s="244"/>
      <c r="O878" s="244"/>
      <c r="P878" s="244"/>
      <c r="Q878" s="244"/>
      <c r="R878" s="244"/>
      <c r="S878" s="244"/>
      <c r="T878" s="245"/>
      <c r="AT878" s="246" t="s">
        <v>287</v>
      </c>
      <c r="AU878" s="246" t="s">
        <v>90</v>
      </c>
      <c r="AV878" s="12" t="s">
        <v>90</v>
      </c>
      <c r="AW878" s="12" t="s">
        <v>40</v>
      </c>
      <c r="AX878" s="12" t="s">
        <v>87</v>
      </c>
      <c r="AY878" s="246" t="s">
        <v>174</v>
      </c>
    </row>
    <row r="879" s="1" customFormat="1" ht="16.5" customHeight="1">
      <c r="B879" s="37"/>
      <c r="C879" s="247" t="s">
        <v>818</v>
      </c>
      <c r="D879" s="247" t="s">
        <v>312</v>
      </c>
      <c r="E879" s="248" t="s">
        <v>2247</v>
      </c>
      <c r="F879" s="249" t="s">
        <v>2248</v>
      </c>
      <c r="G879" s="250" t="s">
        <v>320</v>
      </c>
      <c r="H879" s="251">
        <v>8</v>
      </c>
      <c r="I879" s="252"/>
      <c r="J879" s="253">
        <f>ROUND(I879*H879,2)</f>
        <v>0</v>
      </c>
      <c r="K879" s="249" t="s">
        <v>1</v>
      </c>
      <c r="L879" s="254"/>
      <c r="M879" s="255" t="s">
        <v>1</v>
      </c>
      <c r="N879" s="256" t="s">
        <v>50</v>
      </c>
      <c r="O879" s="78"/>
      <c r="P879" s="227">
        <f>O879*H879</f>
        <v>0</v>
      </c>
      <c r="Q879" s="227">
        <v>0.00054000000000000001</v>
      </c>
      <c r="R879" s="227">
        <f>Q879*H879</f>
        <v>0.0043200000000000001</v>
      </c>
      <c r="S879" s="227">
        <v>0</v>
      </c>
      <c r="T879" s="228">
        <f>S879*H879</f>
        <v>0</v>
      </c>
      <c r="AR879" s="15" t="s">
        <v>209</v>
      </c>
      <c r="AT879" s="15" t="s">
        <v>312</v>
      </c>
      <c r="AU879" s="15" t="s">
        <v>90</v>
      </c>
      <c r="AY879" s="15" t="s">
        <v>174</v>
      </c>
      <c r="BE879" s="229">
        <f>IF(N879="základní",J879,0)</f>
        <v>0</v>
      </c>
      <c r="BF879" s="229">
        <f>IF(N879="snížená",J879,0)</f>
        <v>0</v>
      </c>
      <c r="BG879" s="229">
        <f>IF(N879="zákl. přenesená",J879,0)</f>
        <v>0</v>
      </c>
      <c r="BH879" s="229">
        <f>IF(N879="sníž. přenesená",J879,0)</f>
        <v>0</v>
      </c>
      <c r="BI879" s="229">
        <f>IF(N879="nulová",J879,0)</f>
        <v>0</v>
      </c>
      <c r="BJ879" s="15" t="s">
        <v>87</v>
      </c>
      <c r="BK879" s="229">
        <f>ROUND(I879*H879,2)</f>
        <v>0</v>
      </c>
      <c r="BL879" s="15" t="s">
        <v>192</v>
      </c>
      <c r="BM879" s="15" t="s">
        <v>3492</v>
      </c>
    </row>
    <row r="880" s="1" customFormat="1">
      <c r="B880" s="37"/>
      <c r="C880" s="38"/>
      <c r="D880" s="230" t="s">
        <v>181</v>
      </c>
      <c r="E880" s="38"/>
      <c r="F880" s="231" t="s">
        <v>2248</v>
      </c>
      <c r="G880" s="38"/>
      <c r="H880" s="38"/>
      <c r="I880" s="142"/>
      <c r="J880" s="38"/>
      <c r="K880" s="38"/>
      <c r="L880" s="42"/>
      <c r="M880" s="232"/>
      <c r="N880" s="78"/>
      <c r="O880" s="78"/>
      <c r="P880" s="78"/>
      <c r="Q880" s="78"/>
      <c r="R880" s="78"/>
      <c r="S880" s="78"/>
      <c r="T880" s="79"/>
      <c r="AT880" s="15" t="s">
        <v>181</v>
      </c>
      <c r="AU880" s="15" t="s">
        <v>90</v>
      </c>
    </row>
    <row r="881" s="12" customFormat="1">
      <c r="B881" s="236"/>
      <c r="C881" s="237"/>
      <c r="D881" s="230" t="s">
        <v>287</v>
      </c>
      <c r="E881" s="238" t="s">
        <v>1</v>
      </c>
      <c r="F881" s="239" t="s">
        <v>3493</v>
      </c>
      <c r="G881" s="237"/>
      <c r="H881" s="240">
        <v>8</v>
      </c>
      <c r="I881" s="241"/>
      <c r="J881" s="237"/>
      <c r="K881" s="237"/>
      <c r="L881" s="242"/>
      <c r="M881" s="243"/>
      <c r="N881" s="244"/>
      <c r="O881" s="244"/>
      <c r="P881" s="244"/>
      <c r="Q881" s="244"/>
      <c r="R881" s="244"/>
      <c r="S881" s="244"/>
      <c r="T881" s="245"/>
      <c r="AT881" s="246" t="s">
        <v>287</v>
      </c>
      <c r="AU881" s="246" t="s">
        <v>90</v>
      </c>
      <c r="AV881" s="12" t="s">
        <v>90</v>
      </c>
      <c r="AW881" s="12" t="s">
        <v>40</v>
      </c>
      <c r="AX881" s="12" t="s">
        <v>87</v>
      </c>
      <c r="AY881" s="246" t="s">
        <v>174</v>
      </c>
    </row>
    <row r="882" s="1" customFormat="1" ht="16.5" customHeight="1">
      <c r="B882" s="37"/>
      <c r="C882" s="247" t="s">
        <v>823</v>
      </c>
      <c r="D882" s="247" t="s">
        <v>312</v>
      </c>
      <c r="E882" s="248" t="s">
        <v>2251</v>
      </c>
      <c r="F882" s="249" t="s">
        <v>2252</v>
      </c>
      <c r="G882" s="250" t="s">
        <v>320</v>
      </c>
      <c r="H882" s="251">
        <v>4</v>
      </c>
      <c r="I882" s="252"/>
      <c r="J882" s="253">
        <f>ROUND(I882*H882,2)</f>
        <v>0</v>
      </c>
      <c r="K882" s="249" t="s">
        <v>1</v>
      </c>
      <c r="L882" s="254"/>
      <c r="M882" s="255" t="s">
        <v>1</v>
      </c>
      <c r="N882" s="256" t="s">
        <v>50</v>
      </c>
      <c r="O882" s="78"/>
      <c r="P882" s="227">
        <f>O882*H882</f>
        <v>0</v>
      </c>
      <c r="Q882" s="227">
        <v>0.00064000000000000005</v>
      </c>
      <c r="R882" s="227">
        <f>Q882*H882</f>
        <v>0.0025600000000000002</v>
      </c>
      <c r="S882" s="227">
        <v>0</v>
      </c>
      <c r="T882" s="228">
        <f>S882*H882</f>
        <v>0</v>
      </c>
      <c r="AR882" s="15" t="s">
        <v>209</v>
      </c>
      <c r="AT882" s="15" t="s">
        <v>312</v>
      </c>
      <c r="AU882" s="15" t="s">
        <v>90</v>
      </c>
      <c r="AY882" s="15" t="s">
        <v>174</v>
      </c>
      <c r="BE882" s="229">
        <f>IF(N882="základní",J882,0)</f>
        <v>0</v>
      </c>
      <c r="BF882" s="229">
        <f>IF(N882="snížená",J882,0)</f>
        <v>0</v>
      </c>
      <c r="BG882" s="229">
        <f>IF(N882="zákl. přenesená",J882,0)</f>
        <v>0</v>
      </c>
      <c r="BH882" s="229">
        <f>IF(N882="sníž. přenesená",J882,0)</f>
        <v>0</v>
      </c>
      <c r="BI882" s="229">
        <f>IF(N882="nulová",J882,0)</f>
        <v>0</v>
      </c>
      <c r="BJ882" s="15" t="s">
        <v>87</v>
      </c>
      <c r="BK882" s="229">
        <f>ROUND(I882*H882,2)</f>
        <v>0</v>
      </c>
      <c r="BL882" s="15" t="s">
        <v>192</v>
      </c>
      <c r="BM882" s="15" t="s">
        <v>3494</v>
      </c>
    </row>
    <row r="883" s="1" customFormat="1">
      <c r="B883" s="37"/>
      <c r="C883" s="38"/>
      <c r="D883" s="230" t="s">
        <v>181</v>
      </c>
      <c r="E883" s="38"/>
      <c r="F883" s="231" t="s">
        <v>2254</v>
      </c>
      <c r="G883" s="38"/>
      <c r="H883" s="38"/>
      <c r="I883" s="142"/>
      <c r="J883" s="38"/>
      <c r="K883" s="38"/>
      <c r="L883" s="42"/>
      <c r="M883" s="232"/>
      <c r="N883" s="78"/>
      <c r="O883" s="78"/>
      <c r="P883" s="78"/>
      <c r="Q883" s="78"/>
      <c r="R883" s="78"/>
      <c r="S883" s="78"/>
      <c r="T883" s="79"/>
      <c r="AT883" s="15" t="s">
        <v>181</v>
      </c>
      <c r="AU883" s="15" t="s">
        <v>90</v>
      </c>
    </row>
    <row r="884" s="12" customFormat="1">
      <c r="B884" s="236"/>
      <c r="C884" s="237"/>
      <c r="D884" s="230" t="s">
        <v>287</v>
      </c>
      <c r="E884" s="238" t="s">
        <v>1</v>
      </c>
      <c r="F884" s="239" t="s">
        <v>3495</v>
      </c>
      <c r="G884" s="237"/>
      <c r="H884" s="240">
        <v>4</v>
      </c>
      <c r="I884" s="241"/>
      <c r="J884" s="237"/>
      <c r="K884" s="237"/>
      <c r="L884" s="242"/>
      <c r="M884" s="243"/>
      <c r="N884" s="244"/>
      <c r="O884" s="244"/>
      <c r="P884" s="244"/>
      <c r="Q884" s="244"/>
      <c r="R884" s="244"/>
      <c r="S884" s="244"/>
      <c r="T884" s="245"/>
      <c r="AT884" s="246" t="s">
        <v>287</v>
      </c>
      <c r="AU884" s="246" t="s">
        <v>90</v>
      </c>
      <c r="AV884" s="12" t="s">
        <v>90</v>
      </c>
      <c r="AW884" s="12" t="s">
        <v>40</v>
      </c>
      <c r="AX884" s="12" t="s">
        <v>87</v>
      </c>
      <c r="AY884" s="246" t="s">
        <v>174</v>
      </c>
    </row>
    <row r="885" s="1" customFormat="1" ht="16.5" customHeight="1">
      <c r="B885" s="37"/>
      <c r="C885" s="247" t="s">
        <v>2218</v>
      </c>
      <c r="D885" s="247" t="s">
        <v>312</v>
      </c>
      <c r="E885" s="248" t="s">
        <v>2257</v>
      </c>
      <c r="F885" s="249" t="s">
        <v>2258</v>
      </c>
      <c r="G885" s="250" t="s">
        <v>320</v>
      </c>
      <c r="H885" s="251">
        <v>7</v>
      </c>
      <c r="I885" s="252"/>
      <c r="J885" s="253">
        <f>ROUND(I885*H885,2)</f>
        <v>0</v>
      </c>
      <c r="K885" s="249" t="s">
        <v>1</v>
      </c>
      <c r="L885" s="254"/>
      <c r="M885" s="255" t="s">
        <v>1</v>
      </c>
      <c r="N885" s="256" t="s">
        <v>50</v>
      </c>
      <c r="O885" s="78"/>
      <c r="P885" s="227">
        <f>O885*H885</f>
        <v>0</v>
      </c>
      <c r="Q885" s="227">
        <v>0.00035</v>
      </c>
      <c r="R885" s="227">
        <f>Q885*H885</f>
        <v>0.0024499999999999999</v>
      </c>
      <c r="S885" s="227">
        <v>0</v>
      </c>
      <c r="T885" s="228">
        <f>S885*H885</f>
        <v>0</v>
      </c>
      <c r="AR885" s="15" t="s">
        <v>209</v>
      </c>
      <c r="AT885" s="15" t="s">
        <v>312</v>
      </c>
      <c r="AU885" s="15" t="s">
        <v>90</v>
      </c>
      <c r="AY885" s="15" t="s">
        <v>174</v>
      </c>
      <c r="BE885" s="229">
        <f>IF(N885="základní",J885,0)</f>
        <v>0</v>
      </c>
      <c r="BF885" s="229">
        <f>IF(N885="snížená",J885,0)</f>
        <v>0</v>
      </c>
      <c r="BG885" s="229">
        <f>IF(N885="zákl. přenesená",J885,0)</f>
        <v>0</v>
      </c>
      <c r="BH885" s="229">
        <f>IF(N885="sníž. přenesená",J885,0)</f>
        <v>0</v>
      </c>
      <c r="BI885" s="229">
        <f>IF(N885="nulová",J885,0)</f>
        <v>0</v>
      </c>
      <c r="BJ885" s="15" t="s">
        <v>87</v>
      </c>
      <c r="BK885" s="229">
        <f>ROUND(I885*H885,2)</f>
        <v>0</v>
      </c>
      <c r="BL885" s="15" t="s">
        <v>192</v>
      </c>
      <c r="BM885" s="15" t="s">
        <v>3496</v>
      </c>
    </row>
    <row r="886" s="1" customFormat="1">
      <c r="B886" s="37"/>
      <c r="C886" s="38"/>
      <c r="D886" s="230" t="s">
        <v>181</v>
      </c>
      <c r="E886" s="38"/>
      <c r="F886" s="231" t="s">
        <v>2258</v>
      </c>
      <c r="G886" s="38"/>
      <c r="H886" s="38"/>
      <c r="I886" s="142"/>
      <c r="J886" s="38"/>
      <c r="K886" s="38"/>
      <c r="L886" s="42"/>
      <c r="M886" s="232"/>
      <c r="N886" s="78"/>
      <c r="O886" s="78"/>
      <c r="P886" s="78"/>
      <c r="Q886" s="78"/>
      <c r="R886" s="78"/>
      <c r="S886" s="78"/>
      <c r="T886" s="79"/>
      <c r="AT886" s="15" t="s">
        <v>181</v>
      </c>
      <c r="AU886" s="15" t="s">
        <v>90</v>
      </c>
    </row>
    <row r="887" s="12" customFormat="1">
      <c r="B887" s="236"/>
      <c r="C887" s="237"/>
      <c r="D887" s="230" t="s">
        <v>287</v>
      </c>
      <c r="E887" s="238" t="s">
        <v>1</v>
      </c>
      <c r="F887" s="239" t="s">
        <v>3497</v>
      </c>
      <c r="G887" s="237"/>
      <c r="H887" s="240">
        <v>6</v>
      </c>
      <c r="I887" s="241"/>
      <c r="J887" s="237"/>
      <c r="K887" s="237"/>
      <c r="L887" s="242"/>
      <c r="M887" s="243"/>
      <c r="N887" s="244"/>
      <c r="O887" s="244"/>
      <c r="P887" s="244"/>
      <c r="Q887" s="244"/>
      <c r="R887" s="244"/>
      <c r="S887" s="244"/>
      <c r="T887" s="245"/>
      <c r="AT887" s="246" t="s">
        <v>287</v>
      </c>
      <c r="AU887" s="246" t="s">
        <v>90</v>
      </c>
      <c r="AV887" s="12" t="s">
        <v>90</v>
      </c>
      <c r="AW887" s="12" t="s">
        <v>40</v>
      </c>
      <c r="AX887" s="12" t="s">
        <v>79</v>
      </c>
      <c r="AY887" s="246" t="s">
        <v>174</v>
      </c>
    </row>
    <row r="888" s="12" customFormat="1">
      <c r="B888" s="236"/>
      <c r="C888" s="237"/>
      <c r="D888" s="230" t="s">
        <v>287</v>
      </c>
      <c r="E888" s="238" t="s">
        <v>1</v>
      </c>
      <c r="F888" s="239" t="s">
        <v>3498</v>
      </c>
      <c r="G888" s="237"/>
      <c r="H888" s="240">
        <v>1</v>
      </c>
      <c r="I888" s="241"/>
      <c r="J888" s="237"/>
      <c r="K888" s="237"/>
      <c r="L888" s="242"/>
      <c r="M888" s="243"/>
      <c r="N888" s="244"/>
      <c r="O888" s="244"/>
      <c r="P888" s="244"/>
      <c r="Q888" s="244"/>
      <c r="R888" s="244"/>
      <c r="S888" s="244"/>
      <c r="T888" s="245"/>
      <c r="AT888" s="246" t="s">
        <v>287</v>
      </c>
      <c r="AU888" s="246" t="s">
        <v>90</v>
      </c>
      <c r="AV888" s="12" t="s">
        <v>90</v>
      </c>
      <c r="AW888" s="12" t="s">
        <v>40</v>
      </c>
      <c r="AX888" s="12" t="s">
        <v>79</v>
      </c>
      <c r="AY888" s="246" t="s">
        <v>174</v>
      </c>
    </row>
    <row r="889" s="1" customFormat="1" ht="16.5" customHeight="1">
      <c r="B889" s="37"/>
      <c r="C889" s="247" t="s">
        <v>2239</v>
      </c>
      <c r="D889" s="247" t="s">
        <v>312</v>
      </c>
      <c r="E889" s="248" t="s">
        <v>2262</v>
      </c>
      <c r="F889" s="249" t="s">
        <v>2263</v>
      </c>
      <c r="G889" s="250" t="s">
        <v>320</v>
      </c>
      <c r="H889" s="251">
        <v>5</v>
      </c>
      <c r="I889" s="252"/>
      <c r="J889" s="253">
        <f>ROUND(I889*H889,2)</f>
        <v>0</v>
      </c>
      <c r="K889" s="249" t="s">
        <v>1</v>
      </c>
      <c r="L889" s="254"/>
      <c r="M889" s="255" t="s">
        <v>1</v>
      </c>
      <c r="N889" s="256" t="s">
        <v>50</v>
      </c>
      <c r="O889" s="78"/>
      <c r="P889" s="227">
        <f>O889*H889</f>
        <v>0</v>
      </c>
      <c r="Q889" s="227">
        <v>0.00034000000000000002</v>
      </c>
      <c r="R889" s="227">
        <f>Q889*H889</f>
        <v>0.0017000000000000001</v>
      </c>
      <c r="S889" s="227">
        <v>0</v>
      </c>
      <c r="T889" s="228">
        <f>S889*H889</f>
        <v>0</v>
      </c>
      <c r="AR889" s="15" t="s">
        <v>209</v>
      </c>
      <c r="AT889" s="15" t="s">
        <v>312</v>
      </c>
      <c r="AU889" s="15" t="s">
        <v>90</v>
      </c>
      <c r="AY889" s="15" t="s">
        <v>174</v>
      </c>
      <c r="BE889" s="229">
        <f>IF(N889="základní",J889,0)</f>
        <v>0</v>
      </c>
      <c r="BF889" s="229">
        <f>IF(N889="snížená",J889,0)</f>
        <v>0</v>
      </c>
      <c r="BG889" s="229">
        <f>IF(N889="zákl. přenesená",J889,0)</f>
        <v>0</v>
      </c>
      <c r="BH889" s="229">
        <f>IF(N889="sníž. přenesená",J889,0)</f>
        <v>0</v>
      </c>
      <c r="BI889" s="229">
        <f>IF(N889="nulová",J889,0)</f>
        <v>0</v>
      </c>
      <c r="BJ889" s="15" t="s">
        <v>87</v>
      </c>
      <c r="BK889" s="229">
        <f>ROUND(I889*H889,2)</f>
        <v>0</v>
      </c>
      <c r="BL889" s="15" t="s">
        <v>192</v>
      </c>
      <c r="BM889" s="15" t="s">
        <v>3499</v>
      </c>
    </row>
    <row r="890" s="1" customFormat="1">
      <c r="B890" s="37"/>
      <c r="C890" s="38"/>
      <c r="D890" s="230" t="s">
        <v>181</v>
      </c>
      <c r="E890" s="38"/>
      <c r="F890" s="231" t="s">
        <v>2263</v>
      </c>
      <c r="G890" s="38"/>
      <c r="H890" s="38"/>
      <c r="I890" s="142"/>
      <c r="J890" s="38"/>
      <c r="K890" s="38"/>
      <c r="L890" s="42"/>
      <c r="M890" s="232"/>
      <c r="N890" s="78"/>
      <c r="O890" s="78"/>
      <c r="P890" s="78"/>
      <c r="Q890" s="78"/>
      <c r="R890" s="78"/>
      <c r="S890" s="78"/>
      <c r="T890" s="79"/>
      <c r="AT890" s="15" t="s">
        <v>181</v>
      </c>
      <c r="AU890" s="15" t="s">
        <v>90</v>
      </c>
    </row>
    <row r="891" s="12" customFormat="1">
      <c r="B891" s="236"/>
      <c r="C891" s="237"/>
      <c r="D891" s="230" t="s">
        <v>287</v>
      </c>
      <c r="E891" s="238" t="s">
        <v>1</v>
      </c>
      <c r="F891" s="239" t="s">
        <v>3500</v>
      </c>
      <c r="G891" s="237"/>
      <c r="H891" s="240">
        <v>2</v>
      </c>
      <c r="I891" s="241"/>
      <c r="J891" s="237"/>
      <c r="K891" s="237"/>
      <c r="L891" s="242"/>
      <c r="M891" s="243"/>
      <c r="N891" s="244"/>
      <c r="O891" s="244"/>
      <c r="P891" s="244"/>
      <c r="Q891" s="244"/>
      <c r="R891" s="244"/>
      <c r="S891" s="244"/>
      <c r="T891" s="245"/>
      <c r="AT891" s="246" t="s">
        <v>287</v>
      </c>
      <c r="AU891" s="246" t="s">
        <v>90</v>
      </c>
      <c r="AV891" s="12" t="s">
        <v>90</v>
      </c>
      <c r="AW891" s="12" t="s">
        <v>40</v>
      </c>
      <c r="AX891" s="12" t="s">
        <v>79</v>
      </c>
      <c r="AY891" s="246" t="s">
        <v>174</v>
      </c>
    </row>
    <row r="892" s="12" customFormat="1">
      <c r="B892" s="236"/>
      <c r="C892" s="237"/>
      <c r="D892" s="230" t="s">
        <v>287</v>
      </c>
      <c r="E892" s="238" t="s">
        <v>1</v>
      </c>
      <c r="F892" s="239" t="s">
        <v>3501</v>
      </c>
      <c r="G892" s="237"/>
      <c r="H892" s="240">
        <v>3</v>
      </c>
      <c r="I892" s="241"/>
      <c r="J892" s="237"/>
      <c r="K892" s="237"/>
      <c r="L892" s="242"/>
      <c r="M892" s="243"/>
      <c r="N892" s="244"/>
      <c r="O892" s="244"/>
      <c r="P892" s="244"/>
      <c r="Q892" s="244"/>
      <c r="R892" s="244"/>
      <c r="S892" s="244"/>
      <c r="T892" s="245"/>
      <c r="AT892" s="246" t="s">
        <v>287</v>
      </c>
      <c r="AU892" s="246" t="s">
        <v>90</v>
      </c>
      <c r="AV892" s="12" t="s">
        <v>90</v>
      </c>
      <c r="AW892" s="12" t="s">
        <v>40</v>
      </c>
      <c r="AX892" s="12" t="s">
        <v>79</v>
      </c>
      <c r="AY892" s="246" t="s">
        <v>174</v>
      </c>
    </row>
    <row r="893" s="1" customFormat="1" ht="16.5" customHeight="1">
      <c r="B893" s="37"/>
      <c r="C893" s="247" t="s">
        <v>2317</v>
      </c>
      <c r="D893" s="247" t="s">
        <v>312</v>
      </c>
      <c r="E893" s="248" t="s">
        <v>2267</v>
      </c>
      <c r="F893" s="249" t="s">
        <v>2268</v>
      </c>
      <c r="G893" s="250" t="s">
        <v>320</v>
      </c>
      <c r="H893" s="251">
        <v>12</v>
      </c>
      <c r="I893" s="252"/>
      <c r="J893" s="253">
        <f>ROUND(I893*H893,2)</f>
        <v>0</v>
      </c>
      <c r="K893" s="249" t="s">
        <v>1</v>
      </c>
      <c r="L893" s="254"/>
      <c r="M893" s="255" t="s">
        <v>1</v>
      </c>
      <c r="N893" s="256" t="s">
        <v>50</v>
      </c>
      <c r="O893" s="78"/>
      <c r="P893" s="227">
        <f>O893*H893</f>
        <v>0</v>
      </c>
      <c r="Q893" s="227">
        <v>0.00029</v>
      </c>
      <c r="R893" s="227">
        <f>Q893*H893</f>
        <v>0.00348</v>
      </c>
      <c r="S893" s="227">
        <v>0</v>
      </c>
      <c r="T893" s="228">
        <f>S893*H893</f>
        <v>0</v>
      </c>
      <c r="AR893" s="15" t="s">
        <v>209</v>
      </c>
      <c r="AT893" s="15" t="s">
        <v>312</v>
      </c>
      <c r="AU893" s="15" t="s">
        <v>90</v>
      </c>
      <c r="AY893" s="15" t="s">
        <v>174</v>
      </c>
      <c r="BE893" s="229">
        <f>IF(N893="základní",J893,0)</f>
        <v>0</v>
      </c>
      <c r="BF893" s="229">
        <f>IF(N893="snížená",J893,0)</f>
        <v>0</v>
      </c>
      <c r="BG893" s="229">
        <f>IF(N893="zákl. přenesená",J893,0)</f>
        <v>0</v>
      </c>
      <c r="BH893" s="229">
        <f>IF(N893="sníž. přenesená",J893,0)</f>
        <v>0</v>
      </c>
      <c r="BI893" s="229">
        <f>IF(N893="nulová",J893,0)</f>
        <v>0</v>
      </c>
      <c r="BJ893" s="15" t="s">
        <v>87</v>
      </c>
      <c r="BK893" s="229">
        <f>ROUND(I893*H893,2)</f>
        <v>0</v>
      </c>
      <c r="BL893" s="15" t="s">
        <v>192</v>
      </c>
      <c r="BM893" s="15" t="s">
        <v>3502</v>
      </c>
    </row>
    <row r="894" s="1" customFormat="1">
      <c r="B894" s="37"/>
      <c r="C894" s="38"/>
      <c r="D894" s="230" t="s">
        <v>181</v>
      </c>
      <c r="E894" s="38"/>
      <c r="F894" s="231" t="s">
        <v>2268</v>
      </c>
      <c r="G894" s="38"/>
      <c r="H894" s="38"/>
      <c r="I894" s="142"/>
      <c r="J894" s="38"/>
      <c r="K894" s="38"/>
      <c r="L894" s="42"/>
      <c r="M894" s="232"/>
      <c r="N894" s="78"/>
      <c r="O894" s="78"/>
      <c r="P894" s="78"/>
      <c r="Q894" s="78"/>
      <c r="R894" s="78"/>
      <c r="S894" s="78"/>
      <c r="T894" s="79"/>
      <c r="AT894" s="15" t="s">
        <v>181</v>
      </c>
      <c r="AU894" s="15" t="s">
        <v>90</v>
      </c>
    </row>
    <row r="895" s="12" customFormat="1">
      <c r="B895" s="236"/>
      <c r="C895" s="237"/>
      <c r="D895" s="230" t="s">
        <v>287</v>
      </c>
      <c r="E895" s="238" t="s">
        <v>1</v>
      </c>
      <c r="F895" s="239" t="s">
        <v>3503</v>
      </c>
      <c r="G895" s="237"/>
      <c r="H895" s="240">
        <v>6</v>
      </c>
      <c r="I895" s="241"/>
      <c r="J895" s="237"/>
      <c r="K895" s="237"/>
      <c r="L895" s="242"/>
      <c r="M895" s="243"/>
      <c r="N895" s="244"/>
      <c r="O895" s="244"/>
      <c r="P895" s="244"/>
      <c r="Q895" s="244"/>
      <c r="R895" s="244"/>
      <c r="S895" s="244"/>
      <c r="T895" s="245"/>
      <c r="AT895" s="246" t="s">
        <v>287</v>
      </c>
      <c r="AU895" s="246" t="s">
        <v>90</v>
      </c>
      <c r="AV895" s="12" t="s">
        <v>90</v>
      </c>
      <c r="AW895" s="12" t="s">
        <v>40</v>
      </c>
      <c r="AX895" s="12" t="s">
        <v>79</v>
      </c>
      <c r="AY895" s="246" t="s">
        <v>174</v>
      </c>
    </row>
    <row r="896" s="12" customFormat="1">
      <c r="B896" s="236"/>
      <c r="C896" s="237"/>
      <c r="D896" s="230" t="s">
        <v>287</v>
      </c>
      <c r="E896" s="238" t="s">
        <v>1</v>
      </c>
      <c r="F896" s="239" t="s">
        <v>3504</v>
      </c>
      <c r="G896" s="237"/>
      <c r="H896" s="240">
        <v>6</v>
      </c>
      <c r="I896" s="241"/>
      <c r="J896" s="237"/>
      <c r="K896" s="237"/>
      <c r="L896" s="242"/>
      <c r="M896" s="243"/>
      <c r="N896" s="244"/>
      <c r="O896" s="244"/>
      <c r="P896" s="244"/>
      <c r="Q896" s="244"/>
      <c r="R896" s="244"/>
      <c r="S896" s="244"/>
      <c r="T896" s="245"/>
      <c r="AT896" s="246" t="s">
        <v>287</v>
      </c>
      <c r="AU896" s="246" t="s">
        <v>90</v>
      </c>
      <c r="AV896" s="12" t="s">
        <v>90</v>
      </c>
      <c r="AW896" s="12" t="s">
        <v>40</v>
      </c>
      <c r="AX896" s="12" t="s">
        <v>79</v>
      </c>
      <c r="AY896" s="246" t="s">
        <v>174</v>
      </c>
    </row>
    <row r="897" s="1" customFormat="1" ht="16.5" customHeight="1">
      <c r="B897" s="37"/>
      <c r="C897" s="247" t="s">
        <v>828</v>
      </c>
      <c r="D897" s="247" t="s">
        <v>312</v>
      </c>
      <c r="E897" s="248" t="s">
        <v>2318</v>
      </c>
      <c r="F897" s="249" t="s">
        <v>2319</v>
      </c>
      <c r="G897" s="250" t="s">
        <v>320</v>
      </c>
      <c r="H897" s="251">
        <v>16</v>
      </c>
      <c r="I897" s="252"/>
      <c r="J897" s="253">
        <f>ROUND(I897*H897,2)</f>
        <v>0</v>
      </c>
      <c r="K897" s="249" t="s">
        <v>1</v>
      </c>
      <c r="L897" s="254"/>
      <c r="M897" s="255" t="s">
        <v>1</v>
      </c>
      <c r="N897" s="256" t="s">
        <v>50</v>
      </c>
      <c r="O897" s="78"/>
      <c r="P897" s="227">
        <f>O897*H897</f>
        <v>0</v>
      </c>
      <c r="Q897" s="227">
        <v>0.00027999999999999998</v>
      </c>
      <c r="R897" s="227">
        <f>Q897*H897</f>
        <v>0.0044799999999999996</v>
      </c>
      <c r="S897" s="227">
        <v>0</v>
      </c>
      <c r="T897" s="228">
        <f>S897*H897</f>
        <v>0</v>
      </c>
      <c r="AR897" s="15" t="s">
        <v>209</v>
      </c>
      <c r="AT897" s="15" t="s">
        <v>312</v>
      </c>
      <c r="AU897" s="15" t="s">
        <v>90</v>
      </c>
      <c r="AY897" s="15" t="s">
        <v>174</v>
      </c>
      <c r="BE897" s="229">
        <f>IF(N897="základní",J897,0)</f>
        <v>0</v>
      </c>
      <c r="BF897" s="229">
        <f>IF(N897="snížená",J897,0)</f>
        <v>0</v>
      </c>
      <c r="BG897" s="229">
        <f>IF(N897="zákl. přenesená",J897,0)</f>
        <v>0</v>
      </c>
      <c r="BH897" s="229">
        <f>IF(N897="sníž. přenesená",J897,0)</f>
        <v>0</v>
      </c>
      <c r="BI897" s="229">
        <f>IF(N897="nulová",J897,0)</f>
        <v>0</v>
      </c>
      <c r="BJ897" s="15" t="s">
        <v>87</v>
      </c>
      <c r="BK897" s="229">
        <f>ROUND(I897*H897,2)</f>
        <v>0</v>
      </c>
      <c r="BL897" s="15" t="s">
        <v>192</v>
      </c>
      <c r="BM897" s="15" t="s">
        <v>3505</v>
      </c>
    </row>
    <row r="898" s="1" customFormat="1">
      <c r="B898" s="37"/>
      <c r="C898" s="38"/>
      <c r="D898" s="230" t="s">
        <v>181</v>
      </c>
      <c r="E898" s="38"/>
      <c r="F898" s="231" t="s">
        <v>2319</v>
      </c>
      <c r="G898" s="38"/>
      <c r="H898" s="38"/>
      <c r="I898" s="142"/>
      <c r="J898" s="38"/>
      <c r="K898" s="38"/>
      <c r="L898" s="42"/>
      <c r="M898" s="232"/>
      <c r="N898" s="78"/>
      <c r="O898" s="78"/>
      <c r="P898" s="78"/>
      <c r="Q898" s="78"/>
      <c r="R898" s="78"/>
      <c r="S898" s="78"/>
      <c r="T898" s="79"/>
      <c r="AT898" s="15" t="s">
        <v>181</v>
      </c>
      <c r="AU898" s="15" t="s">
        <v>90</v>
      </c>
    </row>
    <row r="899" s="12" customFormat="1">
      <c r="B899" s="236"/>
      <c r="C899" s="237"/>
      <c r="D899" s="230" t="s">
        <v>287</v>
      </c>
      <c r="E899" s="238" t="s">
        <v>1</v>
      </c>
      <c r="F899" s="239" t="s">
        <v>3506</v>
      </c>
      <c r="G899" s="237"/>
      <c r="H899" s="240">
        <v>16</v>
      </c>
      <c r="I899" s="241"/>
      <c r="J899" s="237"/>
      <c r="K899" s="237"/>
      <c r="L899" s="242"/>
      <c r="M899" s="243"/>
      <c r="N899" s="244"/>
      <c r="O899" s="244"/>
      <c r="P899" s="244"/>
      <c r="Q899" s="244"/>
      <c r="R899" s="244"/>
      <c r="S899" s="244"/>
      <c r="T899" s="245"/>
      <c r="AT899" s="246" t="s">
        <v>287</v>
      </c>
      <c r="AU899" s="246" t="s">
        <v>90</v>
      </c>
      <c r="AV899" s="12" t="s">
        <v>90</v>
      </c>
      <c r="AW899" s="12" t="s">
        <v>40</v>
      </c>
      <c r="AX899" s="12" t="s">
        <v>79</v>
      </c>
      <c r="AY899" s="246" t="s">
        <v>174</v>
      </c>
    </row>
    <row r="900" s="1" customFormat="1" ht="16.5" customHeight="1">
      <c r="B900" s="37"/>
      <c r="C900" s="247" t="s">
        <v>833</v>
      </c>
      <c r="D900" s="247" t="s">
        <v>312</v>
      </c>
      <c r="E900" s="248" t="s">
        <v>2323</v>
      </c>
      <c r="F900" s="249" t="s">
        <v>2324</v>
      </c>
      <c r="G900" s="250" t="s">
        <v>320</v>
      </c>
      <c r="H900" s="251">
        <v>9</v>
      </c>
      <c r="I900" s="252"/>
      <c r="J900" s="253">
        <f>ROUND(I900*H900,2)</f>
        <v>0</v>
      </c>
      <c r="K900" s="249" t="s">
        <v>1</v>
      </c>
      <c r="L900" s="254"/>
      <c r="M900" s="255" t="s">
        <v>1</v>
      </c>
      <c r="N900" s="256" t="s">
        <v>50</v>
      </c>
      <c r="O900" s="78"/>
      <c r="P900" s="227">
        <f>O900*H900</f>
        <v>0</v>
      </c>
      <c r="Q900" s="227">
        <v>0.00025999999999999998</v>
      </c>
      <c r="R900" s="227">
        <f>Q900*H900</f>
        <v>0.0023399999999999996</v>
      </c>
      <c r="S900" s="227">
        <v>0</v>
      </c>
      <c r="T900" s="228">
        <f>S900*H900</f>
        <v>0</v>
      </c>
      <c r="AR900" s="15" t="s">
        <v>209</v>
      </c>
      <c r="AT900" s="15" t="s">
        <v>312</v>
      </c>
      <c r="AU900" s="15" t="s">
        <v>90</v>
      </c>
      <c r="AY900" s="15" t="s">
        <v>174</v>
      </c>
      <c r="BE900" s="229">
        <f>IF(N900="základní",J900,0)</f>
        <v>0</v>
      </c>
      <c r="BF900" s="229">
        <f>IF(N900="snížená",J900,0)</f>
        <v>0</v>
      </c>
      <c r="BG900" s="229">
        <f>IF(N900="zákl. přenesená",J900,0)</f>
        <v>0</v>
      </c>
      <c r="BH900" s="229">
        <f>IF(N900="sníž. přenesená",J900,0)</f>
        <v>0</v>
      </c>
      <c r="BI900" s="229">
        <f>IF(N900="nulová",J900,0)</f>
        <v>0</v>
      </c>
      <c r="BJ900" s="15" t="s">
        <v>87</v>
      </c>
      <c r="BK900" s="229">
        <f>ROUND(I900*H900,2)</f>
        <v>0</v>
      </c>
      <c r="BL900" s="15" t="s">
        <v>192</v>
      </c>
      <c r="BM900" s="15" t="s">
        <v>3507</v>
      </c>
    </row>
    <row r="901" s="1" customFormat="1">
      <c r="B901" s="37"/>
      <c r="C901" s="38"/>
      <c r="D901" s="230" t="s">
        <v>181</v>
      </c>
      <c r="E901" s="38"/>
      <c r="F901" s="231" t="s">
        <v>2324</v>
      </c>
      <c r="G901" s="38"/>
      <c r="H901" s="38"/>
      <c r="I901" s="142"/>
      <c r="J901" s="38"/>
      <c r="K901" s="38"/>
      <c r="L901" s="42"/>
      <c r="M901" s="232"/>
      <c r="N901" s="78"/>
      <c r="O901" s="78"/>
      <c r="P901" s="78"/>
      <c r="Q901" s="78"/>
      <c r="R901" s="78"/>
      <c r="S901" s="78"/>
      <c r="T901" s="79"/>
      <c r="AT901" s="15" t="s">
        <v>181</v>
      </c>
      <c r="AU901" s="15" t="s">
        <v>90</v>
      </c>
    </row>
    <row r="902" s="12" customFormat="1">
      <c r="B902" s="236"/>
      <c r="C902" s="237"/>
      <c r="D902" s="230" t="s">
        <v>287</v>
      </c>
      <c r="E902" s="238" t="s">
        <v>1</v>
      </c>
      <c r="F902" s="239" t="s">
        <v>3508</v>
      </c>
      <c r="G902" s="237"/>
      <c r="H902" s="240">
        <v>9</v>
      </c>
      <c r="I902" s="241"/>
      <c r="J902" s="237"/>
      <c r="K902" s="237"/>
      <c r="L902" s="242"/>
      <c r="M902" s="243"/>
      <c r="N902" s="244"/>
      <c r="O902" s="244"/>
      <c r="P902" s="244"/>
      <c r="Q902" s="244"/>
      <c r="R902" s="244"/>
      <c r="S902" s="244"/>
      <c r="T902" s="245"/>
      <c r="AT902" s="246" t="s">
        <v>287</v>
      </c>
      <c r="AU902" s="246" t="s">
        <v>90</v>
      </c>
      <c r="AV902" s="12" t="s">
        <v>90</v>
      </c>
      <c r="AW902" s="12" t="s">
        <v>40</v>
      </c>
      <c r="AX902" s="12" t="s">
        <v>79</v>
      </c>
      <c r="AY902" s="246" t="s">
        <v>174</v>
      </c>
    </row>
    <row r="903" s="1" customFormat="1" ht="16.5" customHeight="1">
      <c r="B903" s="37"/>
      <c r="C903" s="247" t="s">
        <v>840</v>
      </c>
      <c r="D903" s="247" t="s">
        <v>312</v>
      </c>
      <c r="E903" s="248" t="s">
        <v>2328</v>
      </c>
      <c r="F903" s="249" t="s">
        <v>2329</v>
      </c>
      <c r="G903" s="250" t="s">
        <v>320</v>
      </c>
      <c r="H903" s="251">
        <v>16</v>
      </c>
      <c r="I903" s="252"/>
      <c r="J903" s="253">
        <f>ROUND(I903*H903,2)</f>
        <v>0</v>
      </c>
      <c r="K903" s="249" t="s">
        <v>1</v>
      </c>
      <c r="L903" s="254"/>
      <c r="M903" s="255" t="s">
        <v>1</v>
      </c>
      <c r="N903" s="256" t="s">
        <v>50</v>
      </c>
      <c r="O903" s="78"/>
      <c r="P903" s="227">
        <f>O903*H903</f>
        <v>0</v>
      </c>
      <c r="Q903" s="227">
        <v>0.00022000000000000001</v>
      </c>
      <c r="R903" s="227">
        <f>Q903*H903</f>
        <v>0.0035200000000000001</v>
      </c>
      <c r="S903" s="227">
        <v>0</v>
      </c>
      <c r="T903" s="228">
        <f>S903*H903</f>
        <v>0</v>
      </c>
      <c r="AR903" s="15" t="s">
        <v>209</v>
      </c>
      <c r="AT903" s="15" t="s">
        <v>312</v>
      </c>
      <c r="AU903" s="15" t="s">
        <v>90</v>
      </c>
      <c r="AY903" s="15" t="s">
        <v>174</v>
      </c>
      <c r="BE903" s="229">
        <f>IF(N903="základní",J903,0)</f>
        <v>0</v>
      </c>
      <c r="BF903" s="229">
        <f>IF(N903="snížená",J903,0)</f>
        <v>0</v>
      </c>
      <c r="BG903" s="229">
        <f>IF(N903="zákl. přenesená",J903,0)</f>
        <v>0</v>
      </c>
      <c r="BH903" s="229">
        <f>IF(N903="sníž. přenesená",J903,0)</f>
        <v>0</v>
      </c>
      <c r="BI903" s="229">
        <f>IF(N903="nulová",J903,0)</f>
        <v>0</v>
      </c>
      <c r="BJ903" s="15" t="s">
        <v>87</v>
      </c>
      <c r="BK903" s="229">
        <f>ROUND(I903*H903,2)</f>
        <v>0</v>
      </c>
      <c r="BL903" s="15" t="s">
        <v>192</v>
      </c>
      <c r="BM903" s="15" t="s">
        <v>3509</v>
      </c>
    </row>
    <row r="904" s="1" customFormat="1">
      <c r="B904" s="37"/>
      <c r="C904" s="38"/>
      <c r="D904" s="230" t="s">
        <v>181</v>
      </c>
      <c r="E904" s="38"/>
      <c r="F904" s="231" t="s">
        <v>2329</v>
      </c>
      <c r="G904" s="38"/>
      <c r="H904" s="38"/>
      <c r="I904" s="142"/>
      <c r="J904" s="38"/>
      <c r="K904" s="38"/>
      <c r="L904" s="42"/>
      <c r="M904" s="232"/>
      <c r="N904" s="78"/>
      <c r="O904" s="78"/>
      <c r="P904" s="78"/>
      <c r="Q904" s="78"/>
      <c r="R904" s="78"/>
      <c r="S904" s="78"/>
      <c r="T904" s="79"/>
      <c r="AT904" s="15" t="s">
        <v>181</v>
      </c>
      <c r="AU904" s="15" t="s">
        <v>90</v>
      </c>
    </row>
    <row r="905" s="12" customFormat="1">
      <c r="B905" s="236"/>
      <c r="C905" s="237"/>
      <c r="D905" s="230" t="s">
        <v>287</v>
      </c>
      <c r="E905" s="238" t="s">
        <v>1</v>
      </c>
      <c r="F905" s="239" t="s">
        <v>3510</v>
      </c>
      <c r="G905" s="237"/>
      <c r="H905" s="240">
        <v>16</v>
      </c>
      <c r="I905" s="241"/>
      <c r="J905" s="237"/>
      <c r="K905" s="237"/>
      <c r="L905" s="242"/>
      <c r="M905" s="243"/>
      <c r="N905" s="244"/>
      <c r="O905" s="244"/>
      <c r="P905" s="244"/>
      <c r="Q905" s="244"/>
      <c r="R905" s="244"/>
      <c r="S905" s="244"/>
      <c r="T905" s="245"/>
      <c r="AT905" s="246" t="s">
        <v>287</v>
      </c>
      <c r="AU905" s="246" t="s">
        <v>90</v>
      </c>
      <c r="AV905" s="12" t="s">
        <v>90</v>
      </c>
      <c r="AW905" s="12" t="s">
        <v>40</v>
      </c>
      <c r="AX905" s="12" t="s">
        <v>79</v>
      </c>
      <c r="AY905" s="246" t="s">
        <v>174</v>
      </c>
    </row>
    <row r="906" s="1" customFormat="1" ht="16.5" customHeight="1">
      <c r="B906" s="37"/>
      <c r="C906" s="247" t="s">
        <v>846</v>
      </c>
      <c r="D906" s="247" t="s">
        <v>312</v>
      </c>
      <c r="E906" s="248" t="s">
        <v>2271</v>
      </c>
      <c r="F906" s="249" t="s">
        <v>2272</v>
      </c>
      <c r="G906" s="250" t="s">
        <v>320</v>
      </c>
      <c r="H906" s="251">
        <v>20</v>
      </c>
      <c r="I906" s="252"/>
      <c r="J906" s="253">
        <f>ROUND(I906*H906,2)</f>
        <v>0</v>
      </c>
      <c r="K906" s="249" t="s">
        <v>1</v>
      </c>
      <c r="L906" s="254"/>
      <c r="M906" s="255" t="s">
        <v>1</v>
      </c>
      <c r="N906" s="256" t="s">
        <v>50</v>
      </c>
      <c r="O906" s="78"/>
      <c r="P906" s="227">
        <f>O906*H906</f>
        <v>0</v>
      </c>
      <c r="Q906" s="227">
        <v>0.00022000000000000001</v>
      </c>
      <c r="R906" s="227">
        <f>Q906*H906</f>
        <v>0.0044000000000000003</v>
      </c>
      <c r="S906" s="227">
        <v>0</v>
      </c>
      <c r="T906" s="228">
        <f>S906*H906</f>
        <v>0</v>
      </c>
      <c r="AR906" s="15" t="s">
        <v>209</v>
      </c>
      <c r="AT906" s="15" t="s">
        <v>312</v>
      </c>
      <c r="AU906" s="15" t="s">
        <v>90</v>
      </c>
      <c r="AY906" s="15" t="s">
        <v>174</v>
      </c>
      <c r="BE906" s="229">
        <f>IF(N906="základní",J906,0)</f>
        <v>0</v>
      </c>
      <c r="BF906" s="229">
        <f>IF(N906="snížená",J906,0)</f>
        <v>0</v>
      </c>
      <c r="BG906" s="229">
        <f>IF(N906="zákl. přenesená",J906,0)</f>
        <v>0</v>
      </c>
      <c r="BH906" s="229">
        <f>IF(N906="sníž. přenesená",J906,0)</f>
        <v>0</v>
      </c>
      <c r="BI906" s="229">
        <f>IF(N906="nulová",J906,0)</f>
        <v>0</v>
      </c>
      <c r="BJ906" s="15" t="s">
        <v>87</v>
      </c>
      <c r="BK906" s="229">
        <f>ROUND(I906*H906,2)</f>
        <v>0</v>
      </c>
      <c r="BL906" s="15" t="s">
        <v>192</v>
      </c>
      <c r="BM906" s="15" t="s">
        <v>3511</v>
      </c>
    </row>
    <row r="907" s="1" customFormat="1">
      <c r="B907" s="37"/>
      <c r="C907" s="38"/>
      <c r="D907" s="230" t="s">
        <v>181</v>
      </c>
      <c r="E907" s="38"/>
      <c r="F907" s="231" t="s">
        <v>2274</v>
      </c>
      <c r="G907" s="38"/>
      <c r="H907" s="38"/>
      <c r="I907" s="142"/>
      <c r="J907" s="38"/>
      <c r="K907" s="38"/>
      <c r="L907" s="42"/>
      <c r="M907" s="232"/>
      <c r="N907" s="78"/>
      <c r="O907" s="78"/>
      <c r="P907" s="78"/>
      <c r="Q907" s="78"/>
      <c r="R907" s="78"/>
      <c r="S907" s="78"/>
      <c r="T907" s="79"/>
      <c r="AT907" s="15" t="s">
        <v>181</v>
      </c>
      <c r="AU907" s="15" t="s">
        <v>90</v>
      </c>
    </row>
    <row r="908" s="12" customFormat="1">
      <c r="B908" s="236"/>
      <c r="C908" s="237"/>
      <c r="D908" s="230" t="s">
        <v>287</v>
      </c>
      <c r="E908" s="238" t="s">
        <v>1</v>
      </c>
      <c r="F908" s="239" t="s">
        <v>3512</v>
      </c>
      <c r="G908" s="237"/>
      <c r="H908" s="240">
        <v>3</v>
      </c>
      <c r="I908" s="241"/>
      <c r="J908" s="237"/>
      <c r="K908" s="237"/>
      <c r="L908" s="242"/>
      <c r="M908" s="243"/>
      <c r="N908" s="244"/>
      <c r="O908" s="244"/>
      <c r="P908" s="244"/>
      <c r="Q908" s="244"/>
      <c r="R908" s="244"/>
      <c r="S908" s="244"/>
      <c r="T908" s="245"/>
      <c r="AT908" s="246" t="s">
        <v>287</v>
      </c>
      <c r="AU908" s="246" t="s">
        <v>90</v>
      </c>
      <c r="AV908" s="12" t="s">
        <v>90</v>
      </c>
      <c r="AW908" s="12" t="s">
        <v>40</v>
      </c>
      <c r="AX908" s="12" t="s">
        <v>79</v>
      </c>
      <c r="AY908" s="246" t="s">
        <v>174</v>
      </c>
    </row>
    <row r="909" s="12" customFormat="1">
      <c r="B909" s="236"/>
      <c r="C909" s="237"/>
      <c r="D909" s="230" t="s">
        <v>287</v>
      </c>
      <c r="E909" s="238" t="s">
        <v>1</v>
      </c>
      <c r="F909" s="239" t="s">
        <v>3513</v>
      </c>
      <c r="G909" s="237"/>
      <c r="H909" s="240">
        <v>6</v>
      </c>
      <c r="I909" s="241"/>
      <c r="J909" s="237"/>
      <c r="K909" s="237"/>
      <c r="L909" s="242"/>
      <c r="M909" s="243"/>
      <c r="N909" s="244"/>
      <c r="O909" s="244"/>
      <c r="P909" s="244"/>
      <c r="Q909" s="244"/>
      <c r="R909" s="244"/>
      <c r="S909" s="244"/>
      <c r="T909" s="245"/>
      <c r="AT909" s="246" t="s">
        <v>287</v>
      </c>
      <c r="AU909" s="246" t="s">
        <v>90</v>
      </c>
      <c r="AV909" s="12" t="s">
        <v>90</v>
      </c>
      <c r="AW909" s="12" t="s">
        <v>40</v>
      </c>
      <c r="AX909" s="12" t="s">
        <v>79</v>
      </c>
      <c r="AY909" s="246" t="s">
        <v>174</v>
      </c>
    </row>
    <row r="910" s="12" customFormat="1">
      <c r="B910" s="236"/>
      <c r="C910" s="237"/>
      <c r="D910" s="230" t="s">
        <v>287</v>
      </c>
      <c r="E910" s="238" t="s">
        <v>1</v>
      </c>
      <c r="F910" s="239" t="s">
        <v>3514</v>
      </c>
      <c r="G910" s="237"/>
      <c r="H910" s="240">
        <v>2</v>
      </c>
      <c r="I910" s="241"/>
      <c r="J910" s="237"/>
      <c r="K910" s="237"/>
      <c r="L910" s="242"/>
      <c r="M910" s="243"/>
      <c r="N910" s="244"/>
      <c r="O910" s="244"/>
      <c r="P910" s="244"/>
      <c r="Q910" s="244"/>
      <c r="R910" s="244"/>
      <c r="S910" s="244"/>
      <c r="T910" s="245"/>
      <c r="AT910" s="246" t="s">
        <v>287</v>
      </c>
      <c r="AU910" s="246" t="s">
        <v>90</v>
      </c>
      <c r="AV910" s="12" t="s">
        <v>90</v>
      </c>
      <c r="AW910" s="12" t="s">
        <v>40</v>
      </c>
      <c r="AX910" s="12" t="s">
        <v>79</v>
      </c>
      <c r="AY910" s="246" t="s">
        <v>174</v>
      </c>
    </row>
    <row r="911" s="12" customFormat="1">
      <c r="B911" s="236"/>
      <c r="C911" s="237"/>
      <c r="D911" s="230" t="s">
        <v>287</v>
      </c>
      <c r="E911" s="238" t="s">
        <v>1</v>
      </c>
      <c r="F911" s="239" t="s">
        <v>3515</v>
      </c>
      <c r="G911" s="237"/>
      <c r="H911" s="240">
        <v>2</v>
      </c>
      <c r="I911" s="241"/>
      <c r="J911" s="237"/>
      <c r="K911" s="237"/>
      <c r="L911" s="242"/>
      <c r="M911" s="243"/>
      <c r="N911" s="244"/>
      <c r="O911" s="244"/>
      <c r="P911" s="244"/>
      <c r="Q911" s="244"/>
      <c r="R911" s="244"/>
      <c r="S911" s="244"/>
      <c r="T911" s="245"/>
      <c r="AT911" s="246" t="s">
        <v>287</v>
      </c>
      <c r="AU911" s="246" t="s">
        <v>90</v>
      </c>
      <c r="AV911" s="12" t="s">
        <v>90</v>
      </c>
      <c r="AW911" s="12" t="s">
        <v>40</v>
      </c>
      <c r="AX911" s="12" t="s">
        <v>79</v>
      </c>
      <c r="AY911" s="246" t="s">
        <v>174</v>
      </c>
    </row>
    <row r="912" s="12" customFormat="1">
      <c r="B912" s="236"/>
      <c r="C912" s="237"/>
      <c r="D912" s="230" t="s">
        <v>287</v>
      </c>
      <c r="E912" s="238" t="s">
        <v>1</v>
      </c>
      <c r="F912" s="239" t="s">
        <v>3516</v>
      </c>
      <c r="G912" s="237"/>
      <c r="H912" s="240">
        <v>1</v>
      </c>
      <c r="I912" s="241"/>
      <c r="J912" s="237"/>
      <c r="K912" s="237"/>
      <c r="L912" s="242"/>
      <c r="M912" s="243"/>
      <c r="N912" s="244"/>
      <c r="O912" s="244"/>
      <c r="P912" s="244"/>
      <c r="Q912" s="244"/>
      <c r="R912" s="244"/>
      <c r="S912" s="244"/>
      <c r="T912" s="245"/>
      <c r="AT912" s="246" t="s">
        <v>287</v>
      </c>
      <c r="AU912" s="246" t="s">
        <v>90</v>
      </c>
      <c r="AV912" s="12" t="s">
        <v>90</v>
      </c>
      <c r="AW912" s="12" t="s">
        <v>40</v>
      </c>
      <c r="AX912" s="12" t="s">
        <v>79</v>
      </c>
      <c r="AY912" s="246" t="s">
        <v>174</v>
      </c>
    </row>
    <row r="913" s="12" customFormat="1">
      <c r="B913" s="236"/>
      <c r="C913" s="237"/>
      <c r="D913" s="230" t="s">
        <v>287</v>
      </c>
      <c r="E913" s="238" t="s">
        <v>1</v>
      </c>
      <c r="F913" s="239" t="s">
        <v>3517</v>
      </c>
      <c r="G913" s="237"/>
      <c r="H913" s="240">
        <v>2</v>
      </c>
      <c r="I913" s="241"/>
      <c r="J913" s="237"/>
      <c r="K913" s="237"/>
      <c r="L913" s="242"/>
      <c r="M913" s="243"/>
      <c r="N913" s="244"/>
      <c r="O913" s="244"/>
      <c r="P913" s="244"/>
      <c r="Q913" s="244"/>
      <c r="R913" s="244"/>
      <c r="S913" s="244"/>
      <c r="T913" s="245"/>
      <c r="AT913" s="246" t="s">
        <v>287</v>
      </c>
      <c r="AU913" s="246" t="s">
        <v>90</v>
      </c>
      <c r="AV913" s="12" t="s">
        <v>90</v>
      </c>
      <c r="AW913" s="12" t="s">
        <v>40</v>
      </c>
      <c r="AX913" s="12" t="s">
        <v>79</v>
      </c>
      <c r="AY913" s="246" t="s">
        <v>174</v>
      </c>
    </row>
    <row r="914" s="12" customFormat="1">
      <c r="B914" s="236"/>
      <c r="C914" s="237"/>
      <c r="D914" s="230" t="s">
        <v>287</v>
      </c>
      <c r="E914" s="238" t="s">
        <v>1</v>
      </c>
      <c r="F914" s="239" t="s">
        <v>3518</v>
      </c>
      <c r="G914" s="237"/>
      <c r="H914" s="240">
        <v>2</v>
      </c>
      <c r="I914" s="241"/>
      <c r="J914" s="237"/>
      <c r="K914" s="237"/>
      <c r="L914" s="242"/>
      <c r="M914" s="243"/>
      <c r="N914" s="244"/>
      <c r="O914" s="244"/>
      <c r="P914" s="244"/>
      <c r="Q914" s="244"/>
      <c r="R914" s="244"/>
      <c r="S914" s="244"/>
      <c r="T914" s="245"/>
      <c r="AT914" s="246" t="s">
        <v>287</v>
      </c>
      <c r="AU914" s="246" t="s">
        <v>90</v>
      </c>
      <c r="AV914" s="12" t="s">
        <v>90</v>
      </c>
      <c r="AW914" s="12" t="s">
        <v>40</v>
      </c>
      <c r="AX914" s="12" t="s">
        <v>79</v>
      </c>
      <c r="AY914" s="246" t="s">
        <v>174</v>
      </c>
    </row>
    <row r="915" s="12" customFormat="1">
      <c r="B915" s="236"/>
      <c r="C915" s="237"/>
      <c r="D915" s="230" t="s">
        <v>287</v>
      </c>
      <c r="E915" s="238" t="s">
        <v>1</v>
      </c>
      <c r="F915" s="239" t="s">
        <v>3519</v>
      </c>
      <c r="G915" s="237"/>
      <c r="H915" s="240">
        <v>1</v>
      </c>
      <c r="I915" s="241"/>
      <c r="J915" s="237"/>
      <c r="K915" s="237"/>
      <c r="L915" s="242"/>
      <c r="M915" s="243"/>
      <c r="N915" s="244"/>
      <c r="O915" s="244"/>
      <c r="P915" s="244"/>
      <c r="Q915" s="244"/>
      <c r="R915" s="244"/>
      <c r="S915" s="244"/>
      <c r="T915" s="245"/>
      <c r="AT915" s="246" t="s">
        <v>287</v>
      </c>
      <c r="AU915" s="246" t="s">
        <v>90</v>
      </c>
      <c r="AV915" s="12" t="s">
        <v>90</v>
      </c>
      <c r="AW915" s="12" t="s">
        <v>40</v>
      </c>
      <c r="AX915" s="12" t="s">
        <v>79</v>
      </c>
      <c r="AY915" s="246" t="s">
        <v>174</v>
      </c>
    </row>
    <row r="916" s="12" customFormat="1">
      <c r="B916" s="236"/>
      <c r="C916" s="237"/>
      <c r="D916" s="230" t="s">
        <v>287</v>
      </c>
      <c r="E916" s="238" t="s">
        <v>1</v>
      </c>
      <c r="F916" s="239" t="s">
        <v>3520</v>
      </c>
      <c r="G916" s="237"/>
      <c r="H916" s="240">
        <v>1</v>
      </c>
      <c r="I916" s="241"/>
      <c r="J916" s="237"/>
      <c r="K916" s="237"/>
      <c r="L916" s="242"/>
      <c r="M916" s="243"/>
      <c r="N916" s="244"/>
      <c r="O916" s="244"/>
      <c r="P916" s="244"/>
      <c r="Q916" s="244"/>
      <c r="R916" s="244"/>
      <c r="S916" s="244"/>
      <c r="T916" s="245"/>
      <c r="AT916" s="246" t="s">
        <v>287</v>
      </c>
      <c r="AU916" s="246" t="s">
        <v>90</v>
      </c>
      <c r="AV916" s="12" t="s">
        <v>90</v>
      </c>
      <c r="AW916" s="12" t="s">
        <v>40</v>
      </c>
      <c r="AX916" s="12" t="s">
        <v>79</v>
      </c>
      <c r="AY916" s="246" t="s">
        <v>174</v>
      </c>
    </row>
    <row r="917" s="1" customFormat="1" ht="16.5" customHeight="1">
      <c r="B917" s="37"/>
      <c r="C917" s="247" t="s">
        <v>853</v>
      </c>
      <c r="D917" s="247" t="s">
        <v>312</v>
      </c>
      <c r="E917" s="248" t="s">
        <v>2287</v>
      </c>
      <c r="F917" s="249" t="s">
        <v>2288</v>
      </c>
      <c r="G917" s="250" t="s">
        <v>320</v>
      </c>
      <c r="H917" s="251">
        <v>12</v>
      </c>
      <c r="I917" s="252"/>
      <c r="J917" s="253">
        <f>ROUND(I917*H917,2)</f>
        <v>0</v>
      </c>
      <c r="K917" s="249" t="s">
        <v>1</v>
      </c>
      <c r="L917" s="254"/>
      <c r="M917" s="255" t="s">
        <v>1</v>
      </c>
      <c r="N917" s="256" t="s">
        <v>50</v>
      </c>
      <c r="O917" s="78"/>
      <c r="P917" s="227">
        <f>O917*H917</f>
        <v>0</v>
      </c>
      <c r="Q917" s="227">
        <v>0.00022000000000000001</v>
      </c>
      <c r="R917" s="227">
        <f>Q917*H917</f>
        <v>0.00264</v>
      </c>
      <c r="S917" s="227">
        <v>0</v>
      </c>
      <c r="T917" s="228">
        <f>S917*H917</f>
        <v>0</v>
      </c>
      <c r="AR917" s="15" t="s">
        <v>209</v>
      </c>
      <c r="AT917" s="15" t="s">
        <v>312</v>
      </c>
      <c r="AU917" s="15" t="s">
        <v>90</v>
      </c>
      <c r="AY917" s="15" t="s">
        <v>174</v>
      </c>
      <c r="BE917" s="229">
        <f>IF(N917="základní",J917,0)</f>
        <v>0</v>
      </c>
      <c r="BF917" s="229">
        <f>IF(N917="snížená",J917,0)</f>
        <v>0</v>
      </c>
      <c r="BG917" s="229">
        <f>IF(N917="zákl. přenesená",J917,0)</f>
        <v>0</v>
      </c>
      <c r="BH917" s="229">
        <f>IF(N917="sníž. přenesená",J917,0)</f>
        <v>0</v>
      </c>
      <c r="BI917" s="229">
        <f>IF(N917="nulová",J917,0)</f>
        <v>0</v>
      </c>
      <c r="BJ917" s="15" t="s">
        <v>87</v>
      </c>
      <c r="BK917" s="229">
        <f>ROUND(I917*H917,2)</f>
        <v>0</v>
      </c>
      <c r="BL917" s="15" t="s">
        <v>192</v>
      </c>
      <c r="BM917" s="15" t="s">
        <v>3521</v>
      </c>
    </row>
    <row r="918" s="1" customFormat="1">
      <c r="B918" s="37"/>
      <c r="C918" s="38"/>
      <c r="D918" s="230" t="s">
        <v>181</v>
      </c>
      <c r="E918" s="38"/>
      <c r="F918" s="231" t="s">
        <v>2290</v>
      </c>
      <c r="G918" s="38"/>
      <c r="H918" s="38"/>
      <c r="I918" s="142"/>
      <c r="J918" s="38"/>
      <c r="K918" s="38"/>
      <c r="L918" s="42"/>
      <c r="M918" s="232"/>
      <c r="N918" s="78"/>
      <c r="O918" s="78"/>
      <c r="P918" s="78"/>
      <c r="Q918" s="78"/>
      <c r="R918" s="78"/>
      <c r="S918" s="78"/>
      <c r="T918" s="79"/>
      <c r="AT918" s="15" t="s">
        <v>181</v>
      </c>
      <c r="AU918" s="15" t="s">
        <v>90</v>
      </c>
    </row>
    <row r="919" s="12" customFormat="1">
      <c r="B919" s="236"/>
      <c r="C919" s="237"/>
      <c r="D919" s="230" t="s">
        <v>287</v>
      </c>
      <c r="E919" s="238" t="s">
        <v>1</v>
      </c>
      <c r="F919" s="239" t="s">
        <v>3522</v>
      </c>
      <c r="G919" s="237"/>
      <c r="H919" s="240">
        <v>2</v>
      </c>
      <c r="I919" s="241"/>
      <c r="J919" s="237"/>
      <c r="K919" s="237"/>
      <c r="L919" s="242"/>
      <c r="M919" s="243"/>
      <c r="N919" s="244"/>
      <c r="O919" s="244"/>
      <c r="P919" s="244"/>
      <c r="Q919" s="244"/>
      <c r="R919" s="244"/>
      <c r="S919" s="244"/>
      <c r="T919" s="245"/>
      <c r="AT919" s="246" t="s">
        <v>287</v>
      </c>
      <c r="AU919" s="246" t="s">
        <v>90</v>
      </c>
      <c r="AV919" s="12" t="s">
        <v>90</v>
      </c>
      <c r="AW919" s="12" t="s">
        <v>40</v>
      </c>
      <c r="AX919" s="12" t="s">
        <v>79</v>
      </c>
      <c r="AY919" s="246" t="s">
        <v>174</v>
      </c>
    </row>
    <row r="920" s="12" customFormat="1">
      <c r="B920" s="236"/>
      <c r="C920" s="237"/>
      <c r="D920" s="230" t="s">
        <v>287</v>
      </c>
      <c r="E920" s="238" t="s">
        <v>1</v>
      </c>
      <c r="F920" s="239" t="s">
        <v>3523</v>
      </c>
      <c r="G920" s="237"/>
      <c r="H920" s="240">
        <v>2</v>
      </c>
      <c r="I920" s="241"/>
      <c r="J920" s="237"/>
      <c r="K920" s="237"/>
      <c r="L920" s="242"/>
      <c r="M920" s="243"/>
      <c r="N920" s="244"/>
      <c r="O920" s="244"/>
      <c r="P920" s="244"/>
      <c r="Q920" s="244"/>
      <c r="R920" s="244"/>
      <c r="S920" s="244"/>
      <c r="T920" s="245"/>
      <c r="AT920" s="246" t="s">
        <v>287</v>
      </c>
      <c r="AU920" s="246" t="s">
        <v>90</v>
      </c>
      <c r="AV920" s="12" t="s">
        <v>90</v>
      </c>
      <c r="AW920" s="12" t="s">
        <v>40</v>
      </c>
      <c r="AX920" s="12" t="s">
        <v>79</v>
      </c>
      <c r="AY920" s="246" t="s">
        <v>174</v>
      </c>
    </row>
    <row r="921" s="12" customFormat="1">
      <c r="B921" s="236"/>
      <c r="C921" s="237"/>
      <c r="D921" s="230" t="s">
        <v>287</v>
      </c>
      <c r="E921" s="238" t="s">
        <v>1</v>
      </c>
      <c r="F921" s="239" t="s">
        <v>3524</v>
      </c>
      <c r="G921" s="237"/>
      <c r="H921" s="240">
        <v>1</v>
      </c>
      <c r="I921" s="241"/>
      <c r="J921" s="237"/>
      <c r="K921" s="237"/>
      <c r="L921" s="242"/>
      <c r="M921" s="243"/>
      <c r="N921" s="244"/>
      <c r="O921" s="244"/>
      <c r="P921" s="244"/>
      <c r="Q921" s="244"/>
      <c r="R921" s="244"/>
      <c r="S921" s="244"/>
      <c r="T921" s="245"/>
      <c r="AT921" s="246" t="s">
        <v>287</v>
      </c>
      <c r="AU921" s="246" t="s">
        <v>90</v>
      </c>
      <c r="AV921" s="12" t="s">
        <v>90</v>
      </c>
      <c r="AW921" s="12" t="s">
        <v>40</v>
      </c>
      <c r="AX921" s="12" t="s">
        <v>79</v>
      </c>
      <c r="AY921" s="246" t="s">
        <v>174</v>
      </c>
    </row>
    <row r="922" s="12" customFormat="1">
      <c r="B922" s="236"/>
      <c r="C922" s="237"/>
      <c r="D922" s="230" t="s">
        <v>287</v>
      </c>
      <c r="E922" s="238" t="s">
        <v>1</v>
      </c>
      <c r="F922" s="239" t="s">
        <v>3515</v>
      </c>
      <c r="G922" s="237"/>
      <c r="H922" s="240">
        <v>2</v>
      </c>
      <c r="I922" s="241"/>
      <c r="J922" s="237"/>
      <c r="K922" s="237"/>
      <c r="L922" s="242"/>
      <c r="M922" s="243"/>
      <c r="N922" s="244"/>
      <c r="O922" s="244"/>
      <c r="P922" s="244"/>
      <c r="Q922" s="244"/>
      <c r="R922" s="244"/>
      <c r="S922" s="244"/>
      <c r="T922" s="245"/>
      <c r="AT922" s="246" t="s">
        <v>287</v>
      </c>
      <c r="AU922" s="246" t="s">
        <v>90</v>
      </c>
      <c r="AV922" s="12" t="s">
        <v>90</v>
      </c>
      <c r="AW922" s="12" t="s">
        <v>40</v>
      </c>
      <c r="AX922" s="12" t="s">
        <v>79</v>
      </c>
      <c r="AY922" s="246" t="s">
        <v>174</v>
      </c>
    </row>
    <row r="923" s="12" customFormat="1">
      <c r="B923" s="236"/>
      <c r="C923" s="237"/>
      <c r="D923" s="230" t="s">
        <v>287</v>
      </c>
      <c r="E923" s="238" t="s">
        <v>1</v>
      </c>
      <c r="F923" s="239" t="s">
        <v>3516</v>
      </c>
      <c r="G923" s="237"/>
      <c r="H923" s="240">
        <v>1</v>
      </c>
      <c r="I923" s="241"/>
      <c r="J923" s="237"/>
      <c r="K923" s="237"/>
      <c r="L923" s="242"/>
      <c r="M923" s="243"/>
      <c r="N923" s="244"/>
      <c r="O923" s="244"/>
      <c r="P923" s="244"/>
      <c r="Q923" s="244"/>
      <c r="R923" s="244"/>
      <c r="S923" s="244"/>
      <c r="T923" s="245"/>
      <c r="AT923" s="246" t="s">
        <v>287</v>
      </c>
      <c r="AU923" s="246" t="s">
        <v>90</v>
      </c>
      <c r="AV923" s="12" t="s">
        <v>90</v>
      </c>
      <c r="AW923" s="12" t="s">
        <v>40</v>
      </c>
      <c r="AX923" s="12" t="s">
        <v>79</v>
      </c>
      <c r="AY923" s="246" t="s">
        <v>174</v>
      </c>
    </row>
    <row r="924" s="12" customFormat="1">
      <c r="B924" s="236"/>
      <c r="C924" s="237"/>
      <c r="D924" s="230" t="s">
        <v>287</v>
      </c>
      <c r="E924" s="238" t="s">
        <v>1</v>
      </c>
      <c r="F924" s="239" t="s">
        <v>3525</v>
      </c>
      <c r="G924" s="237"/>
      <c r="H924" s="240">
        <v>1</v>
      </c>
      <c r="I924" s="241"/>
      <c r="J924" s="237"/>
      <c r="K924" s="237"/>
      <c r="L924" s="242"/>
      <c r="M924" s="243"/>
      <c r="N924" s="244"/>
      <c r="O924" s="244"/>
      <c r="P924" s="244"/>
      <c r="Q924" s="244"/>
      <c r="R924" s="244"/>
      <c r="S924" s="244"/>
      <c r="T924" s="245"/>
      <c r="AT924" s="246" t="s">
        <v>287</v>
      </c>
      <c r="AU924" s="246" t="s">
        <v>90</v>
      </c>
      <c r="AV924" s="12" t="s">
        <v>90</v>
      </c>
      <c r="AW924" s="12" t="s">
        <v>40</v>
      </c>
      <c r="AX924" s="12" t="s">
        <v>79</v>
      </c>
      <c r="AY924" s="246" t="s">
        <v>174</v>
      </c>
    </row>
    <row r="925" s="12" customFormat="1">
      <c r="B925" s="236"/>
      <c r="C925" s="237"/>
      <c r="D925" s="230" t="s">
        <v>287</v>
      </c>
      <c r="E925" s="238" t="s">
        <v>1</v>
      </c>
      <c r="F925" s="239" t="s">
        <v>3526</v>
      </c>
      <c r="G925" s="237"/>
      <c r="H925" s="240">
        <v>1</v>
      </c>
      <c r="I925" s="241"/>
      <c r="J925" s="237"/>
      <c r="K925" s="237"/>
      <c r="L925" s="242"/>
      <c r="M925" s="243"/>
      <c r="N925" s="244"/>
      <c r="O925" s="244"/>
      <c r="P925" s="244"/>
      <c r="Q925" s="244"/>
      <c r="R925" s="244"/>
      <c r="S925" s="244"/>
      <c r="T925" s="245"/>
      <c r="AT925" s="246" t="s">
        <v>287</v>
      </c>
      <c r="AU925" s="246" t="s">
        <v>90</v>
      </c>
      <c r="AV925" s="12" t="s">
        <v>90</v>
      </c>
      <c r="AW925" s="12" t="s">
        <v>40</v>
      </c>
      <c r="AX925" s="12" t="s">
        <v>79</v>
      </c>
      <c r="AY925" s="246" t="s">
        <v>174</v>
      </c>
    </row>
    <row r="926" s="12" customFormat="1">
      <c r="B926" s="236"/>
      <c r="C926" s="237"/>
      <c r="D926" s="230" t="s">
        <v>287</v>
      </c>
      <c r="E926" s="238" t="s">
        <v>1</v>
      </c>
      <c r="F926" s="239" t="s">
        <v>3519</v>
      </c>
      <c r="G926" s="237"/>
      <c r="H926" s="240">
        <v>1</v>
      </c>
      <c r="I926" s="241"/>
      <c r="J926" s="237"/>
      <c r="K926" s="237"/>
      <c r="L926" s="242"/>
      <c r="M926" s="243"/>
      <c r="N926" s="244"/>
      <c r="O926" s="244"/>
      <c r="P926" s="244"/>
      <c r="Q926" s="244"/>
      <c r="R926" s="244"/>
      <c r="S926" s="244"/>
      <c r="T926" s="245"/>
      <c r="AT926" s="246" t="s">
        <v>287</v>
      </c>
      <c r="AU926" s="246" t="s">
        <v>90</v>
      </c>
      <c r="AV926" s="12" t="s">
        <v>90</v>
      </c>
      <c r="AW926" s="12" t="s">
        <v>40</v>
      </c>
      <c r="AX926" s="12" t="s">
        <v>79</v>
      </c>
      <c r="AY926" s="246" t="s">
        <v>174</v>
      </c>
    </row>
    <row r="927" s="12" customFormat="1">
      <c r="B927" s="236"/>
      <c r="C927" s="237"/>
      <c r="D927" s="230" t="s">
        <v>287</v>
      </c>
      <c r="E927" s="238" t="s">
        <v>1</v>
      </c>
      <c r="F927" s="239" t="s">
        <v>3520</v>
      </c>
      <c r="G927" s="237"/>
      <c r="H927" s="240">
        <v>1</v>
      </c>
      <c r="I927" s="241"/>
      <c r="J927" s="237"/>
      <c r="K927" s="237"/>
      <c r="L927" s="242"/>
      <c r="M927" s="243"/>
      <c r="N927" s="244"/>
      <c r="O927" s="244"/>
      <c r="P927" s="244"/>
      <c r="Q927" s="244"/>
      <c r="R927" s="244"/>
      <c r="S927" s="244"/>
      <c r="T927" s="245"/>
      <c r="AT927" s="246" t="s">
        <v>287</v>
      </c>
      <c r="AU927" s="246" t="s">
        <v>90</v>
      </c>
      <c r="AV927" s="12" t="s">
        <v>90</v>
      </c>
      <c r="AW927" s="12" t="s">
        <v>40</v>
      </c>
      <c r="AX927" s="12" t="s">
        <v>79</v>
      </c>
      <c r="AY927" s="246" t="s">
        <v>174</v>
      </c>
    </row>
    <row r="928" s="1" customFormat="1" ht="16.5" customHeight="1">
      <c r="B928" s="37"/>
      <c r="C928" s="247" t="s">
        <v>859</v>
      </c>
      <c r="D928" s="247" t="s">
        <v>312</v>
      </c>
      <c r="E928" s="248" t="s">
        <v>2303</v>
      </c>
      <c r="F928" s="249" t="s">
        <v>2304</v>
      </c>
      <c r="G928" s="250" t="s">
        <v>320</v>
      </c>
      <c r="H928" s="251">
        <v>72</v>
      </c>
      <c r="I928" s="252"/>
      <c r="J928" s="253">
        <f>ROUND(I928*H928,2)</f>
        <v>0</v>
      </c>
      <c r="K928" s="249" t="s">
        <v>1</v>
      </c>
      <c r="L928" s="254"/>
      <c r="M928" s="255" t="s">
        <v>1</v>
      </c>
      <c r="N928" s="256" t="s">
        <v>50</v>
      </c>
      <c r="O928" s="78"/>
      <c r="P928" s="227">
        <f>O928*H928</f>
        <v>0</v>
      </c>
      <c r="Q928" s="227">
        <v>0.00022000000000000001</v>
      </c>
      <c r="R928" s="227">
        <f>Q928*H928</f>
        <v>0.01584</v>
      </c>
      <c r="S928" s="227">
        <v>0</v>
      </c>
      <c r="T928" s="228">
        <f>S928*H928</f>
        <v>0</v>
      </c>
      <c r="AR928" s="15" t="s">
        <v>209</v>
      </c>
      <c r="AT928" s="15" t="s">
        <v>312</v>
      </c>
      <c r="AU928" s="15" t="s">
        <v>90</v>
      </c>
      <c r="AY928" s="15" t="s">
        <v>174</v>
      </c>
      <c r="BE928" s="229">
        <f>IF(N928="základní",J928,0)</f>
        <v>0</v>
      </c>
      <c r="BF928" s="229">
        <f>IF(N928="snížená",J928,0)</f>
        <v>0</v>
      </c>
      <c r="BG928" s="229">
        <f>IF(N928="zákl. přenesená",J928,0)</f>
        <v>0</v>
      </c>
      <c r="BH928" s="229">
        <f>IF(N928="sníž. přenesená",J928,0)</f>
        <v>0</v>
      </c>
      <c r="BI928" s="229">
        <f>IF(N928="nulová",J928,0)</f>
        <v>0</v>
      </c>
      <c r="BJ928" s="15" t="s">
        <v>87</v>
      </c>
      <c r="BK928" s="229">
        <f>ROUND(I928*H928,2)</f>
        <v>0</v>
      </c>
      <c r="BL928" s="15" t="s">
        <v>192</v>
      </c>
      <c r="BM928" s="15" t="s">
        <v>3527</v>
      </c>
    </row>
    <row r="929" s="1" customFormat="1">
      <c r="B929" s="37"/>
      <c r="C929" s="38"/>
      <c r="D929" s="230" t="s">
        <v>181</v>
      </c>
      <c r="E929" s="38"/>
      <c r="F929" s="231" t="s">
        <v>2304</v>
      </c>
      <c r="G929" s="38"/>
      <c r="H929" s="38"/>
      <c r="I929" s="142"/>
      <c r="J929" s="38"/>
      <c r="K929" s="38"/>
      <c r="L929" s="42"/>
      <c r="M929" s="232"/>
      <c r="N929" s="78"/>
      <c r="O929" s="78"/>
      <c r="P929" s="78"/>
      <c r="Q929" s="78"/>
      <c r="R929" s="78"/>
      <c r="S929" s="78"/>
      <c r="T929" s="79"/>
      <c r="AT929" s="15" t="s">
        <v>181</v>
      </c>
      <c r="AU929" s="15" t="s">
        <v>90</v>
      </c>
    </row>
    <row r="930" s="12" customFormat="1">
      <c r="B930" s="236"/>
      <c r="C930" s="237"/>
      <c r="D930" s="230" t="s">
        <v>287</v>
      </c>
      <c r="E930" s="238" t="s">
        <v>1</v>
      </c>
      <c r="F930" s="239" t="s">
        <v>3528</v>
      </c>
      <c r="G930" s="237"/>
      <c r="H930" s="240">
        <v>11</v>
      </c>
      <c r="I930" s="241"/>
      <c r="J930" s="237"/>
      <c r="K930" s="237"/>
      <c r="L930" s="242"/>
      <c r="M930" s="243"/>
      <c r="N930" s="244"/>
      <c r="O930" s="244"/>
      <c r="P930" s="244"/>
      <c r="Q930" s="244"/>
      <c r="R930" s="244"/>
      <c r="S930" s="244"/>
      <c r="T930" s="245"/>
      <c r="AT930" s="246" t="s">
        <v>287</v>
      </c>
      <c r="AU930" s="246" t="s">
        <v>90</v>
      </c>
      <c r="AV930" s="12" t="s">
        <v>90</v>
      </c>
      <c r="AW930" s="12" t="s">
        <v>40</v>
      </c>
      <c r="AX930" s="12" t="s">
        <v>79</v>
      </c>
      <c r="AY930" s="246" t="s">
        <v>174</v>
      </c>
    </row>
    <row r="931" s="12" customFormat="1">
      <c r="B931" s="236"/>
      <c r="C931" s="237"/>
      <c r="D931" s="230" t="s">
        <v>287</v>
      </c>
      <c r="E931" s="238" t="s">
        <v>1</v>
      </c>
      <c r="F931" s="239" t="s">
        <v>3529</v>
      </c>
      <c r="G931" s="237"/>
      <c r="H931" s="240">
        <v>11</v>
      </c>
      <c r="I931" s="241"/>
      <c r="J931" s="237"/>
      <c r="K931" s="237"/>
      <c r="L931" s="242"/>
      <c r="M931" s="243"/>
      <c r="N931" s="244"/>
      <c r="O931" s="244"/>
      <c r="P931" s="244"/>
      <c r="Q931" s="244"/>
      <c r="R931" s="244"/>
      <c r="S931" s="244"/>
      <c r="T931" s="245"/>
      <c r="AT931" s="246" t="s">
        <v>287</v>
      </c>
      <c r="AU931" s="246" t="s">
        <v>90</v>
      </c>
      <c r="AV931" s="12" t="s">
        <v>90</v>
      </c>
      <c r="AW931" s="12" t="s">
        <v>40</v>
      </c>
      <c r="AX931" s="12" t="s">
        <v>79</v>
      </c>
      <c r="AY931" s="246" t="s">
        <v>174</v>
      </c>
    </row>
    <row r="932" s="12" customFormat="1">
      <c r="B932" s="236"/>
      <c r="C932" s="237"/>
      <c r="D932" s="230" t="s">
        <v>287</v>
      </c>
      <c r="E932" s="238" t="s">
        <v>1</v>
      </c>
      <c r="F932" s="239" t="s">
        <v>3530</v>
      </c>
      <c r="G932" s="237"/>
      <c r="H932" s="240">
        <v>14</v>
      </c>
      <c r="I932" s="241"/>
      <c r="J932" s="237"/>
      <c r="K932" s="237"/>
      <c r="L932" s="242"/>
      <c r="M932" s="243"/>
      <c r="N932" s="244"/>
      <c r="O932" s="244"/>
      <c r="P932" s="244"/>
      <c r="Q932" s="244"/>
      <c r="R932" s="244"/>
      <c r="S932" s="244"/>
      <c r="T932" s="245"/>
      <c r="AT932" s="246" t="s">
        <v>287</v>
      </c>
      <c r="AU932" s="246" t="s">
        <v>90</v>
      </c>
      <c r="AV932" s="12" t="s">
        <v>90</v>
      </c>
      <c r="AW932" s="12" t="s">
        <v>40</v>
      </c>
      <c r="AX932" s="12" t="s">
        <v>79</v>
      </c>
      <c r="AY932" s="246" t="s">
        <v>174</v>
      </c>
    </row>
    <row r="933" s="12" customFormat="1">
      <c r="B933" s="236"/>
      <c r="C933" s="237"/>
      <c r="D933" s="230" t="s">
        <v>287</v>
      </c>
      <c r="E933" s="238" t="s">
        <v>1</v>
      </c>
      <c r="F933" s="239" t="s">
        <v>3531</v>
      </c>
      <c r="G933" s="237"/>
      <c r="H933" s="240">
        <v>4</v>
      </c>
      <c r="I933" s="241"/>
      <c r="J933" s="237"/>
      <c r="K933" s="237"/>
      <c r="L933" s="242"/>
      <c r="M933" s="243"/>
      <c r="N933" s="244"/>
      <c r="O933" s="244"/>
      <c r="P933" s="244"/>
      <c r="Q933" s="244"/>
      <c r="R933" s="244"/>
      <c r="S933" s="244"/>
      <c r="T933" s="245"/>
      <c r="AT933" s="246" t="s">
        <v>287</v>
      </c>
      <c r="AU933" s="246" t="s">
        <v>90</v>
      </c>
      <c r="AV933" s="12" t="s">
        <v>90</v>
      </c>
      <c r="AW933" s="12" t="s">
        <v>40</v>
      </c>
      <c r="AX933" s="12" t="s">
        <v>79</v>
      </c>
      <c r="AY933" s="246" t="s">
        <v>174</v>
      </c>
    </row>
    <row r="934" s="12" customFormat="1">
      <c r="B934" s="236"/>
      <c r="C934" s="237"/>
      <c r="D934" s="230" t="s">
        <v>287</v>
      </c>
      <c r="E934" s="238" t="s">
        <v>1</v>
      </c>
      <c r="F934" s="239" t="s">
        <v>3532</v>
      </c>
      <c r="G934" s="237"/>
      <c r="H934" s="240">
        <v>4</v>
      </c>
      <c r="I934" s="241"/>
      <c r="J934" s="237"/>
      <c r="K934" s="237"/>
      <c r="L934" s="242"/>
      <c r="M934" s="243"/>
      <c r="N934" s="244"/>
      <c r="O934" s="244"/>
      <c r="P934" s="244"/>
      <c r="Q934" s="244"/>
      <c r="R934" s="244"/>
      <c r="S934" s="244"/>
      <c r="T934" s="245"/>
      <c r="AT934" s="246" t="s">
        <v>287</v>
      </c>
      <c r="AU934" s="246" t="s">
        <v>90</v>
      </c>
      <c r="AV934" s="12" t="s">
        <v>90</v>
      </c>
      <c r="AW934" s="12" t="s">
        <v>40</v>
      </c>
      <c r="AX934" s="12" t="s">
        <v>79</v>
      </c>
      <c r="AY934" s="246" t="s">
        <v>174</v>
      </c>
    </row>
    <row r="935" s="12" customFormat="1">
      <c r="B935" s="236"/>
      <c r="C935" s="237"/>
      <c r="D935" s="230" t="s">
        <v>287</v>
      </c>
      <c r="E935" s="238" t="s">
        <v>1</v>
      </c>
      <c r="F935" s="239" t="s">
        <v>3533</v>
      </c>
      <c r="G935" s="237"/>
      <c r="H935" s="240">
        <v>4</v>
      </c>
      <c r="I935" s="241"/>
      <c r="J935" s="237"/>
      <c r="K935" s="237"/>
      <c r="L935" s="242"/>
      <c r="M935" s="243"/>
      <c r="N935" s="244"/>
      <c r="O935" s="244"/>
      <c r="P935" s="244"/>
      <c r="Q935" s="244"/>
      <c r="R935" s="244"/>
      <c r="S935" s="244"/>
      <c r="T935" s="245"/>
      <c r="AT935" s="246" t="s">
        <v>287</v>
      </c>
      <c r="AU935" s="246" t="s">
        <v>90</v>
      </c>
      <c r="AV935" s="12" t="s">
        <v>90</v>
      </c>
      <c r="AW935" s="12" t="s">
        <v>40</v>
      </c>
      <c r="AX935" s="12" t="s">
        <v>79</v>
      </c>
      <c r="AY935" s="246" t="s">
        <v>174</v>
      </c>
    </row>
    <row r="936" s="12" customFormat="1">
      <c r="B936" s="236"/>
      <c r="C936" s="237"/>
      <c r="D936" s="230" t="s">
        <v>287</v>
      </c>
      <c r="E936" s="238" t="s">
        <v>1</v>
      </c>
      <c r="F936" s="239" t="s">
        <v>3534</v>
      </c>
      <c r="G936" s="237"/>
      <c r="H936" s="240">
        <v>4</v>
      </c>
      <c r="I936" s="241"/>
      <c r="J936" s="237"/>
      <c r="K936" s="237"/>
      <c r="L936" s="242"/>
      <c r="M936" s="243"/>
      <c r="N936" s="244"/>
      <c r="O936" s="244"/>
      <c r="P936" s="244"/>
      <c r="Q936" s="244"/>
      <c r="R936" s="244"/>
      <c r="S936" s="244"/>
      <c r="T936" s="245"/>
      <c r="AT936" s="246" t="s">
        <v>287</v>
      </c>
      <c r="AU936" s="246" t="s">
        <v>90</v>
      </c>
      <c r="AV936" s="12" t="s">
        <v>90</v>
      </c>
      <c r="AW936" s="12" t="s">
        <v>40</v>
      </c>
      <c r="AX936" s="12" t="s">
        <v>79</v>
      </c>
      <c r="AY936" s="246" t="s">
        <v>174</v>
      </c>
    </row>
    <row r="937" s="12" customFormat="1">
      <c r="B937" s="236"/>
      <c r="C937" s="237"/>
      <c r="D937" s="230" t="s">
        <v>287</v>
      </c>
      <c r="E937" s="238" t="s">
        <v>1</v>
      </c>
      <c r="F937" s="239" t="s">
        <v>3535</v>
      </c>
      <c r="G937" s="237"/>
      <c r="H937" s="240">
        <v>6</v>
      </c>
      <c r="I937" s="241"/>
      <c r="J937" s="237"/>
      <c r="K937" s="237"/>
      <c r="L937" s="242"/>
      <c r="M937" s="243"/>
      <c r="N937" s="244"/>
      <c r="O937" s="244"/>
      <c r="P937" s="244"/>
      <c r="Q937" s="244"/>
      <c r="R937" s="244"/>
      <c r="S937" s="244"/>
      <c r="T937" s="245"/>
      <c r="AT937" s="246" t="s">
        <v>287</v>
      </c>
      <c r="AU937" s="246" t="s">
        <v>90</v>
      </c>
      <c r="AV937" s="12" t="s">
        <v>90</v>
      </c>
      <c r="AW937" s="12" t="s">
        <v>40</v>
      </c>
      <c r="AX937" s="12" t="s">
        <v>79</v>
      </c>
      <c r="AY937" s="246" t="s">
        <v>174</v>
      </c>
    </row>
    <row r="938" s="12" customFormat="1">
      <c r="B938" s="236"/>
      <c r="C938" s="237"/>
      <c r="D938" s="230" t="s">
        <v>287</v>
      </c>
      <c r="E938" s="238" t="s">
        <v>1</v>
      </c>
      <c r="F938" s="239" t="s">
        <v>3536</v>
      </c>
      <c r="G938" s="237"/>
      <c r="H938" s="240">
        <v>14</v>
      </c>
      <c r="I938" s="241"/>
      <c r="J938" s="237"/>
      <c r="K938" s="237"/>
      <c r="L938" s="242"/>
      <c r="M938" s="243"/>
      <c r="N938" s="244"/>
      <c r="O938" s="244"/>
      <c r="P938" s="244"/>
      <c r="Q938" s="244"/>
      <c r="R938" s="244"/>
      <c r="S938" s="244"/>
      <c r="T938" s="245"/>
      <c r="AT938" s="246" t="s">
        <v>287</v>
      </c>
      <c r="AU938" s="246" t="s">
        <v>90</v>
      </c>
      <c r="AV938" s="12" t="s">
        <v>90</v>
      </c>
      <c r="AW938" s="12" t="s">
        <v>40</v>
      </c>
      <c r="AX938" s="12" t="s">
        <v>79</v>
      </c>
      <c r="AY938" s="246" t="s">
        <v>174</v>
      </c>
    </row>
    <row r="939" s="1" customFormat="1" ht="16.5" customHeight="1">
      <c r="B939" s="37"/>
      <c r="C939" s="247" t="s">
        <v>866</v>
      </c>
      <c r="D939" s="247" t="s">
        <v>312</v>
      </c>
      <c r="E939" s="248" t="s">
        <v>3038</v>
      </c>
      <c r="F939" s="249" t="s">
        <v>3039</v>
      </c>
      <c r="G939" s="250" t="s">
        <v>320</v>
      </c>
      <c r="H939" s="251">
        <v>6</v>
      </c>
      <c r="I939" s="252"/>
      <c r="J939" s="253">
        <f>ROUND(I939*H939,2)</f>
        <v>0</v>
      </c>
      <c r="K939" s="249" t="s">
        <v>1</v>
      </c>
      <c r="L939" s="254"/>
      <c r="M939" s="255" t="s">
        <v>1</v>
      </c>
      <c r="N939" s="256" t="s">
        <v>50</v>
      </c>
      <c r="O939" s="78"/>
      <c r="P939" s="227">
        <f>O939*H939</f>
        <v>0</v>
      </c>
      <c r="Q939" s="227">
        <v>0.00046000000000000001</v>
      </c>
      <c r="R939" s="227">
        <f>Q939*H939</f>
        <v>0.0027600000000000003</v>
      </c>
      <c r="S939" s="227">
        <v>0</v>
      </c>
      <c r="T939" s="228">
        <f>S939*H939</f>
        <v>0</v>
      </c>
      <c r="AR939" s="15" t="s">
        <v>209</v>
      </c>
      <c r="AT939" s="15" t="s">
        <v>312</v>
      </c>
      <c r="AU939" s="15" t="s">
        <v>90</v>
      </c>
      <c r="AY939" s="15" t="s">
        <v>174</v>
      </c>
      <c r="BE939" s="229">
        <f>IF(N939="základní",J939,0)</f>
        <v>0</v>
      </c>
      <c r="BF939" s="229">
        <f>IF(N939="snížená",J939,0)</f>
        <v>0</v>
      </c>
      <c r="BG939" s="229">
        <f>IF(N939="zákl. přenesená",J939,0)</f>
        <v>0</v>
      </c>
      <c r="BH939" s="229">
        <f>IF(N939="sníž. přenesená",J939,0)</f>
        <v>0</v>
      </c>
      <c r="BI939" s="229">
        <f>IF(N939="nulová",J939,0)</f>
        <v>0</v>
      </c>
      <c r="BJ939" s="15" t="s">
        <v>87</v>
      </c>
      <c r="BK939" s="229">
        <f>ROUND(I939*H939,2)</f>
        <v>0</v>
      </c>
      <c r="BL939" s="15" t="s">
        <v>192</v>
      </c>
      <c r="BM939" s="15" t="s">
        <v>3537</v>
      </c>
    </row>
    <row r="940" s="1" customFormat="1">
      <c r="B940" s="37"/>
      <c r="C940" s="38"/>
      <c r="D940" s="230" t="s">
        <v>181</v>
      </c>
      <c r="E940" s="38"/>
      <c r="F940" s="231" t="s">
        <v>3039</v>
      </c>
      <c r="G940" s="38"/>
      <c r="H940" s="38"/>
      <c r="I940" s="142"/>
      <c r="J940" s="38"/>
      <c r="K940" s="38"/>
      <c r="L940" s="42"/>
      <c r="M940" s="232"/>
      <c r="N940" s="78"/>
      <c r="O940" s="78"/>
      <c r="P940" s="78"/>
      <c r="Q940" s="78"/>
      <c r="R940" s="78"/>
      <c r="S940" s="78"/>
      <c r="T940" s="79"/>
      <c r="AT940" s="15" t="s">
        <v>181</v>
      </c>
      <c r="AU940" s="15" t="s">
        <v>90</v>
      </c>
    </row>
    <row r="941" s="12" customFormat="1">
      <c r="B941" s="236"/>
      <c r="C941" s="237"/>
      <c r="D941" s="230" t="s">
        <v>287</v>
      </c>
      <c r="E941" s="238" t="s">
        <v>1</v>
      </c>
      <c r="F941" s="239" t="s">
        <v>3041</v>
      </c>
      <c r="G941" s="237"/>
      <c r="H941" s="240">
        <v>6</v>
      </c>
      <c r="I941" s="241"/>
      <c r="J941" s="237"/>
      <c r="K941" s="237"/>
      <c r="L941" s="242"/>
      <c r="M941" s="243"/>
      <c r="N941" s="244"/>
      <c r="O941" s="244"/>
      <c r="P941" s="244"/>
      <c r="Q941" s="244"/>
      <c r="R941" s="244"/>
      <c r="S941" s="244"/>
      <c r="T941" s="245"/>
      <c r="AT941" s="246" t="s">
        <v>287</v>
      </c>
      <c r="AU941" s="246" t="s">
        <v>90</v>
      </c>
      <c r="AV941" s="12" t="s">
        <v>90</v>
      </c>
      <c r="AW941" s="12" t="s">
        <v>40</v>
      </c>
      <c r="AX941" s="12" t="s">
        <v>87</v>
      </c>
      <c r="AY941" s="246" t="s">
        <v>174</v>
      </c>
    </row>
    <row r="942" s="1" customFormat="1" ht="16.5" customHeight="1">
      <c r="B942" s="37"/>
      <c r="C942" s="247" t="s">
        <v>872</v>
      </c>
      <c r="D942" s="247" t="s">
        <v>312</v>
      </c>
      <c r="E942" s="248" t="s">
        <v>2332</v>
      </c>
      <c r="F942" s="249" t="s">
        <v>2333</v>
      </c>
      <c r="G942" s="250" t="s">
        <v>320</v>
      </c>
      <c r="H942" s="251">
        <v>1</v>
      </c>
      <c r="I942" s="252"/>
      <c r="J942" s="253">
        <f>ROUND(I942*H942,2)</f>
        <v>0</v>
      </c>
      <c r="K942" s="249" t="s">
        <v>274</v>
      </c>
      <c r="L942" s="254"/>
      <c r="M942" s="255" t="s">
        <v>1</v>
      </c>
      <c r="N942" s="256" t="s">
        <v>50</v>
      </c>
      <c r="O942" s="78"/>
      <c r="P942" s="227">
        <f>O942*H942</f>
        <v>0</v>
      </c>
      <c r="Q942" s="227">
        <v>0.00046000000000000001</v>
      </c>
      <c r="R942" s="227">
        <f>Q942*H942</f>
        <v>0.00046000000000000001</v>
      </c>
      <c r="S942" s="227">
        <v>0</v>
      </c>
      <c r="T942" s="228">
        <f>S942*H942</f>
        <v>0</v>
      </c>
      <c r="AR942" s="15" t="s">
        <v>209</v>
      </c>
      <c r="AT942" s="15" t="s">
        <v>312</v>
      </c>
      <c r="AU942" s="15" t="s">
        <v>90</v>
      </c>
      <c r="AY942" s="15" t="s">
        <v>174</v>
      </c>
      <c r="BE942" s="229">
        <f>IF(N942="základní",J942,0)</f>
        <v>0</v>
      </c>
      <c r="BF942" s="229">
        <f>IF(N942="snížená",J942,0)</f>
        <v>0</v>
      </c>
      <c r="BG942" s="229">
        <f>IF(N942="zákl. přenesená",J942,0)</f>
        <v>0</v>
      </c>
      <c r="BH942" s="229">
        <f>IF(N942="sníž. přenesená",J942,0)</f>
        <v>0</v>
      </c>
      <c r="BI942" s="229">
        <f>IF(N942="nulová",J942,0)</f>
        <v>0</v>
      </c>
      <c r="BJ942" s="15" t="s">
        <v>87</v>
      </c>
      <c r="BK942" s="229">
        <f>ROUND(I942*H942,2)</f>
        <v>0</v>
      </c>
      <c r="BL942" s="15" t="s">
        <v>192</v>
      </c>
      <c r="BM942" s="15" t="s">
        <v>3538</v>
      </c>
    </row>
    <row r="943" s="1" customFormat="1">
      <c r="B943" s="37"/>
      <c r="C943" s="38"/>
      <c r="D943" s="230" t="s">
        <v>181</v>
      </c>
      <c r="E943" s="38"/>
      <c r="F943" s="231" t="s">
        <v>2335</v>
      </c>
      <c r="G943" s="38"/>
      <c r="H943" s="38"/>
      <c r="I943" s="142"/>
      <c r="J943" s="38"/>
      <c r="K943" s="38"/>
      <c r="L943" s="42"/>
      <c r="M943" s="232"/>
      <c r="N943" s="78"/>
      <c r="O943" s="78"/>
      <c r="P943" s="78"/>
      <c r="Q943" s="78"/>
      <c r="R943" s="78"/>
      <c r="S943" s="78"/>
      <c r="T943" s="79"/>
      <c r="AT943" s="15" t="s">
        <v>181</v>
      </c>
      <c r="AU943" s="15" t="s">
        <v>90</v>
      </c>
    </row>
    <row r="944" s="12" customFormat="1">
      <c r="B944" s="236"/>
      <c r="C944" s="237"/>
      <c r="D944" s="230" t="s">
        <v>287</v>
      </c>
      <c r="E944" s="238" t="s">
        <v>1</v>
      </c>
      <c r="F944" s="239" t="s">
        <v>3043</v>
      </c>
      <c r="G944" s="237"/>
      <c r="H944" s="240">
        <v>1</v>
      </c>
      <c r="I944" s="241"/>
      <c r="J944" s="237"/>
      <c r="K944" s="237"/>
      <c r="L944" s="242"/>
      <c r="M944" s="243"/>
      <c r="N944" s="244"/>
      <c r="O944" s="244"/>
      <c r="P944" s="244"/>
      <c r="Q944" s="244"/>
      <c r="R944" s="244"/>
      <c r="S944" s="244"/>
      <c r="T944" s="245"/>
      <c r="AT944" s="246" t="s">
        <v>287</v>
      </c>
      <c r="AU944" s="246" t="s">
        <v>90</v>
      </c>
      <c r="AV944" s="12" t="s">
        <v>90</v>
      </c>
      <c r="AW944" s="12" t="s">
        <v>40</v>
      </c>
      <c r="AX944" s="12" t="s">
        <v>87</v>
      </c>
      <c r="AY944" s="246" t="s">
        <v>174</v>
      </c>
    </row>
    <row r="945" s="1" customFormat="1" ht="16.5" customHeight="1">
      <c r="B945" s="37"/>
      <c r="C945" s="247" t="s">
        <v>878</v>
      </c>
      <c r="D945" s="247" t="s">
        <v>312</v>
      </c>
      <c r="E945" s="248" t="s">
        <v>2338</v>
      </c>
      <c r="F945" s="249" t="s">
        <v>2339</v>
      </c>
      <c r="G945" s="250" t="s">
        <v>320</v>
      </c>
      <c r="H945" s="251">
        <v>2</v>
      </c>
      <c r="I945" s="252"/>
      <c r="J945" s="253">
        <f>ROUND(I945*H945,2)</f>
        <v>0</v>
      </c>
      <c r="K945" s="249" t="s">
        <v>1</v>
      </c>
      <c r="L945" s="254"/>
      <c r="M945" s="255" t="s">
        <v>1</v>
      </c>
      <c r="N945" s="256" t="s">
        <v>50</v>
      </c>
      <c r="O945" s="78"/>
      <c r="P945" s="227">
        <f>O945*H945</f>
        <v>0</v>
      </c>
      <c r="Q945" s="227">
        <v>0.00025999999999999998</v>
      </c>
      <c r="R945" s="227">
        <f>Q945*H945</f>
        <v>0.00051999999999999995</v>
      </c>
      <c r="S945" s="227">
        <v>0</v>
      </c>
      <c r="T945" s="228">
        <f>S945*H945</f>
        <v>0</v>
      </c>
      <c r="AR945" s="15" t="s">
        <v>209</v>
      </c>
      <c r="AT945" s="15" t="s">
        <v>312</v>
      </c>
      <c r="AU945" s="15" t="s">
        <v>90</v>
      </c>
      <c r="AY945" s="15" t="s">
        <v>174</v>
      </c>
      <c r="BE945" s="229">
        <f>IF(N945="základní",J945,0)</f>
        <v>0</v>
      </c>
      <c r="BF945" s="229">
        <f>IF(N945="snížená",J945,0)</f>
        <v>0</v>
      </c>
      <c r="BG945" s="229">
        <f>IF(N945="zákl. přenesená",J945,0)</f>
        <v>0</v>
      </c>
      <c r="BH945" s="229">
        <f>IF(N945="sníž. přenesená",J945,0)</f>
        <v>0</v>
      </c>
      <c r="BI945" s="229">
        <f>IF(N945="nulová",J945,0)</f>
        <v>0</v>
      </c>
      <c r="BJ945" s="15" t="s">
        <v>87</v>
      </c>
      <c r="BK945" s="229">
        <f>ROUND(I945*H945,2)</f>
        <v>0</v>
      </c>
      <c r="BL945" s="15" t="s">
        <v>192</v>
      </c>
      <c r="BM945" s="15" t="s">
        <v>3539</v>
      </c>
    </row>
    <row r="946" s="1" customFormat="1">
      <c r="B946" s="37"/>
      <c r="C946" s="38"/>
      <c r="D946" s="230" t="s">
        <v>181</v>
      </c>
      <c r="E946" s="38"/>
      <c r="F946" s="231" t="s">
        <v>2341</v>
      </c>
      <c r="G946" s="38"/>
      <c r="H946" s="38"/>
      <c r="I946" s="142"/>
      <c r="J946" s="38"/>
      <c r="K946" s="38"/>
      <c r="L946" s="42"/>
      <c r="M946" s="232"/>
      <c r="N946" s="78"/>
      <c r="O946" s="78"/>
      <c r="P946" s="78"/>
      <c r="Q946" s="78"/>
      <c r="R946" s="78"/>
      <c r="S946" s="78"/>
      <c r="T946" s="79"/>
      <c r="AT946" s="15" t="s">
        <v>181</v>
      </c>
      <c r="AU946" s="15" t="s">
        <v>90</v>
      </c>
    </row>
    <row r="947" s="12" customFormat="1">
      <c r="B947" s="236"/>
      <c r="C947" s="237"/>
      <c r="D947" s="230" t="s">
        <v>287</v>
      </c>
      <c r="E947" s="238" t="s">
        <v>1</v>
      </c>
      <c r="F947" s="239" t="s">
        <v>3045</v>
      </c>
      <c r="G947" s="237"/>
      <c r="H947" s="240">
        <v>1</v>
      </c>
      <c r="I947" s="241"/>
      <c r="J947" s="237"/>
      <c r="K947" s="237"/>
      <c r="L947" s="242"/>
      <c r="M947" s="243"/>
      <c r="N947" s="244"/>
      <c r="O947" s="244"/>
      <c r="P947" s="244"/>
      <c r="Q947" s="244"/>
      <c r="R947" s="244"/>
      <c r="S947" s="244"/>
      <c r="T947" s="245"/>
      <c r="AT947" s="246" t="s">
        <v>287</v>
      </c>
      <c r="AU947" s="246" t="s">
        <v>90</v>
      </c>
      <c r="AV947" s="12" t="s">
        <v>90</v>
      </c>
      <c r="AW947" s="12" t="s">
        <v>40</v>
      </c>
      <c r="AX947" s="12" t="s">
        <v>79</v>
      </c>
      <c r="AY947" s="246" t="s">
        <v>174</v>
      </c>
    </row>
    <row r="948" s="12" customFormat="1">
      <c r="B948" s="236"/>
      <c r="C948" s="237"/>
      <c r="D948" s="230" t="s">
        <v>287</v>
      </c>
      <c r="E948" s="238" t="s">
        <v>1</v>
      </c>
      <c r="F948" s="239" t="s">
        <v>3046</v>
      </c>
      <c r="G948" s="237"/>
      <c r="H948" s="240">
        <v>1</v>
      </c>
      <c r="I948" s="241"/>
      <c r="J948" s="237"/>
      <c r="K948" s="237"/>
      <c r="L948" s="242"/>
      <c r="M948" s="243"/>
      <c r="N948" s="244"/>
      <c r="O948" s="244"/>
      <c r="P948" s="244"/>
      <c r="Q948" s="244"/>
      <c r="R948" s="244"/>
      <c r="S948" s="244"/>
      <c r="T948" s="245"/>
      <c r="AT948" s="246" t="s">
        <v>287</v>
      </c>
      <c r="AU948" s="246" t="s">
        <v>90</v>
      </c>
      <c r="AV948" s="12" t="s">
        <v>90</v>
      </c>
      <c r="AW948" s="12" t="s">
        <v>40</v>
      </c>
      <c r="AX948" s="12" t="s">
        <v>79</v>
      </c>
      <c r="AY948" s="246" t="s">
        <v>174</v>
      </c>
    </row>
    <row r="949" s="1" customFormat="1" ht="16.5" customHeight="1">
      <c r="B949" s="37"/>
      <c r="C949" s="247" t="s">
        <v>2322</v>
      </c>
      <c r="D949" s="247" t="s">
        <v>312</v>
      </c>
      <c r="E949" s="248" t="s">
        <v>2344</v>
      </c>
      <c r="F949" s="249" t="s">
        <v>2345</v>
      </c>
      <c r="G949" s="250" t="s">
        <v>320</v>
      </c>
      <c r="H949" s="251">
        <v>1</v>
      </c>
      <c r="I949" s="252"/>
      <c r="J949" s="253">
        <f>ROUND(I949*H949,2)</f>
        <v>0</v>
      </c>
      <c r="K949" s="249" t="s">
        <v>1</v>
      </c>
      <c r="L949" s="254"/>
      <c r="M949" s="255" t="s">
        <v>1</v>
      </c>
      <c r="N949" s="256" t="s">
        <v>50</v>
      </c>
      <c r="O949" s="78"/>
      <c r="P949" s="227">
        <f>O949*H949</f>
        <v>0</v>
      </c>
      <c r="Q949" s="227">
        <v>0.00025999999999999998</v>
      </c>
      <c r="R949" s="227">
        <f>Q949*H949</f>
        <v>0.00025999999999999998</v>
      </c>
      <c r="S949" s="227">
        <v>0</v>
      </c>
      <c r="T949" s="228">
        <f>S949*H949</f>
        <v>0</v>
      </c>
      <c r="AR949" s="15" t="s">
        <v>209</v>
      </c>
      <c r="AT949" s="15" t="s">
        <v>312</v>
      </c>
      <c r="AU949" s="15" t="s">
        <v>90</v>
      </c>
      <c r="AY949" s="15" t="s">
        <v>174</v>
      </c>
      <c r="BE949" s="229">
        <f>IF(N949="základní",J949,0)</f>
        <v>0</v>
      </c>
      <c r="BF949" s="229">
        <f>IF(N949="snížená",J949,0)</f>
        <v>0</v>
      </c>
      <c r="BG949" s="229">
        <f>IF(N949="zákl. přenesená",J949,0)</f>
        <v>0</v>
      </c>
      <c r="BH949" s="229">
        <f>IF(N949="sníž. přenesená",J949,0)</f>
        <v>0</v>
      </c>
      <c r="BI949" s="229">
        <f>IF(N949="nulová",J949,0)</f>
        <v>0</v>
      </c>
      <c r="BJ949" s="15" t="s">
        <v>87</v>
      </c>
      <c r="BK949" s="229">
        <f>ROUND(I949*H949,2)</f>
        <v>0</v>
      </c>
      <c r="BL949" s="15" t="s">
        <v>192</v>
      </c>
      <c r="BM949" s="15" t="s">
        <v>3540</v>
      </c>
    </row>
    <row r="950" s="1" customFormat="1">
      <c r="B950" s="37"/>
      <c r="C950" s="38"/>
      <c r="D950" s="230" t="s">
        <v>181</v>
      </c>
      <c r="E950" s="38"/>
      <c r="F950" s="231" t="s">
        <v>2341</v>
      </c>
      <c r="G950" s="38"/>
      <c r="H950" s="38"/>
      <c r="I950" s="142"/>
      <c r="J950" s="38"/>
      <c r="K950" s="38"/>
      <c r="L950" s="42"/>
      <c r="M950" s="232"/>
      <c r="N950" s="78"/>
      <c r="O950" s="78"/>
      <c r="P950" s="78"/>
      <c r="Q950" s="78"/>
      <c r="R950" s="78"/>
      <c r="S950" s="78"/>
      <c r="T950" s="79"/>
      <c r="AT950" s="15" t="s">
        <v>181</v>
      </c>
      <c r="AU950" s="15" t="s">
        <v>90</v>
      </c>
    </row>
    <row r="951" s="1" customFormat="1" ht="16.5" customHeight="1">
      <c r="B951" s="37"/>
      <c r="C951" s="247" t="s">
        <v>2327</v>
      </c>
      <c r="D951" s="247" t="s">
        <v>312</v>
      </c>
      <c r="E951" s="248" t="s">
        <v>2348</v>
      </c>
      <c r="F951" s="249" t="s">
        <v>2349</v>
      </c>
      <c r="G951" s="250" t="s">
        <v>320</v>
      </c>
      <c r="H951" s="251">
        <v>2</v>
      </c>
      <c r="I951" s="252"/>
      <c r="J951" s="253">
        <f>ROUND(I951*H951,2)</f>
        <v>0</v>
      </c>
      <c r="K951" s="249" t="s">
        <v>1</v>
      </c>
      <c r="L951" s="254"/>
      <c r="M951" s="255" t="s">
        <v>1</v>
      </c>
      <c r="N951" s="256" t="s">
        <v>50</v>
      </c>
      <c r="O951" s="78"/>
      <c r="P951" s="227">
        <f>O951*H951</f>
        <v>0</v>
      </c>
      <c r="Q951" s="227">
        <v>0.00040999999999999999</v>
      </c>
      <c r="R951" s="227">
        <f>Q951*H951</f>
        <v>0.00081999999999999998</v>
      </c>
      <c r="S951" s="227">
        <v>0</v>
      </c>
      <c r="T951" s="228">
        <f>S951*H951</f>
        <v>0</v>
      </c>
      <c r="AR951" s="15" t="s">
        <v>209</v>
      </c>
      <c r="AT951" s="15" t="s">
        <v>312</v>
      </c>
      <c r="AU951" s="15" t="s">
        <v>90</v>
      </c>
      <c r="AY951" s="15" t="s">
        <v>174</v>
      </c>
      <c r="BE951" s="229">
        <f>IF(N951="základní",J951,0)</f>
        <v>0</v>
      </c>
      <c r="BF951" s="229">
        <f>IF(N951="snížená",J951,0)</f>
        <v>0</v>
      </c>
      <c r="BG951" s="229">
        <f>IF(N951="zákl. přenesená",J951,0)</f>
        <v>0</v>
      </c>
      <c r="BH951" s="229">
        <f>IF(N951="sníž. přenesená",J951,0)</f>
        <v>0</v>
      </c>
      <c r="BI951" s="229">
        <f>IF(N951="nulová",J951,0)</f>
        <v>0</v>
      </c>
      <c r="BJ951" s="15" t="s">
        <v>87</v>
      </c>
      <c r="BK951" s="229">
        <f>ROUND(I951*H951,2)</f>
        <v>0</v>
      </c>
      <c r="BL951" s="15" t="s">
        <v>192</v>
      </c>
      <c r="BM951" s="15" t="s">
        <v>3541</v>
      </c>
    </row>
    <row r="952" s="1" customFormat="1">
      <c r="B952" s="37"/>
      <c r="C952" s="38"/>
      <c r="D952" s="230" t="s">
        <v>181</v>
      </c>
      <c r="E952" s="38"/>
      <c r="F952" s="231" t="s">
        <v>2351</v>
      </c>
      <c r="G952" s="38"/>
      <c r="H952" s="38"/>
      <c r="I952" s="142"/>
      <c r="J952" s="38"/>
      <c r="K952" s="38"/>
      <c r="L952" s="42"/>
      <c r="M952" s="232"/>
      <c r="N952" s="78"/>
      <c r="O952" s="78"/>
      <c r="P952" s="78"/>
      <c r="Q952" s="78"/>
      <c r="R952" s="78"/>
      <c r="S952" s="78"/>
      <c r="T952" s="79"/>
      <c r="AT952" s="15" t="s">
        <v>181</v>
      </c>
      <c r="AU952" s="15" t="s">
        <v>90</v>
      </c>
    </row>
    <row r="953" s="12" customFormat="1">
      <c r="B953" s="236"/>
      <c r="C953" s="237"/>
      <c r="D953" s="230" t="s">
        <v>287</v>
      </c>
      <c r="E953" s="238" t="s">
        <v>1</v>
      </c>
      <c r="F953" s="239" t="s">
        <v>90</v>
      </c>
      <c r="G953" s="237"/>
      <c r="H953" s="240">
        <v>2</v>
      </c>
      <c r="I953" s="241"/>
      <c r="J953" s="237"/>
      <c r="K953" s="237"/>
      <c r="L953" s="242"/>
      <c r="M953" s="243"/>
      <c r="N953" s="244"/>
      <c r="O953" s="244"/>
      <c r="P953" s="244"/>
      <c r="Q953" s="244"/>
      <c r="R953" s="244"/>
      <c r="S953" s="244"/>
      <c r="T953" s="245"/>
      <c r="AT953" s="246" t="s">
        <v>287</v>
      </c>
      <c r="AU953" s="246" t="s">
        <v>90</v>
      </c>
      <c r="AV953" s="12" t="s">
        <v>90</v>
      </c>
      <c r="AW953" s="12" t="s">
        <v>40</v>
      </c>
      <c r="AX953" s="12" t="s">
        <v>87</v>
      </c>
      <c r="AY953" s="246" t="s">
        <v>174</v>
      </c>
    </row>
    <row r="954" s="1" customFormat="1" ht="16.5" customHeight="1">
      <c r="B954" s="37"/>
      <c r="C954" s="247" t="s">
        <v>884</v>
      </c>
      <c r="D954" s="247" t="s">
        <v>312</v>
      </c>
      <c r="E954" s="248" t="s">
        <v>2352</v>
      </c>
      <c r="F954" s="249" t="s">
        <v>2353</v>
      </c>
      <c r="G954" s="250" t="s">
        <v>320</v>
      </c>
      <c r="H954" s="251">
        <v>126</v>
      </c>
      <c r="I954" s="252"/>
      <c r="J954" s="253">
        <f>ROUND(I954*H954,2)</f>
        <v>0</v>
      </c>
      <c r="K954" s="249" t="s">
        <v>1</v>
      </c>
      <c r="L954" s="254"/>
      <c r="M954" s="255" t="s">
        <v>1</v>
      </c>
      <c r="N954" s="256" t="s">
        <v>50</v>
      </c>
      <c r="O954" s="78"/>
      <c r="P954" s="227">
        <f>O954*H954</f>
        <v>0</v>
      </c>
      <c r="Q954" s="227">
        <v>0.00022000000000000001</v>
      </c>
      <c r="R954" s="227">
        <f>Q954*H954</f>
        <v>0.027720000000000002</v>
      </c>
      <c r="S954" s="227">
        <v>0</v>
      </c>
      <c r="T954" s="228">
        <f>S954*H954</f>
        <v>0</v>
      </c>
      <c r="AR954" s="15" t="s">
        <v>209</v>
      </c>
      <c r="AT954" s="15" t="s">
        <v>312</v>
      </c>
      <c r="AU954" s="15" t="s">
        <v>90</v>
      </c>
      <c r="AY954" s="15" t="s">
        <v>174</v>
      </c>
      <c r="BE954" s="229">
        <f>IF(N954="základní",J954,0)</f>
        <v>0</v>
      </c>
      <c r="BF954" s="229">
        <f>IF(N954="snížená",J954,0)</f>
        <v>0</v>
      </c>
      <c r="BG954" s="229">
        <f>IF(N954="zákl. přenesená",J954,0)</f>
        <v>0</v>
      </c>
      <c r="BH954" s="229">
        <f>IF(N954="sníž. přenesená",J954,0)</f>
        <v>0</v>
      </c>
      <c r="BI954" s="229">
        <f>IF(N954="nulová",J954,0)</f>
        <v>0</v>
      </c>
      <c r="BJ954" s="15" t="s">
        <v>87</v>
      </c>
      <c r="BK954" s="229">
        <f>ROUND(I954*H954,2)</f>
        <v>0</v>
      </c>
      <c r="BL954" s="15" t="s">
        <v>192</v>
      </c>
      <c r="BM954" s="15" t="s">
        <v>3542</v>
      </c>
    </row>
    <row r="955" s="1" customFormat="1">
      <c r="B955" s="37"/>
      <c r="C955" s="38"/>
      <c r="D955" s="230" t="s">
        <v>181</v>
      </c>
      <c r="E955" s="38"/>
      <c r="F955" s="231" t="s">
        <v>2353</v>
      </c>
      <c r="G955" s="38"/>
      <c r="H955" s="38"/>
      <c r="I955" s="142"/>
      <c r="J955" s="38"/>
      <c r="K955" s="38"/>
      <c r="L955" s="42"/>
      <c r="M955" s="232"/>
      <c r="N955" s="78"/>
      <c r="O955" s="78"/>
      <c r="P955" s="78"/>
      <c r="Q955" s="78"/>
      <c r="R955" s="78"/>
      <c r="S955" s="78"/>
      <c r="T955" s="79"/>
      <c r="AT955" s="15" t="s">
        <v>181</v>
      </c>
      <c r="AU955" s="15" t="s">
        <v>90</v>
      </c>
    </row>
    <row r="956" s="12" customFormat="1">
      <c r="B956" s="236"/>
      <c r="C956" s="237"/>
      <c r="D956" s="230" t="s">
        <v>287</v>
      </c>
      <c r="E956" s="238" t="s">
        <v>1</v>
      </c>
      <c r="F956" s="239" t="s">
        <v>3543</v>
      </c>
      <c r="G956" s="237"/>
      <c r="H956" s="240">
        <v>126</v>
      </c>
      <c r="I956" s="241"/>
      <c r="J956" s="237"/>
      <c r="K956" s="237"/>
      <c r="L956" s="242"/>
      <c r="M956" s="243"/>
      <c r="N956" s="244"/>
      <c r="O956" s="244"/>
      <c r="P956" s="244"/>
      <c r="Q956" s="244"/>
      <c r="R956" s="244"/>
      <c r="S956" s="244"/>
      <c r="T956" s="245"/>
      <c r="AT956" s="246" t="s">
        <v>287</v>
      </c>
      <c r="AU956" s="246" t="s">
        <v>90</v>
      </c>
      <c r="AV956" s="12" t="s">
        <v>90</v>
      </c>
      <c r="AW956" s="12" t="s">
        <v>40</v>
      </c>
      <c r="AX956" s="12" t="s">
        <v>87</v>
      </c>
      <c r="AY956" s="246" t="s">
        <v>174</v>
      </c>
    </row>
    <row r="957" s="1" customFormat="1" ht="16.5" customHeight="1">
      <c r="B957" s="37"/>
      <c r="C957" s="247" t="s">
        <v>2424</v>
      </c>
      <c r="D957" s="247" t="s">
        <v>312</v>
      </c>
      <c r="E957" s="248" t="s">
        <v>2356</v>
      </c>
      <c r="F957" s="249" t="s">
        <v>2357</v>
      </c>
      <c r="G957" s="250" t="s">
        <v>320</v>
      </c>
      <c r="H957" s="251">
        <v>189</v>
      </c>
      <c r="I957" s="252"/>
      <c r="J957" s="253">
        <f>ROUND(I957*H957,2)</f>
        <v>0</v>
      </c>
      <c r="K957" s="249" t="s">
        <v>1</v>
      </c>
      <c r="L957" s="254"/>
      <c r="M957" s="255" t="s">
        <v>1</v>
      </c>
      <c r="N957" s="256" t="s">
        <v>50</v>
      </c>
      <c r="O957" s="78"/>
      <c r="P957" s="227">
        <f>O957*H957</f>
        <v>0</v>
      </c>
      <c r="Q957" s="227">
        <v>0.00022000000000000001</v>
      </c>
      <c r="R957" s="227">
        <f>Q957*H957</f>
        <v>0.041579999999999999</v>
      </c>
      <c r="S957" s="227">
        <v>0</v>
      </c>
      <c r="T957" s="228">
        <f>S957*H957</f>
        <v>0</v>
      </c>
      <c r="AR957" s="15" t="s">
        <v>209</v>
      </c>
      <c r="AT957" s="15" t="s">
        <v>312</v>
      </c>
      <c r="AU957" s="15" t="s">
        <v>90</v>
      </c>
      <c r="AY957" s="15" t="s">
        <v>174</v>
      </c>
      <c r="BE957" s="229">
        <f>IF(N957="základní",J957,0)</f>
        <v>0</v>
      </c>
      <c r="BF957" s="229">
        <f>IF(N957="snížená",J957,0)</f>
        <v>0</v>
      </c>
      <c r="BG957" s="229">
        <f>IF(N957="zákl. přenesená",J957,0)</f>
        <v>0</v>
      </c>
      <c r="BH957" s="229">
        <f>IF(N957="sníž. přenesená",J957,0)</f>
        <v>0</v>
      </c>
      <c r="BI957" s="229">
        <f>IF(N957="nulová",J957,0)</f>
        <v>0</v>
      </c>
      <c r="BJ957" s="15" t="s">
        <v>87</v>
      </c>
      <c r="BK957" s="229">
        <f>ROUND(I957*H957,2)</f>
        <v>0</v>
      </c>
      <c r="BL957" s="15" t="s">
        <v>192</v>
      </c>
      <c r="BM957" s="15" t="s">
        <v>3544</v>
      </c>
    </row>
    <row r="958" s="1" customFormat="1">
      <c r="B958" s="37"/>
      <c r="C958" s="38"/>
      <c r="D958" s="230" t="s">
        <v>181</v>
      </c>
      <c r="E958" s="38"/>
      <c r="F958" s="231" t="s">
        <v>2357</v>
      </c>
      <c r="G958" s="38"/>
      <c r="H958" s="38"/>
      <c r="I958" s="142"/>
      <c r="J958" s="38"/>
      <c r="K958" s="38"/>
      <c r="L958" s="42"/>
      <c r="M958" s="232"/>
      <c r="N958" s="78"/>
      <c r="O958" s="78"/>
      <c r="P958" s="78"/>
      <c r="Q958" s="78"/>
      <c r="R958" s="78"/>
      <c r="S958" s="78"/>
      <c r="T958" s="79"/>
      <c r="AT958" s="15" t="s">
        <v>181</v>
      </c>
      <c r="AU958" s="15" t="s">
        <v>90</v>
      </c>
    </row>
    <row r="959" s="12" customFormat="1">
      <c r="B959" s="236"/>
      <c r="C959" s="237"/>
      <c r="D959" s="230" t="s">
        <v>287</v>
      </c>
      <c r="E959" s="238" t="s">
        <v>1</v>
      </c>
      <c r="F959" s="239" t="s">
        <v>3545</v>
      </c>
      <c r="G959" s="237"/>
      <c r="H959" s="240">
        <v>189</v>
      </c>
      <c r="I959" s="241"/>
      <c r="J959" s="237"/>
      <c r="K959" s="237"/>
      <c r="L959" s="242"/>
      <c r="M959" s="243"/>
      <c r="N959" s="244"/>
      <c r="O959" s="244"/>
      <c r="P959" s="244"/>
      <c r="Q959" s="244"/>
      <c r="R959" s="244"/>
      <c r="S959" s="244"/>
      <c r="T959" s="245"/>
      <c r="AT959" s="246" t="s">
        <v>287</v>
      </c>
      <c r="AU959" s="246" t="s">
        <v>90</v>
      </c>
      <c r="AV959" s="12" t="s">
        <v>90</v>
      </c>
      <c r="AW959" s="12" t="s">
        <v>40</v>
      </c>
      <c r="AX959" s="12" t="s">
        <v>87</v>
      </c>
      <c r="AY959" s="246" t="s">
        <v>174</v>
      </c>
    </row>
    <row r="960" s="11" customFormat="1" ht="22.8" customHeight="1">
      <c r="B960" s="202"/>
      <c r="C960" s="203"/>
      <c r="D960" s="204" t="s">
        <v>78</v>
      </c>
      <c r="E960" s="216" t="s">
        <v>213</v>
      </c>
      <c r="F960" s="216" t="s">
        <v>483</v>
      </c>
      <c r="G960" s="203"/>
      <c r="H960" s="203"/>
      <c r="I960" s="206"/>
      <c r="J960" s="217">
        <f>BK960</f>
        <v>0</v>
      </c>
      <c r="K960" s="203"/>
      <c r="L960" s="208"/>
      <c r="M960" s="209"/>
      <c r="N960" s="210"/>
      <c r="O960" s="210"/>
      <c r="P960" s="211">
        <f>SUM(P961:P992)</f>
        <v>0</v>
      </c>
      <c r="Q960" s="210"/>
      <c r="R960" s="211">
        <f>SUM(R961:R992)</f>
        <v>0</v>
      </c>
      <c r="S960" s="210"/>
      <c r="T960" s="212">
        <f>SUM(T961:T992)</f>
        <v>0</v>
      </c>
      <c r="AR960" s="213" t="s">
        <v>87</v>
      </c>
      <c r="AT960" s="214" t="s">
        <v>78</v>
      </c>
      <c r="AU960" s="214" t="s">
        <v>87</v>
      </c>
      <c r="AY960" s="213" t="s">
        <v>174</v>
      </c>
      <c r="BK960" s="215">
        <f>SUM(BK961:BK992)</f>
        <v>0</v>
      </c>
    </row>
    <row r="961" s="1" customFormat="1" ht="16.5" customHeight="1">
      <c r="B961" s="37"/>
      <c r="C961" s="218" t="s">
        <v>2468</v>
      </c>
      <c r="D961" s="218" t="s">
        <v>175</v>
      </c>
      <c r="E961" s="219" t="s">
        <v>2414</v>
      </c>
      <c r="F961" s="220" t="s">
        <v>2415</v>
      </c>
      <c r="G961" s="221" t="s">
        <v>463</v>
      </c>
      <c r="H961" s="222">
        <v>2277.5999999999999</v>
      </c>
      <c r="I961" s="223"/>
      <c r="J961" s="224">
        <f>ROUND(I961*H961,2)</f>
        <v>0</v>
      </c>
      <c r="K961" s="220" t="s">
        <v>330</v>
      </c>
      <c r="L961" s="42"/>
      <c r="M961" s="225" t="s">
        <v>1</v>
      </c>
      <c r="N961" s="226" t="s">
        <v>50</v>
      </c>
      <c r="O961" s="78"/>
      <c r="P961" s="227">
        <f>O961*H961</f>
        <v>0</v>
      </c>
      <c r="Q961" s="227">
        <v>0</v>
      </c>
      <c r="R961" s="227">
        <f>Q961*H961</f>
        <v>0</v>
      </c>
      <c r="S961" s="227">
        <v>0</v>
      </c>
      <c r="T961" s="228">
        <f>S961*H961</f>
        <v>0</v>
      </c>
      <c r="AR961" s="15" t="s">
        <v>192</v>
      </c>
      <c r="AT961" s="15" t="s">
        <v>175</v>
      </c>
      <c r="AU961" s="15" t="s">
        <v>90</v>
      </c>
      <c r="AY961" s="15" t="s">
        <v>174</v>
      </c>
      <c r="BE961" s="229">
        <f>IF(N961="základní",J961,0)</f>
        <v>0</v>
      </c>
      <c r="BF961" s="229">
        <f>IF(N961="snížená",J961,0)</f>
        <v>0</v>
      </c>
      <c r="BG961" s="229">
        <f>IF(N961="zákl. přenesená",J961,0)</f>
        <v>0</v>
      </c>
      <c r="BH961" s="229">
        <f>IF(N961="sníž. přenesená",J961,0)</f>
        <v>0</v>
      </c>
      <c r="BI961" s="229">
        <f>IF(N961="nulová",J961,0)</f>
        <v>0</v>
      </c>
      <c r="BJ961" s="15" t="s">
        <v>87</v>
      </c>
      <c r="BK961" s="229">
        <f>ROUND(I961*H961,2)</f>
        <v>0</v>
      </c>
      <c r="BL961" s="15" t="s">
        <v>192</v>
      </c>
      <c r="BM961" s="15" t="s">
        <v>3546</v>
      </c>
    </row>
    <row r="962" s="1" customFormat="1">
      <c r="B962" s="37"/>
      <c r="C962" s="38"/>
      <c r="D962" s="230" t="s">
        <v>181</v>
      </c>
      <c r="E962" s="38"/>
      <c r="F962" s="231" t="s">
        <v>2415</v>
      </c>
      <c r="G962" s="38"/>
      <c r="H962" s="38"/>
      <c r="I962" s="142"/>
      <c r="J962" s="38"/>
      <c r="K962" s="38"/>
      <c r="L962" s="42"/>
      <c r="M962" s="232"/>
      <c r="N962" s="78"/>
      <c r="O962" s="78"/>
      <c r="P962" s="78"/>
      <c r="Q962" s="78"/>
      <c r="R962" s="78"/>
      <c r="S962" s="78"/>
      <c r="T962" s="79"/>
      <c r="AT962" s="15" t="s">
        <v>181</v>
      </c>
      <c r="AU962" s="15" t="s">
        <v>90</v>
      </c>
    </row>
    <row r="963" s="12" customFormat="1">
      <c r="B963" s="236"/>
      <c r="C963" s="237"/>
      <c r="D963" s="230" t="s">
        <v>287</v>
      </c>
      <c r="E963" s="238" t="s">
        <v>1</v>
      </c>
      <c r="F963" s="239" t="s">
        <v>3325</v>
      </c>
      <c r="G963" s="237"/>
      <c r="H963" s="240">
        <v>1586</v>
      </c>
      <c r="I963" s="241"/>
      <c r="J963" s="237"/>
      <c r="K963" s="237"/>
      <c r="L963" s="242"/>
      <c r="M963" s="243"/>
      <c r="N963" s="244"/>
      <c r="O963" s="244"/>
      <c r="P963" s="244"/>
      <c r="Q963" s="244"/>
      <c r="R963" s="244"/>
      <c r="S963" s="244"/>
      <c r="T963" s="245"/>
      <c r="AT963" s="246" t="s">
        <v>287</v>
      </c>
      <c r="AU963" s="246" t="s">
        <v>90</v>
      </c>
      <c r="AV963" s="12" t="s">
        <v>90</v>
      </c>
      <c r="AW963" s="12" t="s">
        <v>40</v>
      </c>
      <c r="AX963" s="12" t="s">
        <v>79</v>
      </c>
      <c r="AY963" s="246" t="s">
        <v>174</v>
      </c>
    </row>
    <row r="964" s="12" customFormat="1">
      <c r="B964" s="236"/>
      <c r="C964" s="237"/>
      <c r="D964" s="230" t="s">
        <v>287</v>
      </c>
      <c r="E964" s="238" t="s">
        <v>1</v>
      </c>
      <c r="F964" s="239" t="s">
        <v>3326</v>
      </c>
      <c r="G964" s="237"/>
      <c r="H964" s="240">
        <v>416</v>
      </c>
      <c r="I964" s="241"/>
      <c r="J964" s="237"/>
      <c r="K964" s="237"/>
      <c r="L964" s="242"/>
      <c r="M964" s="243"/>
      <c r="N964" s="244"/>
      <c r="O964" s="244"/>
      <c r="P964" s="244"/>
      <c r="Q964" s="244"/>
      <c r="R964" s="244"/>
      <c r="S964" s="244"/>
      <c r="T964" s="245"/>
      <c r="AT964" s="246" t="s">
        <v>287</v>
      </c>
      <c r="AU964" s="246" t="s">
        <v>90</v>
      </c>
      <c r="AV964" s="12" t="s">
        <v>90</v>
      </c>
      <c r="AW964" s="12" t="s">
        <v>40</v>
      </c>
      <c r="AX964" s="12" t="s">
        <v>79</v>
      </c>
      <c r="AY964" s="246" t="s">
        <v>174</v>
      </c>
    </row>
    <row r="965" s="12" customFormat="1">
      <c r="B965" s="236"/>
      <c r="C965" s="237"/>
      <c r="D965" s="230" t="s">
        <v>287</v>
      </c>
      <c r="E965" s="238" t="s">
        <v>1</v>
      </c>
      <c r="F965" s="239" t="s">
        <v>3327</v>
      </c>
      <c r="G965" s="237"/>
      <c r="H965" s="240">
        <v>10</v>
      </c>
      <c r="I965" s="241"/>
      <c r="J965" s="237"/>
      <c r="K965" s="237"/>
      <c r="L965" s="242"/>
      <c r="M965" s="243"/>
      <c r="N965" s="244"/>
      <c r="O965" s="244"/>
      <c r="P965" s="244"/>
      <c r="Q965" s="244"/>
      <c r="R965" s="244"/>
      <c r="S965" s="244"/>
      <c r="T965" s="245"/>
      <c r="AT965" s="246" t="s">
        <v>287</v>
      </c>
      <c r="AU965" s="246" t="s">
        <v>90</v>
      </c>
      <c r="AV965" s="12" t="s">
        <v>90</v>
      </c>
      <c r="AW965" s="12" t="s">
        <v>40</v>
      </c>
      <c r="AX965" s="12" t="s">
        <v>79</v>
      </c>
      <c r="AY965" s="246" t="s">
        <v>174</v>
      </c>
    </row>
    <row r="966" s="12" customFormat="1">
      <c r="B966" s="236"/>
      <c r="C966" s="237"/>
      <c r="D966" s="230" t="s">
        <v>287</v>
      </c>
      <c r="E966" s="238" t="s">
        <v>1</v>
      </c>
      <c r="F966" s="239" t="s">
        <v>3328</v>
      </c>
      <c r="G966" s="237"/>
      <c r="H966" s="240">
        <v>265.60000000000002</v>
      </c>
      <c r="I966" s="241"/>
      <c r="J966" s="237"/>
      <c r="K966" s="237"/>
      <c r="L966" s="242"/>
      <c r="M966" s="243"/>
      <c r="N966" s="244"/>
      <c r="O966" s="244"/>
      <c r="P966" s="244"/>
      <c r="Q966" s="244"/>
      <c r="R966" s="244"/>
      <c r="S966" s="244"/>
      <c r="T966" s="245"/>
      <c r="AT966" s="246" t="s">
        <v>287</v>
      </c>
      <c r="AU966" s="246" t="s">
        <v>90</v>
      </c>
      <c r="AV966" s="12" t="s">
        <v>90</v>
      </c>
      <c r="AW966" s="12" t="s">
        <v>40</v>
      </c>
      <c r="AX966" s="12" t="s">
        <v>79</v>
      </c>
      <c r="AY966" s="246" t="s">
        <v>174</v>
      </c>
    </row>
    <row r="967" s="1" customFormat="1" ht="16.5" customHeight="1">
      <c r="B967" s="37"/>
      <c r="C967" s="218" t="s">
        <v>1995</v>
      </c>
      <c r="D967" s="218" t="s">
        <v>175</v>
      </c>
      <c r="E967" s="219" t="s">
        <v>2417</v>
      </c>
      <c r="F967" s="220" t="s">
        <v>2418</v>
      </c>
      <c r="G967" s="221" t="s">
        <v>463</v>
      </c>
      <c r="H967" s="222">
        <v>4635.6000000000004</v>
      </c>
      <c r="I967" s="223"/>
      <c r="J967" s="224">
        <f>ROUND(I967*H967,2)</f>
        <v>0</v>
      </c>
      <c r="K967" s="220" t="s">
        <v>330</v>
      </c>
      <c r="L967" s="42"/>
      <c r="M967" s="225" t="s">
        <v>1</v>
      </c>
      <c r="N967" s="226" t="s">
        <v>50</v>
      </c>
      <c r="O967" s="78"/>
      <c r="P967" s="227">
        <f>O967*H967</f>
        <v>0</v>
      </c>
      <c r="Q967" s="227">
        <v>0</v>
      </c>
      <c r="R967" s="227">
        <f>Q967*H967</f>
        <v>0</v>
      </c>
      <c r="S967" s="227">
        <v>0</v>
      </c>
      <c r="T967" s="228">
        <f>S967*H967</f>
        <v>0</v>
      </c>
      <c r="AR967" s="15" t="s">
        <v>192</v>
      </c>
      <c r="AT967" s="15" t="s">
        <v>175</v>
      </c>
      <c r="AU967" s="15" t="s">
        <v>90</v>
      </c>
      <c r="AY967" s="15" t="s">
        <v>174</v>
      </c>
      <c r="BE967" s="229">
        <f>IF(N967="základní",J967,0)</f>
        <v>0</v>
      </c>
      <c r="BF967" s="229">
        <f>IF(N967="snížená",J967,0)</f>
        <v>0</v>
      </c>
      <c r="BG967" s="229">
        <f>IF(N967="zákl. přenesená",J967,0)</f>
        <v>0</v>
      </c>
      <c r="BH967" s="229">
        <f>IF(N967="sníž. přenesená",J967,0)</f>
        <v>0</v>
      </c>
      <c r="BI967" s="229">
        <f>IF(N967="nulová",J967,0)</f>
        <v>0</v>
      </c>
      <c r="BJ967" s="15" t="s">
        <v>87</v>
      </c>
      <c r="BK967" s="229">
        <f>ROUND(I967*H967,2)</f>
        <v>0</v>
      </c>
      <c r="BL967" s="15" t="s">
        <v>192</v>
      </c>
      <c r="BM967" s="15" t="s">
        <v>3547</v>
      </c>
    </row>
    <row r="968" s="1" customFormat="1">
      <c r="B968" s="37"/>
      <c r="C968" s="38"/>
      <c r="D968" s="230" t="s">
        <v>181</v>
      </c>
      <c r="E968" s="38"/>
      <c r="F968" s="231" t="s">
        <v>2418</v>
      </c>
      <c r="G968" s="38"/>
      <c r="H968" s="38"/>
      <c r="I968" s="142"/>
      <c r="J968" s="38"/>
      <c r="K968" s="38"/>
      <c r="L968" s="42"/>
      <c r="M968" s="232"/>
      <c r="N968" s="78"/>
      <c r="O968" s="78"/>
      <c r="P968" s="78"/>
      <c r="Q968" s="78"/>
      <c r="R968" s="78"/>
      <c r="S968" s="78"/>
      <c r="T968" s="79"/>
      <c r="AT968" s="15" t="s">
        <v>181</v>
      </c>
      <c r="AU968" s="15" t="s">
        <v>90</v>
      </c>
    </row>
    <row r="969" s="12" customFormat="1">
      <c r="B969" s="236"/>
      <c r="C969" s="237"/>
      <c r="D969" s="230" t="s">
        <v>287</v>
      </c>
      <c r="E969" s="238" t="s">
        <v>1</v>
      </c>
      <c r="F969" s="239" t="s">
        <v>3548</v>
      </c>
      <c r="G969" s="237"/>
      <c r="H969" s="240">
        <v>2030</v>
      </c>
      <c r="I969" s="241"/>
      <c r="J969" s="237"/>
      <c r="K969" s="237"/>
      <c r="L969" s="242"/>
      <c r="M969" s="243"/>
      <c r="N969" s="244"/>
      <c r="O969" s="244"/>
      <c r="P969" s="244"/>
      <c r="Q969" s="244"/>
      <c r="R969" s="244"/>
      <c r="S969" s="244"/>
      <c r="T969" s="245"/>
      <c r="AT969" s="246" t="s">
        <v>287</v>
      </c>
      <c r="AU969" s="246" t="s">
        <v>90</v>
      </c>
      <c r="AV969" s="12" t="s">
        <v>90</v>
      </c>
      <c r="AW969" s="12" t="s">
        <v>40</v>
      </c>
      <c r="AX969" s="12" t="s">
        <v>79</v>
      </c>
      <c r="AY969" s="246" t="s">
        <v>174</v>
      </c>
    </row>
    <row r="970" s="12" customFormat="1">
      <c r="B970" s="236"/>
      <c r="C970" s="237"/>
      <c r="D970" s="230" t="s">
        <v>287</v>
      </c>
      <c r="E970" s="238" t="s">
        <v>1</v>
      </c>
      <c r="F970" s="239" t="s">
        <v>3343</v>
      </c>
      <c r="G970" s="237"/>
      <c r="H970" s="240">
        <v>188</v>
      </c>
      <c r="I970" s="241"/>
      <c r="J970" s="237"/>
      <c r="K970" s="237"/>
      <c r="L970" s="242"/>
      <c r="M970" s="243"/>
      <c r="N970" s="244"/>
      <c r="O970" s="244"/>
      <c r="P970" s="244"/>
      <c r="Q970" s="244"/>
      <c r="R970" s="244"/>
      <c r="S970" s="244"/>
      <c r="T970" s="245"/>
      <c r="AT970" s="246" t="s">
        <v>287</v>
      </c>
      <c r="AU970" s="246" t="s">
        <v>90</v>
      </c>
      <c r="AV970" s="12" t="s">
        <v>90</v>
      </c>
      <c r="AW970" s="12" t="s">
        <v>40</v>
      </c>
      <c r="AX970" s="12" t="s">
        <v>79</v>
      </c>
      <c r="AY970" s="246" t="s">
        <v>174</v>
      </c>
    </row>
    <row r="971" s="12" customFormat="1">
      <c r="B971" s="236"/>
      <c r="C971" s="237"/>
      <c r="D971" s="230" t="s">
        <v>287</v>
      </c>
      <c r="E971" s="238" t="s">
        <v>1</v>
      </c>
      <c r="F971" s="239" t="s">
        <v>3344</v>
      </c>
      <c r="G971" s="237"/>
      <c r="H971" s="240">
        <v>762</v>
      </c>
      <c r="I971" s="241"/>
      <c r="J971" s="237"/>
      <c r="K971" s="237"/>
      <c r="L971" s="242"/>
      <c r="M971" s="243"/>
      <c r="N971" s="244"/>
      <c r="O971" s="244"/>
      <c r="P971" s="244"/>
      <c r="Q971" s="244"/>
      <c r="R971" s="244"/>
      <c r="S971" s="244"/>
      <c r="T971" s="245"/>
      <c r="AT971" s="246" t="s">
        <v>287</v>
      </c>
      <c r="AU971" s="246" t="s">
        <v>90</v>
      </c>
      <c r="AV971" s="12" t="s">
        <v>90</v>
      </c>
      <c r="AW971" s="12" t="s">
        <v>40</v>
      </c>
      <c r="AX971" s="12" t="s">
        <v>79</v>
      </c>
      <c r="AY971" s="246" t="s">
        <v>174</v>
      </c>
    </row>
    <row r="972" s="12" customFormat="1">
      <c r="B972" s="236"/>
      <c r="C972" s="237"/>
      <c r="D972" s="230" t="s">
        <v>287</v>
      </c>
      <c r="E972" s="238" t="s">
        <v>1</v>
      </c>
      <c r="F972" s="239" t="s">
        <v>3345</v>
      </c>
      <c r="G972" s="237"/>
      <c r="H972" s="240">
        <v>174</v>
      </c>
      <c r="I972" s="241"/>
      <c r="J972" s="237"/>
      <c r="K972" s="237"/>
      <c r="L972" s="242"/>
      <c r="M972" s="243"/>
      <c r="N972" s="244"/>
      <c r="O972" s="244"/>
      <c r="P972" s="244"/>
      <c r="Q972" s="244"/>
      <c r="R972" s="244"/>
      <c r="S972" s="244"/>
      <c r="T972" s="245"/>
      <c r="AT972" s="246" t="s">
        <v>287</v>
      </c>
      <c r="AU972" s="246" t="s">
        <v>90</v>
      </c>
      <c r="AV972" s="12" t="s">
        <v>90</v>
      </c>
      <c r="AW972" s="12" t="s">
        <v>40</v>
      </c>
      <c r="AX972" s="12" t="s">
        <v>79</v>
      </c>
      <c r="AY972" s="246" t="s">
        <v>174</v>
      </c>
    </row>
    <row r="973" s="12" customFormat="1">
      <c r="B973" s="236"/>
      <c r="C973" s="237"/>
      <c r="D973" s="230" t="s">
        <v>287</v>
      </c>
      <c r="E973" s="238" t="s">
        <v>1</v>
      </c>
      <c r="F973" s="239" t="s">
        <v>3346</v>
      </c>
      <c r="G973" s="237"/>
      <c r="H973" s="240">
        <v>154</v>
      </c>
      <c r="I973" s="241"/>
      <c r="J973" s="237"/>
      <c r="K973" s="237"/>
      <c r="L973" s="242"/>
      <c r="M973" s="243"/>
      <c r="N973" s="244"/>
      <c r="O973" s="244"/>
      <c r="P973" s="244"/>
      <c r="Q973" s="244"/>
      <c r="R973" s="244"/>
      <c r="S973" s="244"/>
      <c r="T973" s="245"/>
      <c r="AT973" s="246" t="s">
        <v>287</v>
      </c>
      <c r="AU973" s="246" t="s">
        <v>90</v>
      </c>
      <c r="AV973" s="12" t="s">
        <v>90</v>
      </c>
      <c r="AW973" s="12" t="s">
        <v>40</v>
      </c>
      <c r="AX973" s="12" t="s">
        <v>79</v>
      </c>
      <c r="AY973" s="246" t="s">
        <v>174</v>
      </c>
    </row>
    <row r="974" s="12" customFormat="1">
      <c r="B974" s="236"/>
      <c r="C974" s="237"/>
      <c r="D974" s="230" t="s">
        <v>287</v>
      </c>
      <c r="E974" s="238" t="s">
        <v>1</v>
      </c>
      <c r="F974" s="239" t="s">
        <v>3347</v>
      </c>
      <c r="G974" s="237"/>
      <c r="H974" s="240">
        <v>196</v>
      </c>
      <c r="I974" s="241"/>
      <c r="J974" s="237"/>
      <c r="K974" s="237"/>
      <c r="L974" s="242"/>
      <c r="M974" s="243"/>
      <c r="N974" s="244"/>
      <c r="O974" s="244"/>
      <c r="P974" s="244"/>
      <c r="Q974" s="244"/>
      <c r="R974" s="244"/>
      <c r="S974" s="244"/>
      <c r="T974" s="245"/>
      <c r="AT974" s="246" t="s">
        <v>287</v>
      </c>
      <c r="AU974" s="246" t="s">
        <v>90</v>
      </c>
      <c r="AV974" s="12" t="s">
        <v>90</v>
      </c>
      <c r="AW974" s="12" t="s">
        <v>40</v>
      </c>
      <c r="AX974" s="12" t="s">
        <v>79</v>
      </c>
      <c r="AY974" s="246" t="s">
        <v>174</v>
      </c>
    </row>
    <row r="975" s="12" customFormat="1">
      <c r="B975" s="236"/>
      <c r="C975" s="237"/>
      <c r="D975" s="230" t="s">
        <v>287</v>
      </c>
      <c r="E975" s="238" t="s">
        <v>1</v>
      </c>
      <c r="F975" s="239" t="s">
        <v>3348</v>
      </c>
      <c r="G975" s="237"/>
      <c r="H975" s="240">
        <v>172</v>
      </c>
      <c r="I975" s="241"/>
      <c r="J975" s="237"/>
      <c r="K975" s="237"/>
      <c r="L975" s="242"/>
      <c r="M975" s="243"/>
      <c r="N975" s="244"/>
      <c r="O975" s="244"/>
      <c r="P975" s="244"/>
      <c r="Q975" s="244"/>
      <c r="R975" s="244"/>
      <c r="S975" s="244"/>
      <c r="T975" s="245"/>
      <c r="AT975" s="246" t="s">
        <v>287</v>
      </c>
      <c r="AU975" s="246" t="s">
        <v>90</v>
      </c>
      <c r="AV975" s="12" t="s">
        <v>90</v>
      </c>
      <c r="AW975" s="12" t="s">
        <v>40</v>
      </c>
      <c r="AX975" s="12" t="s">
        <v>79</v>
      </c>
      <c r="AY975" s="246" t="s">
        <v>174</v>
      </c>
    </row>
    <row r="976" s="12" customFormat="1">
      <c r="B976" s="236"/>
      <c r="C976" s="237"/>
      <c r="D976" s="230" t="s">
        <v>287</v>
      </c>
      <c r="E976" s="238" t="s">
        <v>1</v>
      </c>
      <c r="F976" s="239" t="s">
        <v>3349</v>
      </c>
      <c r="G976" s="237"/>
      <c r="H976" s="240">
        <v>98</v>
      </c>
      <c r="I976" s="241"/>
      <c r="J976" s="237"/>
      <c r="K976" s="237"/>
      <c r="L976" s="242"/>
      <c r="M976" s="243"/>
      <c r="N976" s="244"/>
      <c r="O976" s="244"/>
      <c r="P976" s="244"/>
      <c r="Q976" s="244"/>
      <c r="R976" s="244"/>
      <c r="S976" s="244"/>
      <c r="T976" s="245"/>
      <c r="AT976" s="246" t="s">
        <v>287</v>
      </c>
      <c r="AU976" s="246" t="s">
        <v>90</v>
      </c>
      <c r="AV976" s="12" t="s">
        <v>90</v>
      </c>
      <c r="AW976" s="12" t="s">
        <v>40</v>
      </c>
      <c r="AX976" s="12" t="s">
        <v>79</v>
      </c>
      <c r="AY976" s="246" t="s">
        <v>174</v>
      </c>
    </row>
    <row r="977" s="12" customFormat="1">
      <c r="B977" s="236"/>
      <c r="C977" s="237"/>
      <c r="D977" s="230" t="s">
        <v>287</v>
      </c>
      <c r="E977" s="238" t="s">
        <v>1</v>
      </c>
      <c r="F977" s="239" t="s">
        <v>3350</v>
      </c>
      <c r="G977" s="237"/>
      <c r="H977" s="240">
        <v>126</v>
      </c>
      <c r="I977" s="241"/>
      <c r="J977" s="237"/>
      <c r="K977" s="237"/>
      <c r="L977" s="242"/>
      <c r="M977" s="243"/>
      <c r="N977" s="244"/>
      <c r="O977" s="244"/>
      <c r="P977" s="244"/>
      <c r="Q977" s="244"/>
      <c r="R977" s="244"/>
      <c r="S977" s="244"/>
      <c r="T977" s="245"/>
      <c r="AT977" s="246" t="s">
        <v>287</v>
      </c>
      <c r="AU977" s="246" t="s">
        <v>90</v>
      </c>
      <c r="AV977" s="12" t="s">
        <v>90</v>
      </c>
      <c r="AW977" s="12" t="s">
        <v>40</v>
      </c>
      <c r="AX977" s="12" t="s">
        <v>79</v>
      </c>
      <c r="AY977" s="246" t="s">
        <v>174</v>
      </c>
    </row>
    <row r="978" s="12" customFormat="1">
      <c r="B978" s="236"/>
      <c r="C978" s="237"/>
      <c r="D978" s="230" t="s">
        <v>287</v>
      </c>
      <c r="E978" s="238" t="s">
        <v>1</v>
      </c>
      <c r="F978" s="239" t="s">
        <v>3351</v>
      </c>
      <c r="G978" s="237"/>
      <c r="H978" s="240">
        <v>110</v>
      </c>
      <c r="I978" s="241"/>
      <c r="J978" s="237"/>
      <c r="K978" s="237"/>
      <c r="L978" s="242"/>
      <c r="M978" s="243"/>
      <c r="N978" s="244"/>
      <c r="O978" s="244"/>
      <c r="P978" s="244"/>
      <c r="Q978" s="244"/>
      <c r="R978" s="244"/>
      <c r="S978" s="244"/>
      <c r="T978" s="245"/>
      <c r="AT978" s="246" t="s">
        <v>287</v>
      </c>
      <c r="AU978" s="246" t="s">
        <v>90</v>
      </c>
      <c r="AV978" s="12" t="s">
        <v>90</v>
      </c>
      <c r="AW978" s="12" t="s">
        <v>40</v>
      </c>
      <c r="AX978" s="12" t="s">
        <v>79</v>
      </c>
      <c r="AY978" s="246" t="s">
        <v>174</v>
      </c>
    </row>
    <row r="979" s="12" customFormat="1">
      <c r="B979" s="236"/>
      <c r="C979" s="237"/>
      <c r="D979" s="230" t="s">
        <v>287</v>
      </c>
      <c r="E979" s="238" t="s">
        <v>1</v>
      </c>
      <c r="F979" s="239" t="s">
        <v>3549</v>
      </c>
      <c r="G979" s="237"/>
      <c r="H979" s="240">
        <v>625.60000000000002</v>
      </c>
      <c r="I979" s="241"/>
      <c r="J979" s="237"/>
      <c r="K979" s="237"/>
      <c r="L979" s="242"/>
      <c r="M979" s="243"/>
      <c r="N979" s="244"/>
      <c r="O979" s="244"/>
      <c r="P979" s="244"/>
      <c r="Q979" s="244"/>
      <c r="R979" s="244"/>
      <c r="S979" s="244"/>
      <c r="T979" s="245"/>
      <c r="AT979" s="246" t="s">
        <v>287</v>
      </c>
      <c r="AU979" s="246" t="s">
        <v>90</v>
      </c>
      <c r="AV979" s="12" t="s">
        <v>90</v>
      </c>
      <c r="AW979" s="12" t="s">
        <v>40</v>
      </c>
      <c r="AX979" s="12" t="s">
        <v>79</v>
      </c>
      <c r="AY979" s="246" t="s">
        <v>174</v>
      </c>
    </row>
    <row r="980" s="1" customFormat="1" ht="16.5" customHeight="1">
      <c r="B980" s="37"/>
      <c r="C980" s="218" t="s">
        <v>2038</v>
      </c>
      <c r="D980" s="218" t="s">
        <v>175</v>
      </c>
      <c r="E980" s="219" t="s">
        <v>2425</v>
      </c>
      <c r="F980" s="220" t="s">
        <v>2426</v>
      </c>
      <c r="G980" s="221" t="s">
        <v>463</v>
      </c>
      <c r="H980" s="222">
        <v>4635.6000000000004</v>
      </c>
      <c r="I980" s="223"/>
      <c r="J980" s="224">
        <f>ROUND(I980*H980,2)</f>
        <v>0</v>
      </c>
      <c r="K980" s="220" t="s">
        <v>330</v>
      </c>
      <c r="L980" s="42"/>
      <c r="M980" s="225" t="s">
        <v>1</v>
      </c>
      <c r="N980" s="226" t="s">
        <v>50</v>
      </c>
      <c r="O980" s="78"/>
      <c r="P980" s="227">
        <f>O980*H980</f>
        <v>0</v>
      </c>
      <c r="Q980" s="227">
        <v>0</v>
      </c>
      <c r="R980" s="227">
        <f>Q980*H980</f>
        <v>0</v>
      </c>
      <c r="S980" s="227">
        <v>0</v>
      </c>
      <c r="T980" s="228">
        <f>S980*H980</f>
        <v>0</v>
      </c>
      <c r="AR980" s="15" t="s">
        <v>192</v>
      </c>
      <c r="AT980" s="15" t="s">
        <v>175</v>
      </c>
      <c r="AU980" s="15" t="s">
        <v>90</v>
      </c>
      <c r="AY980" s="15" t="s">
        <v>174</v>
      </c>
      <c r="BE980" s="229">
        <f>IF(N980="základní",J980,0)</f>
        <v>0</v>
      </c>
      <c r="BF980" s="229">
        <f>IF(N980="snížená",J980,0)</f>
        <v>0</v>
      </c>
      <c r="BG980" s="229">
        <f>IF(N980="zákl. přenesená",J980,0)</f>
        <v>0</v>
      </c>
      <c r="BH980" s="229">
        <f>IF(N980="sníž. přenesená",J980,0)</f>
        <v>0</v>
      </c>
      <c r="BI980" s="229">
        <f>IF(N980="nulová",J980,0)</f>
        <v>0</v>
      </c>
      <c r="BJ980" s="15" t="s">
        <v>87</v>
      </c>
      <c r="BK980" s="229">
        <f>ROUND(I980*H980,2)</f>
        <v>0</v>
      </c>
      <c r="BL980" s="15" t="s">
        <v>192</v>
      </c>
      <c r="BM980" s="15" t="s">
        <v>3550</v>
      </c>
    </row>
    <row r="981" s="1" customFormat="1">
      <c r="B981" s="37"/>
      <c r="C981" s="38"/>
      <c r="D981" s="230" t="s">
        <v>181</v>
      </c>
      <c r="E981" s="38"/>
      <c r="F981" s="231" t="s">
        <v>2426</v>
      </c>
      <c r="G981" s="38"/>
      <c r="H981" s="38"/>
      <c r="I981" s="142"/>
      <c r="J981" s="38"/>
      <c r="K981" s="38"/>
      <c r="L981" s="42"/>
      <c r="M981" s="232"/>
      <c r="N981" s="78"/>
      <c r="O981" s="78"/>
      <c r="P981" s="78"/>
      <c r="Q981" s="78"/>
      <c r="R981" s="78"/>
      <c r="S981" s="78"/>
      <c r="T981" s="79"/>
      <c r="AT981" s="15" t="s">
        <v>181</v>
      </c>
      <c r="AU981" s="15" t="s">
        <v>90</v>
      </c>
    </row>
    <row r="982" s="12" customFormat="1">
      <c r="B982" s="236"/>
      <c r="C982" s="237"/>
      <c r="D982" s="230" t="s">
        <v>287</v>
      </c>
      <c r="E982" s="238" t="s">
        <v>1</v>
      </c>
      <c r="F982" s="239" t="s">
        <v>3548</v>
      </c>
      <c r="G982" s="237"/>
      <c r="H982" s="240">
        <v>2030</v>
      </c>
      <c r="I982" s="241"/>
      <c r="J982" s="237"/>
      <c r="K982" s="237"/>
      <c r="L982" s="242"/>
      <c r="M982" s="243"/>
      <c r="N982" s="244"/>
      <c r="O982" s="244"/>
      <c r="P982" s="244"/>
      <c r="Q982" s="244"/>
      <c r="R982" s="244"/>
      <c r="S982" s="244"/>
      <c r="T982" s="245"/>
      <c r="AT982" s="246" t="s">
        <v>287</v>
      </c>
      <c r="AU982" s="246" t="s">
        <v>90</v>
      </c>
      <c r="AV982" s="12" t="s">
        <v>90</v>
      </c>
      <c r="AW982" s="12" t="s">
        <v>40</v>
      </c>
      <c r="AX982" s="12" t="s">
        <v>79</v>
      </c>
      <c r="AY982" s="246" t="s">
        <v>174</v>
      </c>
    </row>
    <row r="983" s="12" customFormat="1">
      <c r="B983" s="236"/>
      <c r="C983" s="237"/>
      <c r="D983" s="230" t="s">
        <v>287</v>
      </c>
      <c r="E983" s="238" t="s">
        <v>1</v>
      </c>
      <c r="F983" s="239" t="s">
        <v>3343</v>
      </c>
      <c r="G983" s="237"/>
      <c r="H983" s="240">
        <v>188</v>
      </c>
      <c r="I983" s="241"/>
      <c r="J983" s="237"/>
      <c r="K983" s="237"/>
      <c r="L983" s="242"/>
      <c r="M983" s="243"/>
      <c r="N983" s="244"/>
      <c r="O983" s="244"/>
      <c r="P983" s="244"/>
      <c r="Q983" s="244"/>
      <c r="R983" s="244"/>
      <c r="S983" s="244"/>
      <c r="T983" s="245"/>
      <c r="AT983" s="246" t="s">
        <v>287</v>
      </c>
      <c r="AU983" s="246" t="s">
        <v>90</v>
      </c>
      <c r="AV983" s="12" t="s">
        <v>90</v>
      </c>
      <c r="AW983" s="12" t="s">
        <v>40</v>
      </c>
      <c r="AX983" s="12" t="s">
        <v>79</v>
      </c>
      <c r="AY983" s="246" t="s">
        <v>174</v>
      </c>
    </row>
    <row r="984" s="12" customFormat="1">
      <c r="B984" s="236"/>
      <c r="C984" s="237"/>
      <c r="D984" s="230" t="s">
        <v>287</v>
      </c>
      <c r="E984" s="238" t="s">
        <v>1</v>
      </c>
      <c r="F984" s="239" t="s">
        <v>3344</v>
      </c>
      <c r="G984" s="237"/>
      <c r="H984" s="240">
        <v>762</v>
      </c>
      <c r="I984" s="241"/>
      <c r="J984" s="237"/>
      <c r="K984" s="237"/>
      <c r="L984" s="242"/>
      <c r="M984" s="243"/>
      <c r="N984" s="244"/>
      <c r="O984" s="244"/>
      <c r="P984" s="244"/>
      <c r="Q984" s="244"/>
      <c r="R984" s="244"/>
      <c r="S984" s="244"/>
      <c r="T984" s="245"/>
      <c r="AT984" s="246" t="s">
        <v>287</v>
      </c>
      <c r="AU984" s="246" t="s">
        <v>90</v>
      </c>
      <c r="AV984" s="12" t="s">
        <v>90</v>
      </c>
      <c r="AW984" s="12" t="s">
        <v>40</v>
      </c>
      <c r="AX984" s="12" t="s">
        <v>79</v>
      </c>
      <c r="AY984" s="246" t="s">
        <v>174</v>
      </c>
    </row>
    <row r="985" s="12" customFormat="1">
      <c r="B985" s="236"/>
      <c r="C985" s="237"/>
      <c r="D985" s="230" t="s">
        <v>287</v>
      </c>
      <c r="E985" s="238" t="s">
        <v>1</v>
      </c>
      <c r="F985" s="239" t="s">
        <v>3345</v>
      </c>
      <c r="G985" s="237"/>
      <c r="H985" s="240">
        <v>174</v>
      </c>
      <c r="I985" s="241"/>
      <c r="J985" s="237"/>
      <c r="K985" s="237"/>
      <c r="L985" s="242"/>
      <c r="M985" s="243"/>
      <c r="N985" s="244"/>
      <c r="O985" s="244"/>
      <c r="P985" s="244"/>
      <c r="Q985" s="244"/>
      <c r="R985" s="244"/>
      <c r="S985" s="244"/>
      <c r="T985" s="245"/>
      <c r="AT985" s="246" t="s">
        <v>287</v>
      </c>
      <c r="AU985" s="246" t="s">
        <v>90</v>
      </c>
      <c r="AV985" s="12" t="s">
        <v>90</v>
      </c>
      <c r="AW985" s="12" t="s">
        <v>40</v>
      </c>
      <c r="AX985" s="12" t="s">
        <v>79</v>
      </c>
      <c r="AY985" s="246" t="s">
        <v>174</v>
      </c>
    </row>
    <row r="986" s="12" customFormat="1">
      <c r="B986" s="236"/>
      <c r="C986" s="237"/>
      <c r="D986" s="230" t="s">
        <v>287</v>
      </c>
      <c r="E986" s="238" t="s">
        <v>1</v>
      </c>
      <c r="F986" s="239" t="s">
        <v>3346</v>
      </c>
      <c r="G986" s="237"/>
      <c r="H986" s="240">
        <v>154</v>
      </c>
      <c r="I986" s="241"/>
      <c r="J986" s="237"/>
      <c r="K986" s="237"/>
      <c r="L986" s="242"/>
      <c r="M986" s="243"/>
      <c r="N986" s="244"/>
      <c r="O986" s="244"/>
      <c r="P986" s="244"/>
      <c r="Q986" s="244"/>
      <c r="R986" s="244"/>
      <c r="S986" s="244"/>
      <c r="T986" s="245"/>
      <c r="AT986" s="246" t="s">
        <v>287</v>
      </c>
      <c r="AU986" s="246" t="s">
        <v>90</v>
      </c>
      <c r="AV986" s="12" t="s">
        <v>90</v>
      </c>
      <c r="AW986" s="12" t="s">
        <v>40</v>
      </c>
      <c r="AX986" s="12" t="s">
        <v>79</v>
      </c>
      <c r="AY986" s="246" t="s">
        <v>174</v>
      </c>
    </row>
    <row r="987" s="12" customFormat="1">
      <c r="B987" s="236"/>
      <c r="C987" s="237"/>
      <c r="D987" s="230" t="s">
        <v>287</v>
      </c>
      <c r="E987" s="238" t="s">
        <v>1</v>
      </c>
      <c r="F987" s="239" t="s">
        <v>3347</v>
      </c>
      <c r="G987" s="237"/>
      <c r="H987" s="240">
        <v>196</v>
      </c>
      <c r="I987" s="241"/>
      <c r="J987" s="237"/>
      <c r="K987" s="237"/>
      <c r="L987" s="242"/>
      <c r="M987" s="243"/>
      <c r="N987" s="244"/>
      <c r="O987" s="244"/>
      <c r="P987" s="244"/>
      <c r="Q987" s="244"/>
      <c r="R987" s="244"/>
      <c r="S987" s="244"/>
      <c r="T987" s="245"/>
      <c r="AT987" s="246" t="s">
        <v>287</v>
      </c>
      <c r="AU987" s="246" t="s">
        <v>90</v>
      </c>
      <c r="AV987" s="12" t="s">
        <v>90</v>
      </c>
      <c r="AW987" s="12" t="s">
        <v>40</v>
      </c>
      <c r="AX987" s="12" t="s">
        <v>79</v>
      </c>
      <c r="AY987" s="246" t="s">
        <v>174</v>
      </c>
    </row>
    <row r="988" s="12" customFormat="1">
      <c r="B988" s="236"/>
      <c r="C988" s="237"/>
      <c r="D988" s="230" t="s">
        <v>287</v>
      </c>
      <c r="E988" s="238" t="s">
        <v>1</v>
      </c>
      <c r="F988" s="239" t="s">
        <v>3348</v>
      </c>
      <c r="G988" s="237"/>
      <c r="H988" s="240">
        <v>172</v>
      </c>
      <c r="I988" s="241"/>
      <c r="J988" s="237"/>
      <c r="K988" s="237"/>
      <c r="L988" s="242"/>
      <c r="M988" s="243"/>
      <c r="N988" s="244"/>
      <c r="O988" s="244"/>
      <c r="P988" s="244"/>
      <c r="Q988" s="244"/>
      <c r="R988" s="244"/>
      <c r="S988" s="244"/>
      <c r="T988" s="245"/>
      <c r="AT988" s="246" t="s">
        <v>287</v>
      </c>
      <c r="AU988" s="246" t="s">
        <v>90</v>
      </c>
      <c r="AV988" s="12" t="s">
        <v>90</v>
      </c>
      <c r="AW988" s="12" t="s">
        <v>40</v>
      </c>
      <c r="AX988" s="12" t="s">
        <v>79</v>
      </c>
      <c r="AY988" s="246" t="s">
        <v>174</v>
      </c>
    </row>
    <row r="989" s="12" customFormat="1">
      <c r="B989" s="236"/>
      <c r="C989" s="237"/>
      <c r="D989" s="230" t="s">
        <v>287</v>
      </c>
      <c r="E989" s="238" t="s">
        <v>1</v>
      </c>
      <c r="F989" s="239" t="s">
        <v>3349</v>
      </c>
      <c r="G989" s="237"/>
      <c r="H989" s="240">
        <v>98</v>
      </c>
      <c r="I989" s="241"/>
      <c r="J989" s="237"/>
      <c r="K989" s="237"/>
      <c r="L989" s="242"/>
      <c r="M989" s="243"/>
      <c r="N989" s="244"/>
      <c r="O989" s="244"/>
      <c r="P989" s="244"/>
      <c r="Q989" s="244"/>
      <c r="R989" s="244"/>
      <c r="S989" s="244"/>
      <c r="T989" s="245"/>
      <c r="AT989" s="246" t="s">
        <v>287</v>
      </c>
      <c r="AU989" s="246" t="s">
        <v>90</v>
      </c>
      <c r="AV989" s="12" t="s">
        <v>90</v>
      </c>
      <c r="AW989" s="12" t="s">
        <v>40</v>
      </c>
      <c r="AX989" s="12" t="s">
        <v>79</v>
      </c>
      <c r="AY989" s="246" t="s">
        <v>174</v>
      </c>
    </row>
    <row r="990" s="12" customFormat="1">
      <c r="B990" s="236"/>
      <c r="C990" s="237"/>
      <c r="D990" s="230" t="s">
        <v>287</v>
      </c>
      <c r="E990" s="238" t="s">
        <v>1</v>
      </c>
      <c r="F990" s="239" t="s">
        <v>3350</v>
      </c>
      <c r="G990" s="237"/>
      <c r="H990" s="240">
        <v>126</v>
      </c>
      <c r="I990" s="241"/>
      <c r="J990" s="237"/>
      <c r="K990" s="237"/>
      <c r="L990" s="242"/>
      <c r="M990" s="243"/>
      <c r="N990" s="244"/>
      <c r="O990" s="244"/>
      <c r="P990" s="244"/>
      <c r="Q990" s="244"/>
      <c r="R990" s="244"/>
      <c r="S990" s="244"/>
      <c r="T990" s="245"/>
      <c r="AT990" s="246" t="s">
        <v>287</v>
      </c>
      <c r="AU990" s="246" t="s">
        <v>90</v>
      </c>
      <c r="AV990" s="12" t="s">
        <v>90</v>
      </c>
      <c r="AW990" s="12" t="s">
        <v>40</v>
      </c>
      <c r="AX990" s="12" t="s">
        <v>79</v>
      </c>
      <c r="AY990" s="246" t="s">
        <v>174</v>
      </c>
    </row>
    <row r="991" s="12" customFormat="1">
      <c r="B991" s="236"/>
      <c r="C991" s="237"/>
      <c r="D991" s="230" t="s">
        <v>287</v>
      </c>
      <c r="E991" s="238" t="s">
        <v>1</v>
      </c>
      <c r="F991" s="239" t="s">
        <v>3351</v>
      </c>
      <c r="G991" s="237"/>
      <c r="H991" s="240">
        <v>110</v>
      </c>
      <c r="I991" s="241"/>
      <c r="J991" s="237"/>
      <c r="K991" s="237"/>
      <c r="L991" s="242"/>
      <c r="M991" s="243"/>
      <c r="N991" s="244"/>
      <c r="O991" s="244"/>
      <c r="P991" s="244"/>
      <c r="Q991" s="244"/>
      <c r="R991" s="244"/>
      <c r="S991" s="244"/>
      <c r="T991" s="245"/>
      <c r="AT991" s="246" t="s">
        <v>287</v>
      </c>
      <c r="AU991" s="246" t="s">
        <v>90</v>
      </c>
      <c r="AV991" s="12" t="s">
        <v>90</v>
      </c>
      <c r="AW991" s="12" t="s">
        <v>40</v>
      </c>
      <c r="AX991" s="12" t="s">
        <v>79</v>
      </c>
      <c r="AY991" s="246" t="s">
        <v>174</v>
      </c>
    </row>
    <row r="992" s="12" customFormat="1">
      <c r="B992" s="236"/>
      <c r="C992" s="237"/>
      <c r="D992" s="230" t="s">
        <v>287</v>
      </c>
      <c r="E992" s="238" t="s">
        <v>1</v>
      </c>
      <c r="F992" s="239" t="s">
        <v>3549</v>
      </c>
      <c r="G992" s="237"/>
      <c r="H992" s="240">
        <v>625.60000000000002</v>
      </c>
      <c r="I992" s="241"/>
      <c r="J992" s="237"/>
      <c r="K992" s="237"/>
      <c r="L992" s="242"/>
      <c r="M992" s="243"/>
      <c r="N992" s="244"/>
      <c r="O992" s="244"/>
      <c r="P992" s="244"/>
      <c r="Q992" s="244"/>
      <c r="R992" s="244"/>
      <c r="S992" s="244"/>
      <c r="T992" s="245"/>
      <c r="AT992" s="246" t="s">
        <v>287</v>
      </c>
      <c r="AU992" s="246" t="s">
        <v>90</v>
      </c>
      <c r="AV992" s="12" t="s">
        <v>90</v>
      </c>
      <c r="AW992" s="12" t="s">
        <v>40</v>
      </c>
      <c r="AX992" s="12" t="s">
        <v>79</v>
      </c>
      <c r="AY992" s="246" t="s">
        <v>174</v>
      </c>
    </row>
    <row r="993" s="11" customFormat="1" ht="22.8" customHeight="1">
      <c r="B993" s="202"/>
      <c r="C993" s="203"/>
      <c r="D993" s="204" t="s">
        <v>78</v>
      </c>
      <c r="E993" s="216" t="s">
        <v>1097</v>
      </c>
      <c r="F993" s="216" t="s">
        <v>1098</v>
      </c>
      <c r="G993" s="203"/>
      <c r="H993" s="203"/>
      <c r="I993" s="206"/>
      <c r="J993" s="217">
        <f>BK993</f>
        <v>0</v>
      </c>
      <c r="K993" s="203"/>
      <c r="L993" s="208"/>
      <c r="M993" s="209"/>
      <c r="N993" s="210"/>
      <c r="O993" s="210"/>
      <c r="P993" s="211">
        <f>SUM(P994:P1012)</f>
        <v>0</v>
      </c>
      <c r="Q993" s="210"/>
      <c r="R993" s="211">
        <f>SUM(R994:R1012)</f>
        <v>0</v>
      </c>
      <c r="S993" s="210"/>
      <c r="T993" s="212">
        <f>SUM(T994:T1012)</f>
        <v>0</v>
      </c>
      <c r="AR993" s="213" t="s">
        <v>87</v>
      </c>
      <c r="AT993" s="214" t="s">
        <v>78</v>
      </c>
      <c r="AU993" s="214" t="s">
        <v>87</v>
      </c>
      <c r="AY993" s="213" t="s">
        <v>174</v>
      </c>
      <c r="BK993" s="215">
        <f>SUM(BK994:BK1012)</f>
        <v>0</v>
      </c>
    </row>
    <row r="994" s="1" customFormat="1" ht="16.5" customHeight="1">
      <c r="B994" s="37"/>
      <c r="C994" s="218" t="s">
        <v>1368</v>
      </c>
      <c r="D994" s="218" t="s">
        <v>175</v>
      </c>
      <c r="E994" s="219" t="s">
        <v>1103</v>
      </c>
      <c r="F994" s="220" t="s">
        <v>1104</v>
      </c>
      <c r="G994" s="221" t="s">
        <v>417</v>
      </c>
      <c r="H994" s="222">
        <v>1242.9300000000001</v>
      </c>
      <c r="I994" s="223"/>
      <c r="J994" s="224">
        <f>ROUND(I994*H994,2)</f>
        <v>0</v>
      </c>
      <c r="K994" s="220" t="s">
        <v>330</v>
      </c>
      <c r="L994" s="42"/>
      <c r="M994" s="225" t="s">
        <v>1</v>
      </c>
      <c r="N994" s="226" t="s">
        <v>50</v>
      </c>
      <c r="O994" s="78"/>
      <c r="P994" s="227">
        <f>O994*H994</f>
        <v>0</v>
      </c>
      <c r="Q994" s="227">
        <v>0</v>
      </c>
      <c r="R994" s="227">
        <f>Q994*H994</f>
        <v>0</v>
      </c>
      <c r="S994" s="227">
        <v>0</v>
      </c>
      <c r="T994" s="228">
        <f>S994*H994</f>
        <v>0</v>
      </c>
      <c r="AR994" s="15" t="s">
        <v>192</v>
      </c>
      <c r="AT994" s="15" t="s">
        <v>175</v>
      </c>
      <c r="AU994" s="15" t="s">
        <v>90</v>
      </c>
      <c r="AY994" s="15" t="s">
        <v>174</v>
      </c>
      <c r="BE994" s="229">
        <f>IF(N994="základní",J994,0)</f>
        <v>0</v>
      </c>
      <c r="BF994" s="229">
        <f>IF(N994="snížená",J994,0)</f>
        <v>0</v>
      </c>
      <c r="BG994" s="229">
        <f>IF(N994="zákl. přenesená",J994,0)</f>
        <v>0</v>
      </c>
      <c r="BH994" s="229">
        <f>IF(N994="sníž. přenesená",J994,0)</f>
        <v>0</v>
      </c>
      <c r="BI994" s="229">
        <f>IF(N994="nulová",J994,0)</f>
        <v>0</v>
      </c>
      <c r="BJ994" s="15" t="s">
        <v>87</v>
      </c>
      <c r="BK994" s="229">
        <f>ROUND(I994*H994,2)</f>
        <v>0</v>
      </c>
      <c r="BL994" s="15" t="s">
        <v>192</v>
      </c>
      <c r="BM994" s="15" t="s">
        <v>3551</v>
      </c>
    </row>
    <row r="995" s="1" customFormat="1">
      <c r="B995" s="37"/>
      <c r="C995" s="38"/>
      <c r="D995" s="230" t="s">
        <v>181</v>
      </c>
      <c r="E995" s="38"/>
      <c r="F995" s="231" t="s">
        <v>1104</v>
      </c>
      <c r="G995" s="38"/>
      <c r="H995" s="38"/>
      <c r="I995" s="142"/>
      <c r="J995" s="38"/>
      <c r="K995" s="38"/>
      <c r="L995" s="42"/>
      <c r="M995" s="232"/>
      <c r="N995" s="78"/>
      <c r="O995" s="78"/>
      <c r="P995" s="78"/>
      <c r="Q995" s="78"/>
      <c r="R995" s="78"/>
      <c r="S995" s="78"/>
      <c r="T995" s="79"/>
      <c r="AT995" s="15" t="s">
        <v>181</v>
      </c>
      <c r="AU995" s="15" t="s">
        <v>90</v>
      </c>
    </row>
    <row r="996" s="12" customFormat="1">
      <c r="B996" s="236"/>
      <c r="C996" s="237"/>
      <c r="D996" s="230" t="s">
        <v>287</v>
      </c>
      <c r="E996" s="238" t="s">
        <v>1</v>
      </c>
      <c r="F996" s="239" t="s">
        <v>3552</v>
      </c>
      <c r="G996" s="237"/>
      <c r="H996" s="240">
        <v>819.29600000000005</v>
      </c>
      <c r="I996" s="241"/>
      <c r="J996" s="237"/>
      <c r="K996" s="237"/>
      <c r="L996" s="242"/>
      <c r="M996" s="243"/>
      <c r="N996" s="244"/>
      <c r="O996" s="244"/>
      <c r="P996" s="244"/>
      <c r="Q996" s="244"/>
      <c r="R996" s="244"/>
      <c r="S996" s="244"/>
      <c r="T996" s="245"/>
      <c r="AT996" s="246" t="s">
        <v>287</v>
      </c>
      <c r="AU996" s="246" t="s">
        <v>90</v>
      </c>
      <c r="AV996" s="12" t="s">
        <v>90</v>
      </c>
      <c r="AW996" s="12" t="s">
        <v>40</v>
      </c>
      <c r="AX996" s="12" t="s">
        <v>79</v>
      </c>
      <c r="AY996" s="246" t="s">
        <v>174</v>
      </c>
    </row>
    <row r="997" s="12" customFormat="1">
      <c r="B997" s="236"/>
      <c r="C997" s="237"/>
      <c r="D997" s="230" t="s">
        <v>287</v>
      </c>
      <c r="E997" s="238" t="s">
        <v>1</v>
      </c>
      <c r="F997" s="239" t="s">
        <v>3553</v>
      </c>
      <c r="G997" s="237"/>
      <c r="H997" s="240">
        <v>294.99599999999998</v>
      </c>
      <c r="I997" s="241"/>
      <c r="J997" s="237"/>
      <c r="K997" s="237"/>
      <c r="L997" s="242"/>
      <c r="M997" s="243"/>
      <c r="N997" s="244"/>
      <c r="O997" s="244"/>
      <c r="P997" s="244"/>
      <c r="Q997" s="244"/>
      <c r="R997" s="244"/>
      <c r="S997" s="244"/>
      <c r="T997" s="245"/>
      <c r="AT997" s="246" t="s">
        <v>287</v>
      </c>
      <c r="AU997" s="246" t="s">
        <v>90</v>
      </c>
      <c r="AV997" s="12" t="s">
        <v>90</v>
      </c>
      <c r="AW997" s="12" t="s">
        <v>40</v>
      </c>
      <c r="AX997" s="12" t="s">
        <v>79</v>
      </c>
      <c r="AY997" s="246" t="s">
        <v>174</v>
      </c>
    </row>
    <row r="998" s="12" customFormat="1">
      <c r="B998" s="236"/>
      <c r="C998" s="237"/>
      <c r="D998" s="230" t="s">
        <v>287</v>
      </c>
      <c r="E998" s="238" t="s">
        <v>1</v>
      </c>
      <c r="F998" s="239" t="s">
        <v>3554</v>
      </c>
      <c r="G998" s="237"/>
      <c r="H998" s="240">
        <v>77.376000000000005</v>
      </c>
      <c r="I998" s="241"/>
      <c r="J998" s="237"/>
      <c r="K998" s="237"/>
      <c r="L998" s="242"/>
      <c r="M998" s="243"/>
      <c r="N998" s="244"/>
      <c r="O998" s="244"/>
      <c r="P998" s="244"/>
      <c r="Q998" s="244"/>
      <c r="R998" s="244"/>
      <c r="S998" s="244"/>
      <c r="T998" s="245"/>
      <c r="AT998" s="246" t="s">
        <v>287</v>
      </c>
      <c r="AU998" s="246" t="s">
        <v>90</v>
      </c>
      <c r="AV998" s="12" t="s">
        <v>90</v>
      </c>
      <c r="AW998" s="12" t="s">
        <v>40</v>
      </c>
      <c r="AX998" s="12" t="s">
        <v>79</v>
      </c>
      <c r="AY998" s="246" t="s">
        <v>174</v>
      </c>
    </row>
    <row r="999" s="12" customFormat="1">
      <c r="B999" s="236"/>
      <c r="C999" s="237"/>
      <c r="D999" s="230" t="s">
        <v>287</v>
      </c>
      <c r="E999" s="238" t="s">
        <v>1</v>
      </c>
      <c r="F999" s="239" t="s">
        <v>3555</v>
      </c>
      <c r="G999" s="237"/>
      <c r="H999" s="240">
        <v>1.8600000000000001</v>
      </c>
      <c r="I999" s="241"/>
      <c r="J999" s="237"/>
      <c r="K999" s="237"/>
      <c r="L999" s="242"/>
      <c r="M999" s="243"/>
      <c r="N999" s="244"/>
      <c r="O999" s="244"/>
      <c r="P999" s="244"/>
      <c r="Q999" s="244"/>
      <c r="R999" s="244"/>
      <c r="S999" s="244"/>
      <c r="T999" s="245"/>
      <c r="AT999" s="246" t="s">
        <v>287</v>
      </c>
      <c r="AU999" s="246" t="s">
        <v>90</v>
      </c>
      <c r="AV999" s="12" t="s">
        <v>90</v>
      </c>
      <c r="AW999" s="12" t="s">
        <v>40</v>
      </c>
      <c r="AX999" s="12" t="s">
        <v>79</v>
      </c>
      <c r="AY999" s="246" t="s">
        <v>174</v>
      </c>
    </row>
    <row r="1000" s="12" customFormat="1">
      <c r="B1000" s="236"/>
      <c r="C1000" s="237"/>
      <c r="D1000" s="230" t="s">
        <v>287</v>
      </c>
      <c r="E1000" s="238" t="s">
        <v>1</v>
      </c>
      <c r="F1000" s="239" t="s">
        <v>3556</v>
      </c>
      <c r="G1000" s="237"/>
      <c r="H1000" s="240">
        <v>49.402000000000001</v>
      </c>
      <c r="I1000" s="241"/>
      <c r="J1000" s="237"/>
      <c r="K1000" s="237"/>
      <c r="L1000" s="242"/>
      <c r="M1000" s="243"/>
      <c r="N1000" s="244"/>
      <c r="O1000" s="244"/>
      <c r="P1000" s="244"/>
      <c r="Q1000" s="244"/>
      <c r="R1000" s="244"/>
      <c r="S1000" s="244"/>
      <c r="T1000" s="245"/>
      <c r="AT1000" s="246" t="s">
        <v>287</v>
      </c>
      <c r="AU1000" s="246" t="s">
        <v>90</v>
      </c>
      <c r="AV1000" s="12" t="s">
        <v>90</v>
      </c>
      <c r="AW1000" s="12" t="s">
        <v>40</v>
      </c>
      <c r="AX1000" s="12" t="s">
        <v>79</v>
      </c>
      <c r="AY1000" s="246" t="s">
        <v>174</v>
      </c>
    </row>
    <row r="1001" s="1" customFormat="1" ht="16.5" customHeight="1">
      <c r="B1001" s="37"/>
      <c r="C1001" s="218" t="s">
        <v>2184</v>
      </c>
      <c r="D1001" s="218" t="s">
        <v>175</v>
      </c>
      <c r="E1001" s="219" t="s">
        <v>1107</v>
      </c>
      <c r="F1001" s="220" t="s">
        <v>1108</v>
      </c>
      <c r="G1001" s="221" t="s">
        <v>417</v>
      </c>
      <c r="H1001" s="222">
        <v>13672.23</v>
      </c>
      <c r="I1001" s="223"/>
      <c r="J1001" s="224">
        <f>ROUND(I1001*H1001,2)</f>
        <v>0</v>
      </c>
      <c r="K1001" s="220" t="s">
        <v>330</v>
      </c>
      <c r="L1001" s="42"/>
      <c r="M1001" s="225" t="s">
        <v>1</v>
      </c>
      <c r="N1001" s="226" t="s">
        <v>50</v>
      </c>
      <c r="O1001" s="78"/>
      <c r="P1001" s="227">
        <f>O1001*H1001</f>
        <v>0</v>
      </c>
      <c r="Q1001" s="227">
        <v>0</v>
      </c>
      <c r="R1001" s="227">
        <f>Q1001*H1001</f>
        <v>0</v>
      </c>
      <c r="S1001" s="227">
        <v>0</v>
      </c>
      <c r="T1001" s="228">
        <f>S1001*H1001</f>
        <v>0</v>
      </c>
      <c r="AR1001" s="15" t="s">
        <v>192</v>
      </c>
      <c r="AT1001" s="15" t="s">
        <v>175</v>
      </c>
      <c r="AU1001" s="15" t="s">
        <v>90</v>
      </c>
      <c r="AY1001" s="15" t="s">
        <v>174</v>
      </c>
      <c r="BE1001" s="229">
        <f>IF(N1001="základní",J1001,0)</f>
        <v>0</v>
      </c>
      <c r="BF1001" s="229">
        <f>IF(N1001="snížená",J1001,0)</f>
        <v>0</v>
      </c>
      <c r="BG1001" s="229">
        <f>IF(N1001="zákl. přenesená",J1001,0)</f>
        <v>0</v>
      </c>
      <c r="BH1001" s="229">
        <f>IF(N1001="sníž. přenesená",J1001,0)</f>
        <v>0</v>
      </c>
      <c r="BI1001" s="229">
        <f>IF(N1001="nulová",J1001,0)</f>
        <v>0</v>
      </c>
      <c r="BJ1001" s="15" t="s">
        <v>87</v>
      </c>
      <c r="BK1001" s="229">
        <f>ROUND(I1001*H1001,2)</f>
        <v>0</v>
      </c>
      <c r="BL1001" s="15" t="s">
        <v>192</v>
      </c>
      <c r="BM1001" s="15" t="s">
        <v>3557</v>
      </c>
    </row>
    <row r="1002" s="1" customFormat="1">
      <c r="B1002" s="37"/>
      <c r="C1002" s="38"/>
      <c r="D1002" s="230" t="s">
        <v>181</v>
      </c>
      <c r="E1002" s="38"/>
      <c r="F1002" s="231" t="s">
        <v>1108</v>
      </c>
      <c r="G1002" s="38"/>
      <c r="H1002" s="38"/>
      <c r="I1002" s="142"/>
      <c r="J1002" s="38"/>
      <c r="K1002" s="38"/>
      <c r="L1002" s="42"/>
      <c r="M1002" s="232"/>
      <c r="N1002" s="78"/>
      <c r="O1002" s="78"/>
      <c r="P1002" s="78"/>
      <c r="Q1002" s="78"/>
      <c r="R1002" s="78"/>
      <c r="S1002" s="78"/>
      <c r="T1002" s="79"/>
      <c r="AT1002" s="15" t="s">
        <v>181</v>
      </c>
      <c r="AU1002" s="15" t="s">
        <v>90</v>
      </c>
    </row>
    <row r="1003" s="12" customFormat="1">
      <c r="B1003" s="236"/>
      <c r="C1003" s="237"/>
      <c r="D1003" s="230" t="s">
        <v>287</v>
      </c>
      <c r="E1003" s="237"/>
      <c r="F1003" s="239" t="s">
        <v>3558</v>
      </c>
      <c r="G1003" s="237"/>
      <c r="H1003" s="240">
        <v>13672.23</v>
      </c>
      <c r="I1003" s="241"/>
      <c r="J1003" s="237"/>
      <c r="K1003" s="237"/>
      <c r="L1003" s="242"/>
      <c r="M1003" s="243"/>
      <c r="N1003" s="244"/>
      <c r="O1003" s="244"/>
      <c r="P1003" s="244"/>
      <c r="Q1003" s="244"/>
      <c r="R1003" s="244"/>
      <c r="S1003" s="244"/>
      <c r="T1003" s="245"/>
      <c r="AT1003" s="246" t="s">
        <v>287</v>
      </c>
      <c r="AU1003" s="246" t="s">
        <v>90</v>
      </c>
      <c r="AV1003" s="12" t="s">
        <v>90</v>
      </c>
      <c r="AW1003" s="12" t="s">
        <v>4</v>
      </c>
      <c r="AX1003" s="12" t="s">
        <v>87</v>
      </c>
      <c r="AY1003" s="246" t="s">
        <v>174</v>
      </c>
    </row>
    <row r="1004" s="1" customFormat="1" ht="16.5" customHeight="1">
      <c r="B1004" s="37"/>
      <c r="C1004" s="218" t="s">
        <v>2256</v>
      </c>
      <c r="D1004" s="218" t="s">
        <v>175</v>
      </c>
      <c r="E1004" s="219" t="s">
        <v>2445</v>
      </c>
      <c r="F1004" s="220" t="s">
        <v>2446</v>
      </c>
      <c r="G1004" s="221" t="s">
        <v>417</v>
      </c>
      <c r="H1004" s="222">
        <v>423.63400000000001</v>
      </c>
      <c r="I1004" s="223"/>
      <c r="J1004" s="224">
        <f>ROUND(I1004*H1004,2)</f>
        <v>0</v>
      </c>
      <c r="K1004" s="220" t="s">
        <v>330</v>
      </c>
      <c r="L1004" s="42"/>
      <c r="M1004" s="225" t="s">
        <v>1</v>
      </c>
      <c r="N1004" s="226" t="s">
        <v>50</v>
      </c>
      <c r="O1004" s="78"/>
      <c r="P1004" s="227">
        <f>O1004*H1004</f>
        <v>0</v>
      </c>
      <c r="Q1004" s="227">
        <v>0</v>
      </c>
      <c r="R1004" s="227">
        <f>Q1004*H1004</f>
        <v>0</v>
      </c>
      <c r="S1004" s="227">
        <v>0</v>
      </c>
      <c r="T1004" s="228">
        <f>S1004*H1004</f>
        <v>0</v>
      </c>
      <c r="AR1004" s="15" t="s">
        <v>192</v>
      </c>
      <c r="AT1004" s="15" t="s">
        <v>175</v>
      </c>
      <c r="AU1004" s="15" t="s">
        <v>90</v>
      </c>
      <c r="AY1004" s="15" t="s">
        <v>174</v>
      </c>
      <c r="BE1004" s="229">
        <f>IF(N1004="základní",J1004,0)</f>
        <v>0</v>
      </c>
      <c r="BF1004" s="229">
        <f>IF(N1004="snížená",J1004,0)</f>
        <v>0</v>
      </c>
      <c r="BG1004" s="229">
        <f>IF(N1004="zákl. přenesená",J1004,0)</f>
        <v>0</v>
      </c>
      <c r="BH1004" s="229">
        <f>IF(N1004="sníž. přenesená",J1004,0)</f>
        <v>0</v>
      </c>
      <c r="BI1004" s="229">
        <f>IF(N1004="nulová",J1004,0)</f>
        <v>0</v>
      </c>
      <c r="BJ1004" s="15" t="s">
        <v>87</v>
      </c>
      <c r="BK1004" s="229">
        <f>ROUND(I1004*H1004,2)</f>
        <v>0</v>
      </c>
      <c r="BL1004" s="15" t="s">
        <v>192</v>
      </c>
      <c r="BM1004" s="15" t="s">
        <v>3559</v>
      </c>
    </row>
    <row r="1005" s="1" customFormat="1">
      <c r="B1005" s="37"/>
      <c r="C1005" s="38"/>
      <c r="D1005" s="230" t="s">
        <v>181</v>
      </c>
      <c r="E1005" s="38"/>
      <c r="F1005" s="231" t="s">
        <v>2446</v>
      </c>
      <c r="G1005" s="38"/>
      <c r="H1005" s="38"/>
      <c r="I1005" s="142"/>
      <c r="J1005" s="38"/>
      <c r="K1005" s="38"/>
      <c r="L1005" s="42"/>
      <c r="M1005" s="232"/>
      <c r="N1005" s="78"/>
      <c r="O1005" s="78"/>
      <c r="P1005" s="78"/>
      <c r="Q1005" s="78"/>
      <c r="R1005" s="78"/>
      <c r="S1005" s="78"/>
      <c r="T1005" s="79"/>
      <c r="AT1005" s="15" t="s">
        <v>181</v>
      </c>
      <c r="AU1005" s="15" t="s">
        <v>90</v>
      </c>
    </row>
    <row r="1006" s="12" customFormat="1">
      <c r="B1006" s="236"/>
      <c r="C1006" s="237"/>
      <c r="D1006" s="230" t="s">
        <v>287</v>
      </c>
      <c r="E1006" s="238" t="s">
        <v>1</v>
      </c>
      <c r="F1006" s="239" t="s">
        <v>3553</v>
      </c>
      <c r="G1006" s="237"/>
      <c r="H1006" s="240">
        <v>294.99599999999998</v>
      </c>
      <c r="I1006" s="241"/>
      <c r="J1006" s="237"/>
      <c r="K1006" s="237"/>
      <c r="L1006" s="242"/>
      <c r="M1006" s="243"/>
      <c r="N1006" s="244"/>
      <c r="O1006" s="244"/>
      <c r="P1006" s="244"/>
      <c r="Q1006" s="244"/>
      <c r="R1006" s="244"/>
      <c r="S1006" s="244"/>
      <c r="T1006" s="245"/>
      <c r="AT1006" s="246" t="s">
        <v>287</v>
      </c>
      <c r="AU1006" s="246" t="s">
        <v>90</v>
      </c>
      <c r="AV1006" s="12" t="s">
        <v>90</v>
      </c>
      <c r="AW1006" s="12" t="s">
        <v>40</v>
      </c>
      <c r="AX1006" s="12" t="s">
        <v>79</v>
      </c>
      <c r="AY1006" s="246" t="s">
        <v>174</v>
      </c>
    </row>
    <row r="1007" s="12" customFormat="1">
      <c r="B1007" s="236"/>
      <c r="C1007" s="237"/>
      <c r="D1007" s="230" t="s">
        <v>287</v>
      </c>
      <c r="E1007" s="238" t="s">
        <v>1</v>
      </c>
      <c r="F1007" s="239" t="s">
        <v>3554</v>
      </c>
      <c r="G1007" s="237"/>
      <c r="H1007" s="240">
        <v>77.376000000000005</v>
      </c>
      <c r="I1007" s="241"/>
      <c r="J1007" s="237"/>
      <c r="K1007" s="237"/>
      <c r="L1007" s="242"/>
      <c r="M1007" s="243"/>
      <c r="N1007" s="244"/>
      <c r="O1007" s="244"/>
      <c r="P1007" s="244"/>
      <c r="Q1007" s="244"/>
      <c r="R1007" s="244"/>
      <c r="S1007" s="244"/>
      <c r="T1007" s="245"/>
      <c r="AT1007" s="246" t="s">
        <v>287</v>
      </c>
      <c r="AU1007" s="246" t="s">
        <v>90</v>
      </c>
      <c r="AV1007" s="12" t="s">
        <v>90</v>
      </c>
      <c r="AW1007" s="12" t="s">
        <v>40</v>
      </c>
      <c r="AX1007" s="12" t="s">
        <v>79</v>
      </c>
      <c r="AY1007" s="246" t="s">
        <v>174</v>
      </c>
    </row>
    <row r="1008" s="12" customFormat="1">
      <c r="B1008" s="236"/>
      <c r="C1008" s="237"/>
      <c r="D1008" s="230" t="s">
        <v>287</v>
      </c>
      <c r="E1008" s="238" t="s">
        <v>1</v>
      </c>
      <c r="F1008" s="239" t="s">
        <v>3555</v>
      </c>
      <c r="G1008" s="237"/>
      <c r="H1008" s="240">
        <v>1.8600000000000001</v>
      </c>
      <c r="I1008" s="241"/>
      <c r="J1008" s="237"/>
      <c r="K1008" s="237"/>
      <c r="L1008" s="242"/>
      <c r="M1008" s="243"/>
      <c r="N1008" s="244"/>
      <c r="O1008" s="244"/>
      <c r="P1008" s="244"/>
      <c r="Q1008" s="244"/>
      <c r="R1008" s="244"/>
      <c r="S1008" s="244"/>
      <c r="T1008" s="245"/>
      <c r="AT1008" s="246" t="s">
        <v>287</v>
      </c>
      <c r="AU1008" s="246" t="s">
        <v>90</v>
      </c>
      <c r="AV1008" s="12" t="s">
        <v>90</v>
      </c>
      <c r="AW1008" s="12" t="s">
        <v>40</v>
      </c>
      <c r="AX1008" s="12" t="s">
        <v>79</v>
      </c>
      <c r="AY1008" s="246" t="s">
        <v>174</v>
      </c>
    </row>
    <row r="1009" s="12" customFormat="1">
      <c r="B1009" s="236"/>
      <c r="C1009" s="237"/>
      <c r="D1009" s="230" t="s">
        <v>287</v>
      </c>
      <c r="E1009" s="238" t="s">
        <v>1</v>
      </c>
      <c r="F1009" s="239" t="s">
        <v>3556</v>
      </c>
      <c r="G1009" s="237"/>
      <c r="H1009" s="240">
        <v>49.402000000000001</v>
      </c>
      <c r="I1009" s="241"/>
      <c r="J1009" s="237"/>
      <c r="K1009" s="237"/>
      <c r="L1009" s="242"/>
      <c r="M1009" s="243"/>
      <c r="N1009" s="244"/>
      <c r="O1009" s="244"/>
      <c r="P1009" s="244"/>
      <c r="Q1009" s="244"/>
      <c r="R1009" s="244"/>
      <c r="S1009" s="244"/>
      <c r="T1009" s="245"/>
      <c r="AT1009" s="246" t="s">
        <v>287</v>
      </c>
      <c r="AU1009" s="246" t="s">
        <v>90</v>
      </c>
      <c r="AV1009" s="12" t="s">
        <v>90</v>
      </c>
      <c r="AW1009" s="12" t="s">
        <v>40</v>
      </c>
      <c r="AX1009" s="12" t="s">
        <v>79</v>
      </c>
      <c r="AY1009" s="246" t="s">
        <v>174</v>
      </c>
    </row>
    <row r="1010" s="1" customFormat="1" ht="16.5" customHeight="1">
      <c r="B1010" s="37"/>
      <c r="C1010" s="218" t="s">
        <v>2261</v>
      </c>
      <c r="D1010" s="218" t="s">
        <v>175</v>
      </c>
      <c r="E1010" s="219" t="s">
        <v>2449</v>
      </c>
      <c r="F1010" s="220" t="s">
        <v>2450</v>
      </c>
      <c r="G1010" s="221" t="s">
        <v>417</v>
      </c>
      <c r="H1010" s="222">
        <v>819.29600000000005</v>
      </c>
      <c r="I1010" s="223"/>
      <c r="J1010" s="224">
        <f>ROUND(I1010*H1010,2)</f>
        <v>0</v>
      </c>
      <c r="K1010" s="220" t="s">
        <v>330</v>
      </c>
      <c r="L1010" s="42"/>
      <c r="M1010" s="225" t="s">
        <v>1</v>
      </c>
      <c r="N1010" s="226" t="s">
        <v>50</v>
      </c>
      <c r="O1010" s="78"/>
      <c r="P1010" s="227">
        <f>O1010*H1010</f>
        <v>0</v>
      </c>
      <c r="Q1010" s="227">
        <v>0</v>
      </c>
      <c r="R1010" s="227">
        <f>Q1010*H1010</f>
        <v>0</v>
      </c>
      <c r="S1010" s="227">
        <v>0</v>
      </c>
      <c r="T1010" s="228">
        <f>S1010*H1010</f>
        <v>0</v>
      </c>
      <c r="AR1010" s="15" t="s">
        <v>192</v>
      </c>
      <c r="AT1010" s="15" t="s">
        <v>175</v>
      </c>
      <c r="AU1010" s="15" t="s">
        <v>90</v>
      </c>
      <c r="AY1010" s="15" t="s">
        <v>174</v>
      </c>
      <c r="BE1010" s="229">
        <f>IF(N1010="základní",J1010,0)</f>
        <v>0</v>
      </c>
      <c r="BF1010" s="229">
        <f>IF(N1010="snížená",J1010,0)</f>
        <v>0</v>
      </c>
      <c r="BG1010" s="229">
        <f>IF(N1010="zákl. přenesená",J1010,0)</f>
        <v>0</v>
      </c>
      <c r="BH1010" s="229">
        <f>IF(N1010="sníž. přenesená",J1010,0)</f>
        <v>0</v>
      </c>
      <c r="BI1010" s="229">
        <f>IF(N1010="nulová",J1010,0)</f>
        <v>0</v>
      </c>
      <c r="BJ1010" s="15" t="s">
        <v>87</v>
      </c>
      <c r="BK1010" s="229">
        <f>ROUND(I1010*H1010,2)</f>
        <v>0</v>
      </c>
      <c r="BL1010" s="15" t="s">
        <v>192</v>
      </c>
      <c r="BM1010" s="15" t="s">
        <v>3560</v>
      </c>
    </row>
    <row r="1011" s="1" customFormat="1">
      <c r="B1011" s="37"/>
      <c r="C1011" s="38"/>
      <c r="D1011" s="230" t="s">
        <v>181</v>
      </c>
      <c r="E1011" s="38"/>
      <c r="F1011" s="231" t="s">
        <v>2450</v>
      </c>
      <c r="G1011" s="38"/>
      <c r="H1011" s="38"/>
      <c r="I1011" s="142"/>
      <c r="J1011" s="38"/>
      <c r="K1011" s="38"/>
      <c r="L1011" s="42"/>
      <c r="M1011" s="232"/>
      <c r="N1011" s="78"/>
      <c r="O1011" s="78"/>
      <c r="P1011" s="78"/>
      <c r="Q1011" s="78"/>
      <c r="R1011" s="78"/>
      <c r="S1011" s="78"/>
      <c r="T1011" s="79"/>
      <c r="AT1011" s="15" t="s">
        <v>181</v>
      </c>
      <c r="AU1011" s="15" t="s">
        <v>90</v>
      </c>
    </row>
    <row r="1012" s="12" customFormat="1">
      <c r="B1012" s="236"/>
      <c r="C1012" s="237"/>
      <c r="D1012" s="230" t="s">
        <v>287</v>
      </c>
      <c r="E1012" s="238" t="s">
        <v>1</v>
      </c>
      <c r="F1012" s="239" t="s">
        <v>3552</v>
      </c>
      <c r="G1012" s="237"/>
      <c r="H1012" s="240">
        <v>819.29600000000005</v>
      </c>
      <c r="I1012" s="241"/>
      <c r="J1012" s="237"/>
      <c r="K1012" s="237"/>
      <c r="L1012" s="242"/>
      <c r="M1012" s="243"/>
      <c r="N1012" s="244"/>
      <c r="O1012" s="244"/>
      <c r="P1012" s="244"/>
      <c r="Q1012" s="244"/>
      <c r="R1012" s="244"/>
      <c r="S1012" s="244"/>
      <c r="T1012" s="245"/>
      <c r="AT1012" s="246" t="s">
        <v>287</v>
      </c>
      <c r="AU1012" s="246" t="s">
        <v>90</v>
      </c>
      <c r="AV1012" s="12" t="s">
        <v>90</v>
      </c>
      <c r="AW1012" s="12" t="s">
        <v>40</v>
      </c>
      <c r="AX1012" s="12" t="s">
        <v>87</v>
      </c>
      <c r="AY1012" s="246" t="s">
        <v>174</v>
      </c>
    </row>
    <row r="1013" s="11" customFormat="1" ht="22.8" customHeight="1">
      <c r="B1013" s="202"/>
      <c r="C1013" s="203"/>
      <c r="D1013" s="204" t="s">
        <v>78</v>
      </c>
      <c r="E1013" s="216" t="s">
        <v>1229</v>
      </c>
      <c r="F1013" s="216" t="s">
        <v>935</v>
      </c>
      <c r="G1013" s="203"/>
      <c r="H1013" s="203"/>
      <c r="I1013" s="206"/>
      <c r="J1013" s="217">
        <f>BK1013</f>
        <v>0</v>
      </c>
      <c r="K1013" s="203"/>
      <c r="L1013" s="208"/>
      <c r="M1013" s="209"/>
      <c r="N1013" s="210"/>
      <c r="O1013" s="210"/>
      <c r="P1013" s="211">
        <f>SUM(P1014:P1016)</f>
        <v>0</v>
      </c>
      <c r="Q1013" s="210"/>
      <c r="R1013" s="211">
        <f>SUM(R1014:R1016)</f>
        <v>0</v>
      </c>
      <c r="S1013" s="210"/>
      <c r="T1013" s="212">
        <f>SUM(T1014:T1016)</f>
        <v>0</v>
      </c>
      <c r="AR1013" s="213" t="s">
        <v>87</v>
      </c>
      <c r="AT1013" s="214" t="s">
        <v>78</v>
      </c>
      <c r="AU1013" s="214" t="s">
        <v>87</v>
      </c>
      <c r="AY1013" s="213" t="s">
        <v>174</v>
      </c>
      <c r="BK1013" s="215">
        <f>SUM(BK1014:BK1016)</f>
        <v>0</v>
      </c>
    </row>
    <row r="1014" s="1" customFormat="1" ht="16.5" customHeight="1">
      <c r="B1014" s="37"/>
      <c r="C1014" s="218" t="s">
        <v>2266</v>
      </c>
      <c r="D1014" s="218" t="s">
        <v>175</v>
      </c>
      <c r="E1014" s="219" t="s">
        <v>2453</v>
      </c>
      <c r="F1014" s="220" t="s">
        <v>2454</v>
      </c>
      <c r="G1014" s="221" t="s">
        <v>417</v>
      </c>
      <c r="H1014" s="222">
        <v>945.63800000000003</v>
      </c>
      <c r="I1014" s="223"/>
      <c r="J1014" s="224">
        <f>ROUND(I1014*H1014,2)</f>
        <v>0</v>
      </c>
      <c r="K1014" s="220" t="s">
        <v>330</v>
      </c>
      <c r="L1014" s="42"/>
      <c r="M1014" s="225" t="s">
        <v>1</v>
      </c>
      <c r="N1014" s="226" t="s">
        <v>50</v>
      </c>
      <c r="O1014" s="78"/>
      <c r="P1014" s="227">
        <f>O1014*H1014</f>
        <v>0</v>
      </c>
      <c r="Q1014" s="227">
        <v>0</v>
      </c>
      <c r="R1014" s="227">
        <f>Q1014*H1014</f>
        <v>0</v>
      </c>
      <c r="S1014" s="227">
        <v>0</v>
      </c>
      <c r="T1014" s="228">
        <f>S1014*H1014</f>
        <v>0</v>
      </c>
      <c r="AR1014" s="15" t="s">
        <v>192</v>
      </c>
      <c r="AT1014" s="15" t="s">
        <v>175</v>
      </c>
      <c r="AU1014" s="15" t="s">
        <v>90</v>
      </c>
      <c r="AY1014" s="15" t="s">
        <v>174</v>
      </c>
      <c r="BE1014" s="229">
        <f>IF(N1014="základní",J1014,0)</f>
        <v>0</v>
      </c>
      <c r="BF1014" s="229">
        <f>IF(N1014="snížená",J1014,0)</f>
        <v>0</v>
      </c>
      <c r="BG1014" s="229">
        <f>IF(N1014="zákl. přenesená",J1014,0)</f>
        <v>0</v>
      </c>
      <c r="BH1014" s="229">
        <f>IF(N1014="sníž. přenesená",J1014,0)</f>
        <v>0</v>
      </c>
      <c r="BI1014" s="229">
        <f>IF(N1014="nulová",J1014,0)</f>
        <v>0</v>
      </c>
      <c r="BJ1014" s="15" t="s">
        <v>87</v>
      </c>
      <c r="BK1014" s="229">
        <f>ROUND(I1014*H1014,2)</f>
        <v>0</v>
      </c>
      <c r="BL1014" s="15" t="s">
        <v>192</v>
      </c>
      <c r="BM1014" s="15" t="s">
        <v>3561</v>
      </c>
    </row>
    <row r="1015" s="1" customFormat="1">
      <c r="B1015" s="37"/>
      <c r="C1015" s="38"/>
      <c r="D1015" s="230" t="s">
        <v>181</v>
      </c>
      <c r="E1015" s="38"/>
      <c r="F1015" s="231" t="s">
        <v>2456</v>
      </c>
      <c r="G1015" s="38"/>
      <c r="H1015" s="38"/>
      <c r="I1015" s="142"/>
      <c r="J1015" s="38"/>
      <c r="K1015" s="38"/>
      <c r="L1015" s="42"/>
      <c r="M1015" s="232"/>
      <c r="N1015" s="78"/>
      <c r="O1015" s="78"/>
      <c r="P1015" s="78"/>
      <c r="Q1015" s="78"/>
      <c r="R1015" s="78"/>
      <c r="S1015" s="78"/>
      <c r="T1015" s="79"/>
      <c r="AT1015" s="15" t="s">
        <v>181</v>
      </c>
      <c r="AU1015" s="15" t="s">
        <v>90</v>
      </c>
    </row>
    <row r="1016" s="12" customFormat="1">
      <c r="B1016" s="236"/>
      <c r="C1016" s="237"/>
      <c r="D1016" s="230" t="s">
        <v>287</v>
      </c>
      <c r="E1016" s="237"/>
      <c r="F1016" s="239" t="s">
        <v>3562</v>
      </c>
      <c r="G1016" s="237"/>
      <c r="H1016" s="240">
        <v>945.63800000000003</v>
      </c>
      <c r="I1016" s="241"/>
      <c r="J1016" s="237"/>
      <c r="K1016" s="237"/>
      <c r="L1016" s="242"/>
      <c r="M1016" s="243"/>
      <c r="N1016" s="244"/>
      <c r="O1016" s="244"/>
      <c r="P1016" s="244"/>
      <c r="Q1016" s="244"/>
      <c r="R1016" s="244"/>
      <c r="S1016" s="244"/>
      <c r="T1016" s="245"/>
      <c r="AT1016" s="246" t="s">
        <v>287</v>
      </c>
      <c r="AU1016" s="246" t="s">
        <v>90</v>
      </c>
      <c r="AV1016" s="12" t="s">
        <v>90</v>
      </c>
      <c r="AW1016" s="12" t="s">
        <v>4</v>
      </c>
      <c r="AX1016" s="12" t="s">
        <v>87</v>
      </c>
      <c r="AY1016" s="246" t="s">
        <v>174</v>
      </c>
    </row>
    <row r="1017" s="11" customFormat="1" ht="25.92" customHeight="1">
      <c r="B1017" s="202"/>
      <c r="C1017" s="203"/>
      <c r="D1017" s="204" t="s">
        <v>78</v>
      </c>
      <c r="E1017" s="205" t="s">
        <v>520</v>
      </c>
      <c r="F1017" s="205" t="s">
        <v>521</v>
      </c>
      <c r="G1017" s="203"/>
      <c r="H1017" s="203"/>
      <c r="I1017" s="206"/>
      <c r="J1017" s="207">
        <f>BK1017</f>
        <v>0</v>
      </c>
      <c r="K1017" s="203"/>
      <c r="L1017" s="208"/>
      <c r="M1017" s="209"/>
      <c r="N1017" s="210"/>
      <c r="O1017" s="210"/>
      <c r="P1017" s="211">
        <f>P1018</f>
        <v>0</v>
      </c>
      <c r="Q1017" s="210"/>
      <c r="R1017" s="211">
        <f>R1018</f>
        <v>18.056000000000001</v>
      </c>
      <c r="S1017" s="210"/>
      <c r="T1017" s="212">
        <f>T1018</f>
        <v>0</v>
      </c>
      <c r="AR1017" s="213" t="s">
        <v>90</v>
      </c>
      <c r="AT1017" s="214" t="s">
        <v>78</v>
      </c>
      <c r="AU1017" s="214" t="s">
        <v>79</v>
      </c>
      <c r="AY1017" s="213" t="s">
        <v>174</v>
      </c>
      <c r="BK1017" s="215">
        <f>BK1018</f>
        <v>0</v>
      </c>
    </row>
    <row r="1018" s="11" customFormat="1" ht="22.8" customHeight="1">
      <c r="B1018" s="202"/>
      <c r="C1018" s="203"/>
      <c r="D1018" s="204" t="s">
        <v>78</v>
      </c>
      <c r="E1018" s="216" t="s">
        <v>2458</v>
      </c>
      <c r="F1018" s="216" t="s">
        <v>2459</v>
      </c>
      <c r="G1018" s="203"/>
      <c r="H1018" s="203"/>
      <c r="I1018" s="206"/>
      <c r="J1018" s="217">
        <f>BK1018</f>
        <v>0</v>
      </c>
      <c r="K1018" s="203"/>
      <c r="L1018" s="208"/>
      <c r="M1018" s="209"/>
      <c r="N1018" s="210"/>
      <c r="O1018" s="210"/>
      <c r="P1018" s="211">
        <f>P1019+SUM(P1020:P1022)</f>
        <v>0</v>
      </c>
      <c r="Q1018" s="210"/>
      <c r="R1018" s="211">
        <f>R1019+SUM(R1020:R1022)</f>
        <v>18.056000000000001</v>
      </c>
      <c r="S1018" s="210"/>
      <c r="T1018" s="212">
        <f>T1019+SUM(T1020:T1022)</f>
        <v>0</v>
      </c>
      <c r="AR1018" s="213" t="s">
        <v>90</v>
      </c>
      <c r="AT1018" s="214" t="s">
        <v>78</v>
      </c>
      <c r="AU1018" s="214" t="s">
        <v>87</v>
      </c>
      <c r="AY1018" s="213" t="s">
        <v>174</v>
      </c>
      <c r="BK1018" s="215">
        <f>BK1019+SUM(BK1020:BK1022)</f>
        <v>0</v>
      </c>
    </row>
    <row r="1019" s="1" customFormat="1" ht="16.5" customHeight="1">
      <c r="B1019" s="37"/>
      <c r="C1019" s="247" t="s">
        <v>1964</v>
      </c>
      <c r="D1019" s="247" t="s">
        <v>312</v>
      </c>
      <c r="E1019" s="248" t="s">
        <v>2461</v>
      </c>
      <c r="F1019" s="249" t="s">
        <v>2462</v>
      </c>
      <c r="G1019" s="250" t="s">
        <v>284</v>
      </c>
      <c r="H1019" s="251">
        <v>18.056000000000001</v>
      </c>
      <c r="I1019" s="252"/>
      <c r="J1019" s="253">
        <f>ROUND(I1019*H1019,2)</f>
        <v>0</v>
      </c>
      <c r="K1019" s="249" t="s">
        <v>330</v>
      </c>
      <c r="L1019" s="254"/>
      <c r="M1019" s="255" t="s">
        <v>1</v>
      </c>
      <c r="N1019" s="256" t="s">
        <v>50</v>
      </c>
      <c r="O1019" s="78"/>
      <c r="P1019" s="227">
        <f>O1019*H1019</f>
        <v>0</v>
      </c>
      <c r="Q1019" s="227">
        <v>1</v>
      </c>
      <c r="R1019" s="227">
        <f>Q1019*H1019</f>
        <v>18.056000000000001</v>
      </c>
      <c r="S1019" s="227">
        <v>0</v>
      </c>
      <c r="T1019" s="228">
        <f>S1019*H1019</f>
        <v>0</v>
      </c>
      <c r="AR1019" s="15" t="s">
        <v>209</v>
      </c>
      <c r="AT1019" s="15" t="s">
        <v>312</v>
      </c>
      <c r="AU1019" s="15" t="s">
        <v>90</v>
      </c>
      <c r="AY1019" s="15" t="s">
        <v>174</v>
      </c>
      <c r="BE1019" s="229">
        <f>IF(N1019="základní",J1019,0)</f>
        <v>0</v>
      </c>
      <c r="BF1019" s="229">
        <f>IF(N1019="snížená",J1019,0)</f>
        <v>0</v>
      </c>
      <c r="BG1019" s="229">
        <f>IF(N1019="zákl. přenesená",J1019,0)</f>
        <v>0</v>
      </c>
      <c r="BH1019" s="229">
        <f>IF(N1019="sníž. přenesená",J1019,0)</f>
        <v>0</v>
      </c>
      <c r="BI1019" s="229">
        <f>IF(N1019="nulová",J1019,0)</f>
        <v>0</v>
      </c>
      <c r="BJ1019" s="15" t="s">
        <v>87</v>
      </c>
      <c r="BK1019" s="229">
        <f>ROUND(I1019*H1019,2)</f>
        <v>0</v>
      </c>
      <c r="BL1019" s="15" t="s">
        <v>192</v>
      </c>
      <c r="BM1019" s="15" t="s">
        <v>3563</v>
      </c>
    </row>
    <row r="1020" s="1" customFormat="1">
      <c r="B1020" s="37"/>
      <c r="C1020" s="38"/>
      <c r="D1020" s="230" t="s">
        <v>181</v>
      </c>
      <c r="E1020" s="38"/>
      <c r="F1020" s="231" t="s">
        <v>2464</v>
      </c>
      <c r="G1020" s="38"/>
      <c r="H1020" s="38"/>
      <c r="I1020" s="142"/>
      <c r="J1020" s="38"/>
      <c r="K1020" s="38"/>
      <c r="L1020" s="42"/>
      <c r="M1020" s="232"/>
      <c r="N1020" s="78"/>
      <c r="O1020" s="78"/>
      <c r="P1020" s="78"/>
      <c r="Q1020" s="78"/>
      <c r="R1020" s="78"/>
      <c r="S1020" s="78"/>
      <c r="T1020" s="79"/>
      <c r="AT1020" s="15" t="s">
        <v>181</v>
      </c>
      <c r="AU1020" s="15" t="s">
        <v>90</v>
      </c>
    </row>
    <row r="1021" s="12" customFormat="1">
      <c r="B1021" s="236"/>
      <c r="C1021" s="237"/>
      <c r="D1021" s="230" t="s">
        <v>287</v>
      </c>
      <c r="E1021" s="238" t="s">
        <v>1</v>
      </c>
      <c r="F1021" s="239" t="s">
        <v>3564</v>
      </c>
      <c r="G1021" s="237"/>
      <c r="H1021" s="240">
        <v>18.056000000000001</v>
      </c>
      <c r="I1021" s="241"/>
      <c r="J1021" s="237"/>
      <c r="K1021" s="237"/>
      <c r="L1021" s="242"/>
      <c r="M1021" s="243"/>
      <c r="N1021" s="244"/>
      <c r="O1021" s="244"/>
      <c r="P1021" s="244"/>
      <c r="Q1021" s="244"/>
      <c r="R1021" s="244"/>
      <c r="S1021" s="244"/>
      <c r="T1021" s="245"/>
      <c r="AT1021" s="246" t="s">
        <v>287</v>
      </c>
      <c r="AU1021" s="246" t="s">
        <v>90</v>
      </c>
      <c r="AV1021" s="12" t="s">
        <v>90</v>
      </c>
      <c r="AW1021" s="12" t="s">
        <v>40</v>
      </c>
      <c r="AX1021" s="12" t="s">
        <v>87</v>
      </c>
      <c r="AY1021" s="246" t="s">
        <v>174</v>
      </c>
    </row>
    <row r="1022" s="11" customFormat="1" ht="20.88" customHeight="1">
      <c r="B1022" s="202"/>
      <c r="C1022" s="203"/>
      <c r="D1022" s="204" t="s">
        <v>78</v>
      </c>
      <c r="E1022" s="216" t="s">
        <v>799</v>
      </c>
      <c r="F1022" s="216" t="s">
        <v>935</v>
      </c>
      <c r="G1022" s="203"/>
      <c r="H1022" s="203"/>
      <c r="I1022" s="206"/>
      <c r="J1022" s="217">
        <f>BK1022</f>
        <v>0</v>
      </c>
      <c r="K1022" s="203"/>
      <c r="L1022" s="208"/>
      <c r="M1022" s="209"/>
      <c r="N1022" s="210"/>
      <c r="O1022" s="210"/>
      <c r="P1022" s="211">
        <f>SUM(P1023:P1029)</f>
        <v>0</v>
      </c>
      <c r="Q1022" s="210"/>
      <c r="R1022" s="211">
        <f>SUM(R1023:R1029)</f>
        <v>0</v>
      </c>
      <c r="S1022" s="210"/>
      <c r="T1022" s="212">
        <f>SUM(T1023:T1029)</f>
        <v>0</v>
      </c>
      <c r="AR1022" s="213" t="s">
        <v>87</v>
      </c>
      <c r="AT1022" s="214" t="s">
        <v>78</v>
      </c>
      <c r="AU1022" s="214" t="s">
        <v>90</v>
      </c>
      <c r="AY1022" s="213" t="s">
        <v>174</v>
      </c>
      <c r="BK1022" s="215">
        <f>SUM(BK1023:BK1029)</f>
        <v>0</v>
      </c>
    </row>
    <row r="1023" s="1" customFormat="1" ht="16.5" customHeight="1">
      <c r="B1023" s="37"/>
      <c r="C1023" s="218" t="s">
        <v>2055</v>
      </c>
      <c r="D1023" s="218" t="s">
        <v>175</v>
      </c>
      <c r="E1023" s="219" t="s">
        <v>2429</v>
      </c>
      <c r="F1023" s="220" t="s">
        <v>2430</v>
      </c>
      <c r="G1023" s="221" t="s">
        <v>417</v>
      </c>
      <c r="H1023" s="222">
        <v>1242.9300000000001</v>
      </c>
      <c r="I1023" s="223"/>
      <c r="J1023" s="224">
        <f>ROUND(I1023*H1023,2)</f>
        <v>0</v>
      </c>
      <c r="K1023" s="220" t="s">
        <v>330</v>
      </c>
      <c r="L1023" s="42"/>
      <c r="M1023" s="225" t="s">
        <v>1</v>
      </c>
      <c r="N1023" s="226" t="s">
        <v>50</v>
      </c>
      <c r="O1023" s="78"/>
      <c r="P1023" s="227">
        <f>O1023*H1023</f>
        <v>0</v>
      </c>
      <c r="Q1023" s="227">
        <v>0</v>
      </c>
      <c r="R1023" s="227">
        <f>Q1023*H1023</f>
        <v>0</v>
      </c>
      <c r="S1023" s="227">
        <v>0</v>
      </c>
      <c r="T1023" s="228">
        <f>S1023*H1023</f>
        <v>0</v>
      </c>
      <c r="AR1023" s="15" t="s">
        <v>192</v>
      </c>
      <c r="AT1023" s="15" t="s">
        <v>175</v>
      </c>
      <c r="AU1023" s="15" t="s">
        <v>187</v>
      </c>
      <c r="AY1023" s="15" t="s">
        <v>174</v>
      </c>
      <c r="BE1023" s="229">
        <f>IF(N1023="základní",J1023,0)</f>
        <v>0</v>
      </c>
      <c r="BF1023" s="229">
        <f>IF(N1023="snížená",J1023,0)</f>
        <v>0</v>
      </c>
      <c r="BG1023" s="229">
        <f>IF(N1023="zákl. přenesená",J1023,0)</f>
        <v>0</v>
      </c>
      <c r="BH1023" s="229">
        <f>IF(N1023="sníž. přenesená",J1023,0)</f>
        <v>0</v>
      </c>
      <c r="BI1023" s="229">
        <f>IF(N1023="nulová",J1023,0)</f>
        <v>0</v>
      </c>
      <c r="BJ1023" s="15" t="s">
        <v>87</v>
      </c>
      <c r="BK1023" s="229">
        <f>ROUND(I1023*H1023,2)</f>
        <v>0</v>
      </c>
      <c r="BL1023" s="15" t="s">
        <v>192</v>
      </c>
      <c r="BM1023" s="15" t="s">
        <v>3565</v>
      </c>
    </row>
    <row r="1024" s="1" customFormat="1">
      <c r="B1024" s="37"/>
      <c r="C1024" s="38"/>
      <c r="D1024" s="230" t="s">
        <v>181</v>
      </c>
      <c r="E1024" s="38"/>
      <c r="F1024" s="231" t="s">
        <v>2432</v>
      </c>
      <c r="G1024" s="38"/>
      <c r="H1024" s="38"/>
      <c r="I1024" s="142"/>
      <c r="J1024" s="38"/>
      <c r="K1024" s="38"/>
      <c r="L1024" s="42"/>
      <c r="M1024" s="232"/>
      <c r="N1024" s="78"/>
      <c r="O1024" s="78"/>
      <c r="P1024" s="78"/>
      <c r="Q1024" s="78"/>
      <c r="R1024" s="78"/>
      <c r="S1024" s="78"/>
      <c r="T1024" s="79"/>
      <c r="AT1024" s="15" t="s">
        <v>181</v>
      </c>
      <c r="AU1024" s="15" t="s">
        <v>187</v>
      </c>
    </row>
    <row r="1025" s="12" customFormat="1">
      <c r="B1025" s="236"/>
      <c r="C1025" s="237"/>
      <c r="D1025" s="230" t="s">
        <v>287</v>
      </c>
      <c r="E1025" s="238" t="s">
        <v>1</v>
      </c>
      <c r="F1025" s="239" t="s">
        <v>3552</v>
      </c>
      <c r="G1025" s="237"/>
      <c r="H1025" s="240">
        <v>819.29600000000005</v>
      </c>
      <c r="I1025" s="241"/>
      <c r="J1025" s="237"/>
      <c r="K1025" s="237"/>
      <c r="L1025" s="242"/>
      <c r="M1025" s="243"/>
      <c r="N1025" s="244"/>
      <c r="O1025" s="244"/>
      <c r="P1025" s="244"/>
      <c r="Q1025" s="244"/>
      <c r="R1025" s="244"/>
      <c r="S1025" s="244"/>
      <c r="T1025" s="245"/>
      <c r="AT1025" s="246" t="s">
        <v>287</v>
      </c>
      <c r="AU1025" s="246" t="s">
        <v>187</v>
      </c>
      <c r="AV1025" s="12" t="s">
        <v>90</v>
      </c>
      <c r="AW1025" s="12" t="s">
        <v>40</v>
      </c>
      <c r="AX1025" s="12" t="s">
        <v>79</v>
      </c>
      <c r="AY1025" s="246" t="s">
        <v>174</v>
      </c>
    </row>
    <row r="1026" s="12" customFormat="1">
      <c r="B1026" s="236"/>
      <c r="C1026" s="237"/>
      <c r="D1026" s="230" t="s">
        <v>287</v>
      </c>
      <c r="E1026" s="238" t="s">
        <v>1</v>
      </c>
      <c r="F1026" s="239" t="s">
        <v>3553</v>
      </c>
      <c r="G1026" s="237"/>
      <c r="H1026" s="240">
        <v>294.99599999999998</v>
      </c>
      <c r="I1026" s="241"/>
      <c r="J1026" s="237"/>
      <c r="K1026" s="237"/>
      <c r="L1026" s="242"/>
      <c r="M1026" s="243"/>
      <c r="N1026" s="244"/>
      <c r="O1026" s="244"/>
      <c r="P1026" s="244"/>
      <c r="Q1026" s="244"/>
      <c r="R1026" s="244"/>
      <c r="S1026" s="244"/>
      <c r="T1026" s="245"/>
      <c r="AT1026" s="246" t="s">
        <v>287</v>
      </c>
      <c r="AU1026" s="246" t="s">
        <v>187</v>
      </c>
      <c r="AV1026" s="12" t="s">
        <v>90</v>
      </c>
      <c r="AW1026" s="12" t="s">
        <v>40</v>
      </c>
      <c r="AX1026" s="12" t="s">
        <v>79</v>
      </c>
      <c r="AY1026" s="246" t="s">
        <v>174</v>
      </c>
    </row>
    <row r="1027" s="12" customFormat="1">
      <c r="B1027" s="236"/>
      <c r="C1027" s="237"/>
      <c r="D1027" s="230" t="s">
        <v>287</v>
      </c>
      <c r="E1027" s="238" t="s">
        <v>1</v>
      </c>
      <c r="F1027" s="239" t="s">
        <v>3554</v>
      </c>
      <c r="G1027" s="237"/>
      <c r="H1027" s="240">
        <v>77.376000000000005</v>
      </c>
      <c r="I1027" s="241"/>
      <c r="J1027" s="237"/>
      <c r="K1027" s="237"/>
      <c r="L1027" s="242"/>
      <c r="M1027" s="243"/>
      <c r="N1027" s="244"/>
      <c r="O1027" s="244"/>
      <c r="P1027" s="244"/>
      <c r="Q1027" s="244"/>
      <c r="R1027" s="244"/>
      <c r="S1027" s="244"/>
      <c r="T1027" s="245"/>
      <c r="AT1027" s="246" t="s">
        <v>287</v>
      </c>
      <c r="AU1027" s="246" t="s">
        <v>187</v>
      </c>
      <c r="AV1027" s="12" t="s">
        <v>90</v>
      </c>
      <c r="AW1027" s="12" t="s">
        <v>40</v>
      </c>
      <c r="AX1027" s="12" t="s">
        <v>79</v>
      </c>
      <c r="AY1027" s="246" t="s">
        <v>174</v>
      </c>
    </row>
    <row r="1028" s="12" customFormat="1">
      <c r="B1028" s="236"/>
      <c r="C1028" s="237"/>
      <c r="D1028" s="230" t="s">
        <v>287</v>
      </c>
      <c r="E1028" s="238" t="s">
        <v>1</v>
      </c>
      <c r="F1028" s="239" t="s">
        <v>3555</v>
      </c>
      <c r="G1028" s="237"/>
      <c r="H1028" s="240">
        <v>1.8600000000000001</v>
      </c>
      <c r="I1028" s="241"/>
      <c r="J1028" s="237"/>
      <c r="K1028" s="237"/>
      <c r="L1028" s="242"/>
      <c r="M1028" s="243"/>
      <c r="N1028" s="244"/>
      <c r="O1028" s="244"/>
      <c r="P1028" s="244"/>
      <c r="Q1028" s="244"/>
      <c r="R1028" s="244"/>
      <c r="S1028" s="244"/>
      <c r="T1028" s="245"/>
      <c r="AT1028" s="246" t="s">
        <v>287</v>
      </c>
      <c r="AU1028" s="246" t="s">
        <v>187</v>
      </c>
      <c r="AV1028" s="12" t="s">
        <v>90</v>
      </c>
      <c r="AW1028" s="12" t="s">
        <v>40</v>
      </c>
      <c r="AX1028" s="12" t="s">
        <v>79</v>
      </c>
      <c r="AY1028" s="246" t="s">
        <v>174</v>
      </c>
    </row>
    <row r="1029" s="12" customFormat="1">
      <c r="B1029" s="236"/>
      <c r="C1029" s="237"/>
      <c r="D1029" s="230" t="s">
        <v>287</v>
      </c>
      <c r="E1029" s="238" t="s">
        <v>1</v>
      </c>
      <c r="F1029" s="239" t="s">
        <v>3556</v>
      </c>
      <c r="G1029" s="237"/>
      <c r="H1029" s="240">
        <v>49.402000000000001</v>
      </c>
      <c r="I1029" s="241"/>
      <c r="J1029" s="237"/>
      <c r="K1029" s="237"/>
      <c r="L1029" s="242"/>
      <c r="M1029" s="243"/>
      <c r="N1029" s="244"/>
      <c r="O1029" s="244"/>
      <c r="P1029" s="244"/>
      <c r="Q1029" s="244"/>
      <c r="R1029" s="244"/>
      <c r="S1029" s="244"/>
      <c r="T1029" s="245"/>
      <c r="AT1029" s="246" t="s">
        <v>287</v>
      </c>
      <c r="AU1029" s="246" t="s">
        <v>187</v>
      </c>
      <c r="AV1029" s="12" t="s">
        <v>90</v>
      </c>
      <c r="AW1029" s="12" t="s">
        <v>40</v>
      </c>
      <c r="AX1029" s="12" t="s">
        <v>79</v>
      </c>
      <c r="AY1029" s="246" t="s">
        <v>174</v>
      </c>
    </row>
    <row r="1030" s="11" customFormat="1" ht="25.92" customHeight="1">
      <c r="B1030" s="202"/>
      <c r="C1030" s="203"/>
      <c r="D1030" s="204" t="s">
        <v>78</v>
      </c>
      <c r="E1030" s="205" t="s">
        <v>312</v>
      </c>
      <c r="F1030" s="205" t="s">
        <v>1135</v>
      </c>
      <c r="G1030" s="203"/>
      <c r="H1030" s="203"/>
      <c r="I1030" s="206"/>
      <c r="J1030" s="207">
        <f>BK1030</f>
        <v>0</v>
      </c>
      <c r="K1030" s="203"/>
      <c r="L1030" s="208"/>
      <c r="M1030" s="209"/>
      <c r="N1030" s="210"/>
      <c r="O1030" s="210"/>
      <c r="P1030" s="211">
        <f>P1031</f>
        <v>0</v>
      </c>
      <c r="Q1030" s="210"/>
      <c r="R1030" s="211">
        <f>R1031</f>
        <v>0</v>
      </c>
      <c r="S1030" s="210"/>
      <c r="T1030" s="212">
        <f>T1031</f>
        <v>0</v>
      </c>
      <c r="AR1030" s="213" t="s">
        <v>187</v>
      </c>
      <c r="AT1030" s="214" t="s">
        <v>78</v>
      </c>
      <c r="AU1030" s="214" t="s">
        <v>79</v>
      </c>
      <c r="AY1030" s="213" t="s">
        <v>174</v>
      </c>
      <c r="BK1030" s="215">
        <f>BK1031</f>
        <v>0</v>
      </c>
    </row>
    <row r="1031" s="11" customFormat="1" ht="22.8" customHeight="1">
      <c r="B1031" s="202"/>
      <c r="C1031" s="203"/>
      <c r="D1031" s="204" t="s">
        <v>78</v>
      </c>
      <c r="E1031" s="216" t="s">
        <v>2466</v>
      </c>
      <c r="F1031" s="216" t="s">
        <v>2467</v>
      </c>
      <c r="G1031" s="203"/>
      <c r="H1031" s="203"/>
      <c r="I1031" s="206"/>
      <c r="J1031" s="217">
        <f>BK1031</f>
        <v>0</v>
      </c>
      <c r="K1031" s="203"/>
      <c r="L1031" s="208"/>
      <c r="M1031" s="209"/>
      <c r="N1031" s="210"/>
      <c r="O1031" s="210"/>
      <c r="P1031" s="211">
        <f>SUM(P1032:P1044)</f>
        <v>0</v>
      </c>
      <c r="Q1031" s="210"/>
      <c r="R1031" s="211">
        <f>SUM(R1032:R1044)</f>
        <v>0</v>
      </c>
      <c r="S1031" s="210"/>
      <c r="T1031" s="212">
        <f>SUM(T1032:T1044)</f>
        <v>0</v>
      </c>
      <c r="AR1031" s="213" t="s">
        <v>187</v>
      </c>
      <c r="AT1031" s="214" t="s">
        <v>78</v>
      </c>
      <c r="AU1031" s="214" t="s">
        <v>87</v>
      </c>
      <c r="AY1031" s="213" t="s">
        <v>174</v>
      </c>
      <c r="BK1031" s="215">
        <f>SUM(BK1032:BK1044)</f>
        <v>0</v>
      </c>
    </row>
    <row r="1032" s="1" customFormat="1" ht="16.5" customHeight="1">
      <c r="B1032" s="37"/>
      <c r="C1032" s="218" t="s">
        <v>2087</v>
      </c>
      <c r="D1032" s="218" t="s">
        <v>175</v>
      </c>
      <c r="E1032" s="219" t="s">
        <v>2469</v>
      </c>
      <c r="F1032" s="220" t="s">
        <v>2470</v>
      </c>
      <c r="G1032" s="221" t="s">
        <v>463</v>
      </c>
      <c r="H1032" s="222">
        <v>2317.8000000000002</v>
      </c>
      <c r="I1032" s="223"/>
      <c r="J1032" s="224">
        <f>ROUND(I1032*H1032,2)</f>
        <v>0</v>
      </c>
      <c r="K1032" s="220" t="s">
        <v>330</v>
      </c>
      <c r="L1032" s="42"/>
      <c r="M1032" s="225" t="s">
        <v>1</v>
      </c>
      <c r="N1032" s="226" t="s">
        <v>50</v>
      </c>
      <c r="O1032" s="78"/>
      <c r="P1032" s="227">
        <f>O1032*H1032</f>
        <v>0</v>
      </c>
      <c r="Q1032" s="227">
        <v>0</v>
      </c>
      <c r="R1032" s="227">
        <f>Q1032*H1032</f>
        <v>0</v>
      </c>
      <c r="S1032" s="227">
        <v>0</v>
      </c>
      <c r="T1032" s="228">
        <f>S1032*H1032</f>
        <v>0</v>
      </c>
      <c r="AR1032" s="15" t="s">
        <v>612</v>
      </c>
      <c r="AT1032" s="15" t="s">
        <v>175</v>
      </c>
      <c r="AU1032" s="15" t="s">
        <v>90</v>
      </c>
      <c r="AY1032" s="15" t="s">
        <v>174</v>
      </c>
      <c r="BE1032" s="229">
        <f>IF(N1032="základní",J1032,0)</f>
        <v>0</v>
      </c>
      <c r="BF1032" s="229">
        <f>IF(N1032="snížená",J1032,0)</f>
        <v>0</v>
      </c>
      <c r="BG1032" s="229">
        <f>IF(N1032="zákl. přenesená",J1032,0)</f>
        <v>0</v>
      </c>
      <c r="BH1032" s="229">
        <f>IF(N1032="sníž. přenesená",J1032,0)</f>
        <v>0</v>
      </c>
      <c r="BI1032" s="229">
        <f>IF(N1032="nulová",J1032,0)</f>
        <v>0</v>
      </c>
      <c r="BJ1032" s="15" t="s">
        <v>87</v>
      </c>
      <c r="BK1032" s="229">
        <f>ROUND(I1032*H1032,2)</f>
        <v>0</v>
      </c>
      <c r="BL1032" s="15" t="s">
        <v>612</v>
      </c>
      <c r="BM1032" s="15" t="s">
        <v>3566</v>
      </c>
    </row>
    <row r="1033" s="1" customFormat="1">
      <c r="B1033" s="37"/>
      <c r="C1033" s="38"/>
      <c r="D1033" s="230" t="s">
        <v>181</v>
      </c>
      <c r="E1033" s="38"/>
      <c r="F1033" s="231" t="s">
        <v>2472</v>
      </c>
      <c r="G1033" s="38"/>
      <c r="H1033" s="38"/>
      <c r="I1033" s="142"/>
      <c r="J1033" s="38"/>
      <c r="K1033" s="38"/>
      <c r="L1033" s="42"/>
      <c r="M1033" s="232"/>
      <c r="N1033" s="78"/>
      <c r="O1033" s="78"/>
      <c r="P1033" s="78"/>
      <c r="Q1033" s="78"/>
      <c r="R1033" s="78"/>
      <c r="S1033" s="78"/>
      <c r="T1033" s="79"/>
      <c r="AT1033" s="15" t="s">
        <v>181</v>
      </c>
      <c r="AU1033" s="15" t="s">
        <v>90</v>
      </c>
    </row>
    <row r="1034" s="12" customFormat="1">
      <c r="B1034" s="236"/>
      <c r="C1034" s="237"/>
      <c r="D1034" s="230" t="s">
        <v>287</v>
      </c>
      <c r="E1034" s="238" t="s">
        <v>1</v>
      </c>
      <c r="F1034" s="239" t="s">
        <v>3331</v>
      </c>
      <c r="G1034" s="237"/>
      <c r="H1034" s="240">
        <v>1015</v>
      </c>
      <c r="I1034" s="241"/>
      <c r="J1034" s="237"/>
      <c r="K1034" s="237"/>
      <c r="L1034" s="242"/>
      <c r="M1034" s="243"/>
      <c r="N1034" s="244"/>
      <c r="O1034" s="244"/>
      <c r="P1034" s="244"/>
      <c r="Q1034" s="244"/>
      <c r="R1034" s="244"/>
      <c r="S1034" s="244"/>
      <c r="T1034" s="245"/>
      <c r="AT1034" s="246" t="s">
        <v>287</v>
      </c>
      <c r="AU1034" s="246" t="s">
        <v>90</v>
      </c>
      <c r="AV1034" s="12" t="s">
        <v>90</v>
      </c>
      <c r="AW1034" s="12" t="s">
        <v>40</v>
      </c>
      <c r="AX1034" s="12" t="s">
        <v>79</v>
      </c>
      <c r="AY1034" s="246" t="s">
        <v>174</v>
      </c>
    </row>
    <row r="1035" s="12" customFormat="1">
      <c r="B1035" s="236"/>
      <c r="C1035" s="237"/>
      <c r="D1035" s="230" t="s">
        <v>287</v>
      </c>
      <c r="E1035" s="238" t="s">
        <v>1</v>
      </c>
      <c r="F1035" s="239" t="s">
        <v>3332</v>
      </c>
      <c r="G1035" s="237"/>
      <c r="H1035" s="240">
        <v>94</v>
      </c>
      <c r="I1035" s="241"/>
      <c r="J1035" s="237"/>
      <c r="K1035" s="237"/>
      <c r="L1035" s="242"/>
      <c r="M1035" s="243"/>
      <c r="N1035" s="244"/>
      <c r="O1035" s="244"/>
      <c r="P1035" s="244"/>
      <c r="Q1035" s="244"/>
      <c r="R1035" s="244"/>
      <c r="S1035" s="244"/>
      <c r="T1035" s="245"/>
      <c r="AT1035" s="246" t="s">
        <v>287</v>
      </c>
      <c r="AU1035" s="246" t="s">
        <v>90</v>
      </c>
      <c r="AV1035" s="12" t="s">
        <v>90</v>
      </c>
      <c r="AW1035" s="12" t="s">
        <v>40</v>
      </c>
      <c r="AX1035" s="12" t="s">
        <v>79</v>
      </c>
      <c r="AY1035" s="246" t="s">
        <v>174</v>
      </c>
    </row>
    <row r="1036" s="12" customFormat="1">
      <c r="B1036" s="236"/>
      <c r="C1036" s="237"/>
      <c r="D1036" s="230" t="s">
        <v>287</v>
      </c>
      <c r="E1036" s="238" t="s">
        <v>1</v>
      </c>
      <c r="F1036" s="239" t="s">
        <v>3333</v>
      </c>
      <c r="G1036" s="237"/>
      <c r="H1036" s="240">
        <v>381</v>
      </c>
      <c r="I1036" s="241"/>
      <c r="J1036" s="237"/>
      <c r="K1036" s="237"/>
      <c r="L1036" s="242"/>
      <c r="M1036" s="243"/>
      <c r="N1036" s="244"/>
      <c r="O1036" s="244"/>
      <c r="P1036" s="244"/>
      <c r="Q1036" s="244"/>
      <c r="R1036" s="244"/>
      <c r="S1036" s="244"/>
      <c r="T1036" s="245"/>
      <c r="AT1036" s="246" t="s">
        <v>287</v>
      </c>
      <c r="AU1036" s="246" t="s">
        <v>90</v>
      </c>
      <c r="AV1036" s="12" t="s">
        <v>90</v>
      </c>
      <c r="AW1036" s="12" t="s">
        <v>40</v>
      </c>
      <c r="AX1036" s="12" t="s">
        <v>79</v>
      </c>
      <c r="AY1036" s="246" t="s">
        <v>174</v>
      </c>
    </row>
    <row r="1037" s="12" customFormat="1">
      <c r="B1037" s="236"/>
      <c r="C1037" s="237"/>
      <c r="D1037" s="230" t="s">
        <v>287</v>
      </c>
      <c r="E1037" s="238" t="s">
        <v>1</v>
      </c>
      <c r="F1037" s="239" t="s">
        <v>3334</v>
      </c>
      <c r="G1037" s="237"/>
      <c r="H1037" s="240">
        <v>87</v>
      </c>
      <c r="I1037" s="241"/>
      <c r="J1037" s="237"/>
      <c r="K1037" s="237"/>
      <c r="L1037" s="242"/>
      <c r="M1037" s="243"/>
      <c r="N1037" s="244"/>
      <c r="O1037" s="244"/>
      <c r="P1037" s="244"/>
      <c r="Q1037" s="244"/>
      <c r="R1037" s="244"/>
      <c r="S1037" s="244"/>
      <c r="T1037" s="245"/>
      <c r="AT1037" s="246" t="s">
        <v>287</v>
      </c>
      <c r="AU1037" s="246" t="s">
        <v>90</v>
      </c>
      <c r="AV1037" s="12" t="s">
        <v>90</v>
      </c>
      <c r="AW1037" s="12" t="s">
        <v>40</v>
      </c>
      <c r="AX1037" s="12" t="s">
        <v>79</v>
      </c>
      <c r="AY1037" s="246" t="s">
        <v>174</v>
      </c>
    </row>
    <row r="1038" s="12" customFormat="1">
      <c r="B1038" s="236"/>
      <c r="C1038" s="237"/>
      <c r="D1038" s="230" t="s">
        <v>287</v>
      </c>
      <c r="E1038" s="238" t="s">
        <v>1</v>
      </c>
      <c r="F1038" s="239" t="s">
        <v>3335</v>
      </c>
      <c r="G1038" s="237"/>
      <c r="H1038" s="240">
        <v>77</v>
      </c>
      <c r="I1038" s="241"/>
      <c r="J1038" s="237"/>
      <c r="K1038" s="237"/>
      <c r="L1038" s="242"/>
      <c r="M1038" s="243"/>
      <c r="N1038" s="244"/>
      <c r="O1038" s="244"/>
      <c r="P1038" s="244"/>
      <c r="Q1038" s="244"/>
      <c r="R1038" s="244"/>
      <c r="S1038" s="244"/>
      <c r="T1038" s="245"/>
      <c r="AT1038" s="246" t="s">
        <v>287</v>
      </c>
      <c r="AU1038" s="246" t="s">
        <v>90</v>
      </c>
      <c r="AV1038" s="12" t="s">
        <v>90</v>
      </c>
      <c r="AW1038" s="12" t="s">
        <v>40</v>
      </c>
      <c r="AX1038" s="12" t="s">
        <v>79</v>
      </c>
      <c r="AY1038" s="246" t="s">
        <v>174</v>
      </c>
    </row>
    <row r="1039" s="12" customFormat="1">
      <c r="B1039" s="236"/>
      <c r="C1039" s="237"/>
      <c r="D1039" s="230" t="s">
        <v>287</v>
      </c>
      <c r="E1039" s="238" t="s">
        <v>1</v>
      </c>
      <c r="F1039" s="239" t="s">
        <v>3336</v>
      </c>
      <c r="G1039" s="237"/>
      <c r="H1039" s="240">
        <v>98</v>
      </c>
      <c r="I1039" s="241"/>
      <c r="J1039" s="237"/>
      <c r="K1039" s="237"/>
      <c r="L1039" s="242"/>
      <c r="M1039" s="243"/>
      <c r="N1039" s="244"/>
      <c r="O1039" s="244"/>
      <c r="P1039" s="244"/>
      <c r="Q1039" s="244"/>
      <c r="R1039" s="244"/>
      <c r="S1039" s="244"/>
      <c r="T1039" s="245"/>
      <c r="AT1039" s="246" t="s">
        <v>287</v>
      </c>
      <c r="AU1039" s="246" t="s">
        <v>90</v>
      </c>
      <c r="AV1039" s="12" t="s">
        <v>90</v>
      </c>
      <c r="AW1039" s="12" t="s">
        <v>40</v>
      </c>
      <c r="AX1039" s="12" t="s">
        <v>79</v>
      </c>
      <c r="AY1039" s="246" t="s">
        <v>174</v>
      </c>
    </row>
    <row r="1040" s="12" customFormat="1">
      <c r="B1040" s="236"/>
      <c r="C1040" s="237"/>
      <c r="D1040" s="230" t="s">
        <v>287</v>
      </c>
      <c r="E1040" s="238" t="s">
        <v>1</v>
      </c>
      <c r="F1040" s="239" t="s">
        <v>3337</v>
      </c>
      <c r="G1040" s="237"/>
      <c r="H1040" s="240">
        <v>86</v>
      </c>
      <c r="I1040" s="241"/>
      <c r="J1040" s="237"/>
      <c r="K1040" s="237"/>
      <c r="L1040" s="242"/>
      <c r="M1040" s="243"/>
      <c r="N1040" s="244"/>
      <c r="O1040" s="244"/>
      <c r="P1040" s="244"/>
      <c r="Q1040" s="244"/>
      <c r="R1040" s="244"/>
      <c r="S1040" s="244"/>
      <c r="T1040" s="245"/>
      <c r="AT1040" s="246" t="s">
        <v>287</v>
      </c>
      <c r="AU1040" s="246" t="s">
        <v>90</v>
      </c>
      <c r="AV1040" s="12" t="s">
        <v>90</v>
      </c>
      <c r="AW1040" s="12" t="s">
        <v>40</v>
      </c>
      <c r="AX1040" s="12" t="s">
        <v>79</v>
      </c>
      <c r="AY1040" s="246" t="s">
        <v>174</v>
      </c>
    </row>
    <row r="1041" s="12" customFormat="1">
      <c r="B1041" s="236"/>
      <c r="C1041" s="237"/>
      <c r="D1041" s="230" t="s">
        <v>287</v>
      </c>
      <c r="E1041" s="238" t="s">
        <v>1</v>
      </c>
      <c r="F1041" s="239" t="s">
        <v>3338</v>
      </c>
      <c r="G1041" s="237"/>
      <c r="H1041" s="240">
        <v>49</v>
      </c>
      <c r="I1041" s="241"/>
      <c r="J1041" s="237"/>
      <c r="K1041" s="237"/>
      <c r="L1041" s="242"/>
      <c r="M1041" s="243"/>
      <c r="N1041" s="244"/>
      <c r="O1041" s="244"/>
      <c r="P1041" s="244"/>
      <c r="Q1041" s="244"/>
      <c r="R1041" s="244"/>
      <c r="S1041" s="244"/>
      <c r="T1041" s="245"/>
      <c r="AT1041" s="246" t="s">
        <v>287</v>
      </c>
      <c r="AU1041" s="246" t="s">
        <v>90</v>
      </c>
      <c r="AV1041" s="12" t="s">
        <v>90</v>
      </c>
      <c r="AW1041" s="12" t="s">
        <v>40</v>
      </c>
      <c r="AX1041" s="12" t="s">
        <v>79</v>
      </c>
      <c r="AY1041" s="246" t="s">
        <v>174</v>
      </c>
    </row>
    <row r="1042" s="12" customFormat="1">
      <c r="B1042" s="236"/>
      <c r="C1042" s="237"/>
      <c r="D1042" s="230" t="s">
        <v>287</v>
      </c>
      <c r="E1042" s="238" t="s">
        <v>1</v>
      </c>
      <c r="F1042" s="239" t="s">
        <v>3339</v>
      </c>
      <c r="G1042" s="237"/>
      <c r="H1042" s="240">
        <v>63</v>
      </c>
      <c r="I1042" s="241"/>
      <c r="J1042" s="237"/>
      <c r="K1042" s="237"/>
      <c r="L1042" s="242"/>
      <c r="M1042" s="243"/>
      <c r="N1042" s="244"/>
      <c r="O1042" s="244"/>
      <c r="P1042" s="244"/>
      <c r="Q1042" s="244"/>
      <c r="R1042" s="244"/>
      <c r="S1042" s="244"/>
      <c r="T1042" s="245"/>
      <c r="AT1042" s="246" t="s">
        <v>287</v>
      </c>
      <c r="AU1042" s="246" t="s">
        <v>90</v>
      </c>
      <c r="AV1042" s="12" t="s">
        <v>90</v>
      </c>
      <c r="AW1042" s="12" t="s">
        <v>40</v>
      </c>
      <c r="AX1042" s="12" t="s">
        <v>79</v>
      </c>
      <c r="AY1042" s="246" t="s">
        <v>174</v>
      </c>
    </row>
    <row r="1043" s="12" customFormat="1">
      <c r="B1043" s="236"/>
      <c r="C1043" s="237"/>
      <c r="D1043" s="230" t="s">
        <v>287</v>
      </c>
      <c r="E1043" s="238" t="s">
        <v>1</v>
      </c>
      <c r="F1043" s="239" t="s">
        <v>3340</v>
      </c>
      <c r="G1043" s="237"/>
      <c r="H1043" s="240">
        <v>55</v>
      </c>
      <c r="I1043" s="241"/>
      <c r="J1043" s="237"/>
      <c r="K1043" s="237"/>
      <c r="L1043" s="242"/>
      <c r="M1043" s="243"/>
      <c r="N1043" s="244"/>
      <c r="O1043" s="244"/>
      <c r="P1043" s="244"/>
      <c r="Q1043" s="244"/>
      <c r="R1043" s="244"/>
      <c r="S1043" s="244"/>
      <c r="T1043" s="245"/>
      <c r="AT1043" s="246" t="s">
        <v>287</v>
      </c>
      <c r="AU1043" s="246" t="s">
        <v>90</v>
      </c>
      <c r="AV1043" s="12" t="s">
        <v>90</v>
      </c>
      <c r="AW1043" s="12" t="s">
        <v>40</v>
      </c>
      <c r="AX1043" s="12" t="s">
        <v>79</v>
      </c>
      <c r="AY1043" s="246" t="s">
        <v>174</v>
      </c>
    </row>
    <row r="1044" s="12" customFormat="1">
      <c r="B1044" s="236"/>
      <c r="C1044" s="237"/>
      <c r="D1044" s="230" t="s">
        <v>287</v>
      </c>
      <c r="E1044" s="238" t="s">
        <v>1</v>
      </c>
      <c r="F1044" s="239" t="s">
        <v>3341</v>
      </c>
      <c r="G1044" s="237"/>
      <c r="H1044" s="240">
        <v>312.80000000000001</v>
      </c>
      <c r="I1044" s="241"/>
      <c r="J1044" s="237"/>
      <c r="K1044" s="237"/>
      <c r="L1044" s="242"/>
      <c r="M1044" s="257"/>
      <c r="N1044" s="258"/>
      <c r="O1044" s="258"/>
      <c r="P1044" s="258"/>
      <c r="Q1044" s="258"/>
      <c r="R1044" s="258"/>
      <c r="S1044" s="258"/>
      <c r="T1044" s="259"/>
      <c r="AT1044" s="246" t="s">
        <v>287</v>
      </c>
      <c r="AU1044" s="246" t="s">
        <v>90</v>
      </c>
      <c r="AV1044" s="12" t="s">
        <v>90</v>
      </c>
      <c r="AW1044" s="12" t="s">
        <v>40</v>
      </c>
      <c r="AX1044" s="12" t="s">
        <v>79</v>
      </c>
      <c r="AY1044" s="246" t="s">
        <v>174</v>
      </c>
    </row>
    <row r="1045" s="1" customFormat="1" ht="6.96" customHeight="1">
      <c r="B1045" s="56"/>
      <c r="C1045" s="57"/>
      <c r="D1045" s="57"/>
      <c r="E1045" s="57"/>
      <c r="F1045" s="57"/>
      <c r="G1045" s="57"/>
      <c r="H1045" s="57"/>
      <c r="I1045" s="169"/>
      <c r="J1045" s="57"/>
      <c r="K1045" s="57"/>
      <c r="L1045" s="42"/>
    </row>
  </sheetData>
  <sheetProtection sheet="1" autoFilter="0" formatColumns="0" formatRows="0" objects="1" scenarios="1" spinCount="100000" saltValue="vWRcfFczuMuHtQWUv31mSNTvJL/HCESR54VN8a9knrM3N4cDgxqZxSJxt6QVYUDtEIMtKNLMfOAI3OFBtagHQA==" hashValue="qPNtfHk+93cQi3RvjYCx2afrc+mT+zysL1noTlnsWtskzm3weUfKV2vJ20Cdui3sxwUlhieWNB2RwdUwkpfTaA==" algorithmName="SHA-512" password="CC35"/>
  <autoFilter ref="C98:K104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7:H87"/>
    <mergeCell ref="E89:H89"/>
    <mergeCell ref="E91:H9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14.17" style="135" customWidth="1"/>
    <col min="10" max="10" width="23.5" customWidth="1"/>
    <col min="11" max="11" width="15.5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5" t="s">
        <v>132</v>
      </c>
    </row>
    <row r="3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8"/>
      <c r="AT3" s="15" t="s">
        <v>90</v>
      </c>
    </row>
    <row r="4" ht="24.96" customHeight="1">
      <c r="B4" s="18"/>
      <c r="D4" s="139" t="s">
        <v>143</v>
      </c>
      <c r="L4" s="18"/>
      <c r="M4" s="22" t="s">
        <v>10</v>
      </c>
      <c r="AT4" s="15" t="s">
        <v>4</v>
      </c>
    </row>
    <row r="5" ht="6.96" customHeight="1">
      <c r="B5" s="18"/>
      <c r="L5" s="18"/>
    </row>
    <row r="6" ht="12" customHeight="1">
      <c r="B6" s="18"/>
      <c r="D6" s="140" t="s">
        <v>16</v>
      </c>
      <c r="L6" s="18"/>
    </row>
    <row r="7" ht="16.5" customHeight="1">
      <c r="B7" s="18"/>
      <c r="E7" s="141" t="str">
        <f>'Rekapitulace stavby'!K6</f>
        <v>Kanalizace Stříbrná Skalice - III.etapa</v>
      </c>
      <c r="F7" s="140"/>
      <c r="G7" s="140"/>
      <c r="H7" s="140"/>
      <c r="L7" s="18"/>
    </row>
    <row r="8" s="1" customFormat="1" ht="12" customHeight="1">
      <c r="B8" s="42"/>
      <c r="D8" s="140" t="s">
        <v>144</v>
      </c>
      <c r="I8" s="142"/>
      <c r="L8" s="42"/>
    </row>
    <row r="9" s="1" customFormat="1" ht="36.96" customHeight="1">
      <c r="B9" s="42"/>
      <c r="E9" s="143" t="s">
        <v>3567</v>
      </c>
      <c r="F9" s="1"/>
      <c r="G9" s="1"/>
      <c r="H9" s="1"/>
      <c r="I9" s="142"/>
      <c r="L9" s="42"/>
    </row>
    <row r="10" s="1" customFormat="1">
      <c r="B10" s="42"/>
      <c r="I10" s="142"/>
      <c r="L10" s="42"/>
    </row>
    <row r="11" s="1" customFormat="1" ht="12" customHeight="1">
      <c r="B11" s="42"/>
      <c r="D11" s="140" t="s">
        <v>18</v>
      </c>
      <c r="F11" s="15" t="s">
        <v>89</v>
      </c>
      <c r="I11" s="144" t="s">
        <v>20</v>
      </c>
      <c r="J11" s="15" t="s">
        <v>21</v>
      </c>
      <c r="L11" s="42"/>
    </row>
    <row r="12" s="1" customFormat="1" ht="12" customHeight="1">
      <c r="B12" s="42"/>
      <c r="D12" s="140" t="s">
        <v>22</v>
      </c>
      <c r="F12" s="15" t="s">
        <v>245</v>
      </c>
      <c r="I12" s="144" t="s">
        <v>24</v>
      </c>
      <c r="J12" s="145" t="str">
        <f>'Rekapitulace stavby'!AN8</f>
        <v>30. 1. 2019</v>
      </c>
      <c r="L12" s="42"/>
    </row>
    <row r="13" s="1" customFormat="1" ht="21.84" customHeight="1">
      <c r="B13" s="42"/>
      <c r="D13" s="146" t="s">
        <v>26</v>
      </c>
      <c r="F13" s="147" t="s">
        <v>27</v>
      </c>
      <c r="I13" s="148" t="s">
        <v>28</v>
      </c>
      <c r="J13" s="147" t="s">
        <v>246</v>
      </c>
      <c r="L13" s="42"/>
    </row>
    <row r="14" s="1" customFormat="1" ht="12" customHeight="1">
      <c r="B14" s="42"/>
      <c r="D14" s="140" t="s">
        <v>30</v>
      </c>
      <c r="I14" s="144" t="s">
        <v>31</v>
      </c>
      <c r="J14" s="15" t="str">
        <f>IF('Rekapitulace stavby'!AN10="","",'Rekapitulace stavby'!AN10)</f>
        <v>00235750</v>
      </c>
      <c r="L14" s="42"/>
    </row>
    <row r="15" s="1" customFormat="1" ht="18" customHeight="1">
      <c r="B15" s="42"/>
      <c r="E15" s="15" t="str">
        <f>IF('Rekapitulace stavby'!E11="","",'Rekapitulace stavby'!E11)</f>
        <v>Obec Stříbrná Skalice</v>
      </c>
      <c r="I15" s="144" t="s">
        <v>34</v>
      </c>
      <c r="J15" s="15" t="str">
        <f>IF('Rekapitulace stavby'!AN11="","",'Rekapitulace stavby'!AN11)</f>
        <v/>
      </c>
      <c r="L15" s="42"/>
    </row>
    <row r="16" s="1" customFormat="1" ht="6.96" customHeight="1">
      <c r="B16" s="42"/>
      <c r="I16" s="142"/>
      <c r="L16" s="42"/>
    </row>
    <row r="17" s="1" customFormat="1" ht="12" customHeight="1">
      <c r="B17" s="42"/>
      <c r="D17" s="140" t="s">
        <v>35</v>
      </c>
      <c r="I17" s="144" t="s">
        <v>31</v>
      </c>
      <c r="J17" s="31" t="str">
        <f>'Rekapitulace stavby'!AN13</f>
        <v>Vyplň údaj</v>
      </c>
      <c r="L17" s="42"/>
    </row>
    <row r="18" s="1" customFormat="1" ht="18" customHeight="1">
      <c r="B18" s="42"/>
      <c r="E18" s="31" t="str">
        <f>'Rekapitulace stavby'!E14</f>
        <v>Vyplň údaj</v>
      </c>
      <c r="F18" s="15"/>
      <c r="G18" s="15"/>
      <c r="H18" s="15"/>
      <c r="I18" s="144" t="s">
        <v>34</v>
      </c>
      <c r="J18" s="31" t="str">
        <f>'Rekapitulace stavby'!AN14</f>
        <v>Vyplň údaj</v>
      </c>
      <c r="L18" s="42"/>
    </row>
    <row r="19" s="1" customFormat="1" ht="6.96" customHeight="1">
      <c r="B19" s="42"/>
      <c r="I19" s="142"/>
      <c r="L19" s="42"/>
    </row>
    <row r="20" s="1" customFormat="1" ht="12" customHeight="1">
      <c r="B20" s="42"/>
      <c r="D20" s="140" t="s">
        <v>37</v>
      </c>
      <c r="I20" s="144" t="s">
        <v>31</v>
      </c>
      <c r="J20" s="15" t="str">
        <f>IF('Rekapitulace stavby'!AN16="","",'Rekapitulace stavby'!AN16)</f>
        <v>47116901</v>
      </c>
      <c r="L20" s="42"/>
    </row>
    <row r="21" s="1" customFormat="1" ht="18" customHeight="1">
      <c r="B21" s="42"/>
      <c r="E21" s="15" t="str">
        <f>IF('Rekapitulace stavby'!E17="","",'Rekapitulace stavby'!E17)</f>
        <v>Vodohospodářský rozvoj a výstavba a.s.</v>
      </c>
      <c r="I21" s="144" t="s">
        <v>34</v>
      </c>
      <c r="J21" s="15" t="str">
        <f>IF('Rekapitulace stavby'!AN17="","",'Rekapitulace stavby'!AN17)</f>
        <v/>
      </c>
      <c r="L21" s="42"/>
    </row>
    <row r="22" s="1" customFormat="1" ht="6.96" customHeight="1">
      <c r="B22" s="42"/>
      <c r="I22" s="142"/>
      <c r="L22" s="42"/>
    </row>
    <row r="23" s="1" customFormat="1" ht="12" customHeight="1">
      <c r="B23" s="42"/>
      <c r="D23" s="140" t="s">
        <v>41</v>
      </c>
      <c r="I23" s="144" t="s">
        <v>31</v>
      </c>
      <c r="J23" s="15" t="str">
        <f>IF('Rekapitulace stavby'!AN19="","",'Rekapitulace stavby'!AN19)</f>
        <v/>
      </c>
      <c r="L23" s="42"/>
    </row>
    <row r="24" s="1" customFormat="1" ht="18" customHeight="1">
      <c r="B24" s="42"/>
      <c r="E24" s="15" t="str">
        <f>IF('Rekapitulace stavby'!E20="","",'Rekapitulace stavby'!E20)</f>
        <v>Dvořák</v>
      </c>
      <c r="I24" s="144" t="s">
        <v>34</v>
      </c>
      <c r="J24" s="15" t="str">
        <f>IF('Rekapitulace stavby'!AN20="","",'Rekapitulace stavby'!AN20)</f>
        <v/>
      </c>
      <c r="L24" s="42"/>
    </row>
    <row r="25" s="1" customFormat="1" ht="6.96" customHeight="1">
      <c r="B25" s="42"/>
      <c r="I25" s="142"/>
      <c r="L25" s="42"/>
    </row>
    <row r="26" s="1" customFormat="1" ht="12" customHeight="1">
      <c r="B26" s="42"/>
      <c r="D26" s="140" t="s">
        <v>43</v>
      </c>
      <c r="I26" s="142"/>
      <c r="L26" s="42"/>
    </row>
    <row r="27" s="7" customFormat="1" ht="16.5" customHeight="1">
      <c r="B27" s="149"/>
      <c r="E27" s="150" t="s">
        <v>1</v>
      </c>
      <c r="F27" s="150"/>
      <c r="G27" s="150"/>
      <c r="H27" s="150"/>
      <c r="I27" s="151"/>
      <c r="L27" s="149"/>
    </row>
    <row r="28" s="1" customFormat="1" ht="6.96" customHeight="1">
      <c r="B28" s="42"/>
      <c r="I28" s="142"/>
      <c r="L28" s="42"/>
    </row>
    <row r="29" s="1" customFormat="1" ht="6.96" customHeight="1">
      <c r="B29" s="42"/>
      <c r="D29" s="70"/>
      <c r="E29" s="70"/>
      <c r="F29" s="70"/>
      <c r="G29" s="70"/>
      <c r="H29" s="70"/>
      <c r="I29" s="152"/>
      <c r="J29" s="70"/>
      <c r="K29" s="70"/>
      <c r="L29" s="42"/>
    </row>
    <row r="30" s="1" customFormat="1" ht="25.44" customHeight="1">
      <c r="B30" s="42"/>
      <c r="D30" s="153" t="s">
        <v>45</v>
      </c>
      <c r="I30" s="142"/>
      <c r="J30" s="154">
        <f>ROUND(J94, 2)</f>
        <v>0</v>
      </c>
      <c r="L30" s="42"/>
    </row>
    <row r="31" s="1" customFormat="1" ht="6.96" customHeight="1">
      <c r="B31" s="42"/>
      <c r="D31" s="70"/>
      <c r="E31" s="70"/>
      <c r="F31" s="70"/>
      <c r="G31" s="70"/>
      <c r="H31" s="70"/>
      <c r="I31" s="152"/>
      <c r="J31" s="70"/>
      <c r="K31" s="70"/>
      <c r="L31" s="42"/>
    </row>
    <row r="32" s="1" customFormat="1" ht="14.4" customHeight="1">
      <c r="B32" s="42"/>
      <c r="F32" s="155" t="s">
        <v>47</v>
      </c>
      <c r="I32" s="156" t="s">
        <v>46</v>
      </c>
      <c r="J32" s="155" t="s">
        <v>48</v>
      </c>
      <c r="L32" s="42"/>
    </row>
    <row r="33" s="1" customFormat="1" ht="14.4" customHeight="1">
      <c r="B33" s="42"/>
      <c r="D33" s="140" t="s">
        <v>49</v>
      </c>
      <c r="E33" s="140" t="s">
        <v>50</v>
      </c>
      <c r="F33" s="157">
        <f>ROUND((SUM(BE94:BE363)),  2)</f>
        <v>0</v>
      </c>
      <c r="I33" s="158">
        <v>0.20999999999999999</v>
      </c>
      <c r="J33" s="157">
        <f>ROUND(((SUM(BE94:BE363))*I33),  2)</f>
        <v>0</v>
      </c>
      <c r="L33" s="42"/>
    </row>
    <row r="34" s="1" customFormat="1" ht="14.4" customHeight="1">
      <c r="B34" s="42"/>
      <c r="E34" s="140" t="s">
        <v>51</v>
      </c>
      <c r="F34" s="157">
        <f>ROUND((SUM(BF94:BF363)),  2)</f>
        <v>0</v>
      </c>
      <c r="I34" s="158">
        <v>0.14999999999999999</v>
      </c>
      <c r="J34" s="157">
        <f>ROUND(((SUM(BF94:BF363))*I34),  2)</f>
        <v>0</v>
      </c>
      <c r="L34" s="42"/>
    </row>
    <row r="35" hidden="1" s="1" customFormat="1" ht="14.4" customHeight="1">
      <c r="B35" s="42"/>
      <c r="E35" s="140" t="s">
        <v>52</v>
      </c>
      <c r="F35" s="157">
        <f>ROUND((SUM(BG94:BG363)),  2)</f>
        <v>0</v>
      </c>
      <c r="I35" s="158">
        <v>0.20999999999999999</v>
      </c>
      <c r="J35" s="157">
        <f>0</f>
        <v>0</v>
      </c>
      <c r="L35" s="42"/>
    </row>
    <row r="36" hidden="1" s="1" customFormat="1" ht="14.4" customHeight="1">
      <c r="B36" s="42"/>
      <c r="E36" s="140" t="s">
        <v>53</v>
      </c>
      <c r="F36" s="157">
        <f>ROUND((SUM(BH94:BH363)),  2)</f>
        <v>0</v>
      </c>
      <c r="I36" s="158">
        <v>0.14999999999999999</v>
      </c>
      <c r="J36" s="157">
        <f>0</f>
        <v>0</v>
      </c>
      <c r="L36" s="42"/>
    </row>
    <row r="37" hidden="1" s="1" customFormat="1" ht="14.4" customHeight="1">
      <c r="B37" s="42"/>
      <c r="E37" s="140" t="s">
        <v>54</v>
      </c>
      <c r="F37" s="157">
        <f>ROUND((SUM(BI94:BI363)),  2)</f>
        <v>0</v>
      </c>
      <c r="I37" s="158">
        <v>0</v>
      </c>
      <c r="J37" s="157">
        <f>0</f>
        <v>0</v>
      </c>
      <c r="L37" s="42"/>
    </row>
    <row r="38" s="1" customFormat="1" ht="6.96" customHeight="1">
      <c r="B38" s="42"/>
      <c r="I38" s="142"/>
      <c r="L38" s="42"/>
    </row>
    <row r="39" s="1" customFormat="1" ht="25.44" customHeight="1">
      <c r="B39" s="42"/>
      <c r="C39" s="159"/>
      <c r="D39" s="160" t="s">
        <v>55</v>
      </c>
      <c r="E39" s="161"/>
      <c r="F39" s="161"/>
      <c r="G39" s="162" t="s">
        <v>56</v>
      </c>
      <c r="H39" s="163" t="s">
        <v>57</v>
      </c>
      <c r="I39" s="164"/>
      <c r="J39" s="165">
        <f>SUM(J30:J37)</f>
        <v>0</v>
      </c>
      <c r="K39" s="166"/>
      <c r="L39" s="42"/>
    </row>
    <row r="40" s="1" customFormat="1" ht="14.4" customHeight="1">
      <c r="B40" s="167"/>
      <c r="C40" s="168"/>
      <c r="D40" s="168"/>
      <c r="E40" s="168"/>
      <c r="F40" s="168"/>
      <c r="G40" s="168"/>
      <c r="H40" s="168"/>
      <c r="I40" s="169"/>
      <c r="J40" s="168"/>
      <c r="K40" s="168"/>
      <c r="L40" s="42"/>
    </row>
    <row r="44" s="1" customFormat="1" ht="6.96" customHeight="1">
      <c r="B44" s="170"/>
      <c r="C44" s="171"/>
      <c r="D44" s="171"/>
      <c r="E44" s="171"/>
      <c r="F44" s="171"/>
      <c r="G44" s="171"/>
      <c r="H44" s="171"/>
      <c r="I44" s="172"/>
      <c r="J44" s="171"/>
      <c r="K44" s="171"/>
      <c r="L44" s="42"/>
    </row>
    <row r="45" s="1" customFormat="1" ht="24.96" customHeight="1">
      <c r="B45" s="37"/>
      <c r="C45" s="21" t="s">
        <v>151</v>
      </c>
      <c r="D45" s="38"/>
      <c r="E45" s="38"/>
      <c r="F45" s="38"/>
      <c r="G45" s="38"/>
      <c r="H45" s="38"/>
      <c r="I45" s="142"/>
      <c r="J45" s="38"/>
      <c r="K45" s="38"/>
      <c r="L45" s="42"/>
    </row>
    <row r="46" s="1" customFormat="1" ht="6.96" customHeight="1">
      <c r="B46" s="37"/>
      <c r="C46" s="38"/>
      <c r="D46" s="38"/>
      <c r="E46" s="38"/>
      <c r="F46" s="38"/>
      <c r="G46" s="38"/>
      <c r="H46" s="38"/>
      <c r="I46" s="142"/>
      <c r="J46" s="38"/>
      <c r="K46" s="38"/>
      <c r="L46" s="42"/>
    </row>
    <row r="47" s="1" customFormat="1" ht="12" customHeight="1">
      <c r="B47" s="37"/>
      <c r="C47" s="30" t="s">
        <v>16</v>
      </c>
      <c r="D47" s="38"/>
      <c r="E47" s="38"/>
      <c r="F47" s="38"/>
      <c r="G47" s="38"/>
      <c r="H47" s="38"/>
      <c r="I47" s="142"/>
      <c r="J47" s="38"/>
      <c r="K47" s="38"/>
      <c r="L47" s="42"/>
    </row>
    <row r="48" s="1" customFormat="1" ht="16.5" customHeight="1">
      <c r="B48" s="37"/>
      <c r="C48" s="38"/>
      <c r="D48" s="38"/>
      <c r="E48" s="173" t="str">
        <f>E7</f>
        <v>Kanalizace Stříbrná Skalice - III.etapa</v>
      </c>
      <c r="F48" s="30"/>
      <c r="G48" s="30"/>
      <c r="H48" s="30"/>
      <c r="I48" s="142"/>
      <c r="J48" s="38"/>
      <c r="K48" s="38"/>
      <c r="L48" s="42"/>
    </row>
    <row r="49" s="1" customFormat="1" ht="12" customHeight="1">
      <c r="B49" s="37"/>
      <c r="C49" s="30" t="s">
        <v>144</v>
      </c>
      <c r="D49" s="38"/>
      <c r="E49" s="38"/>
      <c r="F49" s="38"/>
      <c r="G49" s="38"/>
      <c r="H49" s="38"/>
      <c r="I49" s="142"/>
      <c r="J49" s="38"/>
      <c r="K49" s="38"/>
      <c r="L49" s="42"/>
    </row>
    <row r="50" s="1" customFormat="1" ht="16.5" customHeight="1">
      <c r="B50" s="37"/>
      <c r="C50" s="38"/>
      <c r="D50" s="38"/>
      <c r="E50" s="63" t="str">
        <f>E9</f>
        <v xml:space="preserve">2019_01_0.1.5 - IO 01.5 Výtlak  V1</v>
      </c>
      <c r="F50" s="38"/>
      <c r="G50" s="38"/>
      <c r="H50" s="38"/>
      <c r="I50" s="142"/>
      <c r="J50" s="38"/>
      <c r="K50" s="38"/>
      <c r="L50" s="42"/>
    </row>
    <row r="51" s="1" customFormat="1" ht="6.96" customHeight="1">
      <c r="B51" s="37"/>
      <c r="C51" s="38"/>
      <c r="D51" s="38"/>
      <c r="E51" s="38"/>
      <c r="F51" s="38"/>
      <c r="G51" s="38"/>
      <c r="H51" s="38"/>
      <c r="I51" s="142"/>
      <c r="J51" s="38"/>
      <c r="K51" s="38"/>
      <c r="L51" s="42"/>
    </row>
    <row r="52" s="1" customFormat="1" ht="12" customHeight="1">
      <c r="B52" s="37"/>
      <c r="C52" s="30" t="s">
        <v>22</v>
      </c>
      <c r="D52" s="38"/>
      <c r="E52" s="38"/>
      <c r="F52" s="25" t="str">
        <f>F12</f>
        <v xml:space="preserve"> </v>
      </c>
      <c r="G52" s="38"/>
      <c r="H52" s="38"/>
      <c r="I52" s="144" t="s">
        <v>24</v>
      </c>
      <c r="J52" s="66" t="str">
        <f>IF(J12="","",J12)</f>
        <v>30. 1. 2019</v>
      </c>
      <c r="K52" s="38"/>
      <c r="L52" s="42"/>
    </row>
    <row r="53" s="1" customFormat="1" ht="6.96" customHeight="1">
      <c r="B53" s="37"/>
      <c r="C53" s="38"/>
      <c r="D53" s="38"/>
      <c r="E53" s="38"/>
      <c r="F53" s="38"/>
      <c r="G53" s="38"/>
      <c r="H53" s="38"/>
      <c r="I53" s="142"/>
      <c r="J53" s="38"/>
      <c r="K53" s="38"/>
      <c r="L53" s="42"/>
    </row>
    <row r="54" s="1" customFormat="1" ht="24.9" customHeight="1">
      <c r="B54" s="37"/>
      <c r="C54" s="30" t="s">
        <v>30</v>
      </c>
      <c r="D54" s="38"/>
      <c r="E54" s="38"/>
      <c r="F54" s="25" t="str">
        <f>E15</f>
        <v>Obec Stříbrná Skalice</v>
      </c>
      <c r="G54" s="38"/>
      <c r="H54" s="38"/>
      <c r="I54" s="144" t="s">
        <v>37</v>
      </c>
      <c r="J54" s="35" t="str">
        <f>E21</f>
        <v>Vodohospodářský rozvoj a výstavba a.s.</v>
      </c>
      <c r="K54" s="38"/>
      <c r="L54" s="42"/>
    </row>
    <row r="55" s="1" customFormat="1" ht="13.65" customHeight="1">
      <c r="B55" s="37"/>
      <c r="C55" s="30" t="s">
        <v>35</v>
      </c>
      <c r="D55" s="38"/>
      <c r="E55" s="38"/>
      <c r="F55" s="25" t="str">
        <f>IF(E18="","",E18)</f>
        <v>Vyplň údaj</v>
      </c>
      <c r="G55" s="38"/>
      <c r="H55" s="38"/>
      <c r="I55" s="144" t="s">
        <v>41</v>
      </c>
      <c r="J55" s="35" t="str">
        <f>E24</f>
        <v>Dvořák</v>
      </c>
      <c r="K55" s="38"/>
      <c r="L55" s="42"/>
    </row>
    <row r="56" s="1" customFormat="1" ht="10.32" customHeight="1">
      <c r="B56" s="37"/>
      <c r="C56" s="38"/>
      <c r="D56" s="38"/>
      <c r="E56" s="38"/>
      <c r="F56" s="38"/>
      <c r="G56" s="38"/>
      <c r="H56" s="38"/>
      <c r="I56" s="142"/>
      <c r="J56" s="38"/>
      <c r="K56" s="38"/>
      <c r="L56" s="42"/>
    </row>
    <row r="57" s="1" customFormat="1" ht="29.28" customHeight="1">
      <c r="B57" s="37"/>
      <c r="C57" s="174" t="s">
        <v>152</v>
      </c>
      <c r="D57" s="175"/>
      <c r="E57" s="175"/>
      <c r="F57" s="175"/>
      <c r="G57" s="175"/>
      <c r="H57" s="175"/>
      <c r="I57" s="176"/>
      <c r="J57" s="177" t="s">
        <v>153</v>
      </c>
      <c r="K57" s="175"/>
      <c r="L57" s="42"/>
    </row>
    <row r="58" s="1" customFormat="1" ht="10.32" customHeight="1">
      <c r="B58" s="37"/>
      <c r="C58" s="38"/>
      <c r="D58" s="38"/>
      <c r="E58" s="38"/>
      <c r="F58" s="38"/>
      <c r="G58" s="38"/>
      <c r="H58" s="38"/>
      <c r="I58" s="142"/>
      <c r="J58" s="38"/>
      <c r="K58" s="38"/>
      <c r="L58" s="42"/>
    </row>
    <row r="59" s="1" customFormat="1" ht="22.8" customHeight="1">
      <c r="B59" s="37"/>
      <c r="C59" s="178" t="s">
        <v>154</v>
      </c>
      <c r="D59" s="38"/>
      <c r="E59" s="38"/>
      <c r="F59" s="38"/>
      <c r="G59" s="38"/>
      <c r="H59" s="38"/>
      <c r="I59" s="142"/>
      <c r="J59" s="97">
        <f>J94</f>
        <v>0</v>
      </c>
      <c r="K59" s="38"/>
      <c r="L59" s="42"/>
      <c r="AU59" s="15" t="s">
        <v>155</v>
      </c>
    </row>
    <row r="60" s="8" customFormat="1" ht="24.96" customHeight="1">
      <c r="B60" s="179"/>
      <c r="C60" s="180"/>
      <c r="D60" s="181" t="s">
        <v>248</v>
      </c>
      <c r="E60" s="182"/>
      <c r="F60" s="182"/>
      <c r="G60" s="182"/>
      <c r="H60" s="182"/>
      <c r="I60" s="183"/>
      <c r="J60" s="184">
        <f>J95</f>
        <v>0</v>
      </c>
      <c r="K60" s="180"/>
      <c r="L60" s="185"/>
    </row>
    <row r="61" s="9" customFormat="1" ht="19.92" customHeight="1">
      <c r="B61" s="186"/>
      <c r="C61" s="121"/>
      <c r="D61" s="187" t="s">
        <v>249</v>
      </c>
      <c r="E61" s="188"/>
      <c r="F61" s="188"/>
      <c r="G61" s="188"/>
      <c r="H61" s="188"/>
      <c r="I61" s="189"/>
      <c r="J61" s="190">
        <f>J96</f>
        <v>0</v>
      </c>
      <c r="K61" s="121"/>
      <c r="L61" s="191"/>
    </row>
    <row r="62" s="9" customFormat="1" ht="14.88" customHeight="1">
      <c r="B62" s="186"/>
      <c r="C62" s="121"/>
      <c r="D62" s="187" t="s">
        <v>2474</v>
      </c>
      <c r="E62" s="188"/>
      <c r="F62" s="188"/>
      <c r="G62" s="188"/>
      <c r="H62" s="188"/>
      <c r="I62" s="189"/>
      <c r="J62" s="190">
        <f>J198</f>
        <v>0</v>
      </c>
      <c r="K62" s="121"/>
      <c r="L62" s="191"/>
    </row>
    <row r="63" s="9" customFormat="1" ht="19.92" customHeight="1">
      <c r="B63" s="186"/>
      <c r="C63" s="121"/>
      <c r="D63" s="187" t="s">
        <v>250</v>
      </c>
      <c r="E63" s="188"/>
      <c r="F63" s="188"/>
      <c r="G63" s="188"/>
      <c r="H63" s="188"/>
      <c r="I63" s="189"/>
      <c r="J63" s="190">
        <f>J202</f>
        <v>0</v>
      </c>
      <c r="K63" s="121"/>
      <c r="L63" s="191"/>
    </row>
    <row r="64" s="9" customFormat="1" ht="19.92" customHeight="1">
      <c r="B64" s="186"/>
      <c r="C64" s="121"/>
      <c r="D64" s="187" t="s">
        <v>252</v>
      </c>
      <c r="E64" s="188"/>
      <c r="F64" s="188"/>
      <c r="G64" s="188"/>
      <c r="H64" s="188"/>
      <c r="I64" s="189"/>
      <c r="J64" s="190">
        <f>J213</f>
        <v>0</v>
      </c>
      <c r="K64" s="121"/>
      <c r="L64" s="191"/>
    </row>
    <row r="65" s="9" customFormat="1" ht="19.92" customHeight="1">
      <c r="B65" s="186"/>
      <c r="C65" s="121"/>
      <c r="D65" s="187" t="s">
        <v>253</v>
      </c>
      <c r="E65" s="188"/>
      <c r="F65" s="188"/>
      <c r="G65" s="188"/>
      <c r="H65" s="188"/>
      <c r="I65" s="189"/>
      <c r="J65" s="190">
        <f>J217</f>
        <v>0</v>
      </c>
      <c r="K65" s="121"/>
      <c r="L65" s="191"/>
    </row>
    <row r="66" s="9" customFormat="1" ht="19.92" customHeight="1">
      <c r="B66" s="186"/>
      <c r="C66" s="121"/>
      <c r="D66" s="187" t="s">
        <v>942</v>
      </c>
      <c r="E66" s="188"/>
      <c r="F66" s="188"/>
      <c r="G66" s="188"/>
      <c r="H66" s="188"/>
      <c r="I66" s="189"/>
      <c r="J66" s="190">
        <f>J239</f>
        <v>0</v>
      </c>
      <c r="K66" s="121"/>
      <c r="L66" s="191"/>
    </row>
    <row r="67" s="9" customFormat="1" ht="19.92" customHeight="1">
      <c r="B67" s="186"/>
      <c r="C67" s="121"/>
      <c r="D67" s="187" t="s">
        <v>255</v>
      </c>
      <c r="E67" s="188"/>
      <c r="F67" s="188"/>
      <c r="G67" s="188"/>
      <c r="H67" s="188"/>
      <c r="I67" s="189"/>
      <c r="J67" s="190">
        <f>J323</f>
        <v>0</v>
      </c>
      <c r="K67" s="121"/>
      <c r="L67" s="191"/>
    </row>
    <row r="68" s="9" customFormat="1" ht="14.88" customHeight="1">
      <c r="B68" s="186"/>
      <c r="C68" s="121"/>
      <c r="D68" s="187" t="s">
        <v>893</v>
      </c>
      <c r="E68" s="188"/>
      <c r="F68" s="188"/>
      <c r="G68" s="188"/>
      <c r="H68" s="188"/>
      <c r="I68" s="189"/>
      <c r="J68" s="190">
        <f>J333</f>
        <v>0</v>
      </c>
      <c r="K68" s="121"/>
      <c r="L68" s="191"/>
    </row>
    <row r="69" s="9" customFormat="1" ht="19.92" customHeight="1">
      <c r="B69" s="186"/>
      <c r="C69" s="121"/>
      <c r="D69" s="187" t="s">
        <v>943</v>
      </c>
      <c r="E69" s="188"/>
      <c r="F69" s="188"/>
      <c r="G69" s="188"/>
      <c r="H69" s="188"/>
      <c r="I69" s="189"/>
      <c r="J69" s="190">
        <f>J337</f>
        <v>0</v>
      </c>
      <c r="K69" s="121"/>
      <c r="L69" s="191"/>
    </row>
    <row r="70" s="9" customFormat="1" ht="19.92" customHeight="1">
      <c r="B70" s="186"/>
      <c r="C70" s="121"/>
      <c r="D70" s="187" t="s">
        <v>1144</v>
      </c>
      <c r="E70" s="188"/>
      <c r="F70" s="188"/>
      <c r="G70" s="188"/>
      <c r="H70" s="188"/>
      <c r="I70" s="189"/>
      <c r="J70" s="190">
        <f>J350</f>
        <v>0</v>
      </c>
      <c r="K70" s="121"/>
      <c r="L70" s="191"/>
    </row>
    <row r="71" s="8" customFormat="1" ht="24.96" customHeight="1">
      <c r="B71" s="179"/>
      <c r="C71" s="180"/>
      <c r="D71" s="181" t="s">
        <v>256</v>
      </c>
      <c r="E71" s="182"/>
      <c r="F71" s="182"/>
      <c r="G71" s="182"/>
      <c r="H71" s="182"/>
      <c r="I71" s="183"/>
      <c r="J71" s="184">
        <f>J354</f>
        <v>0</v>
      </c>
      <c r="K71" s="180"/>
      <c r="L71" s="185"/>
    </row>
    <row r="72" s="9" customFormat="1" ht="19.92" customHeight="1">
      <c r="B72" s="186"/>
      <c r="C72" s="121"/>
      <c r="D72" s="187" t="s">
        <v>1514</v>
      </c>
      <c r="E72" s="188"/>
      <c r="F72" s="188"/>
      <c r="G72" s="188"/>
      <c r="H72" s="188"/>
      <c r="I72" s="189"/>
      <c r="J72" s="190">
        <f>J355</f>
        <v>0</v>
      </c>
      <c r="K72" s="121"/>
      <c r="L72" s="191"/>
    </row>
    <row r="73" s="8" customFormat="1" ht="24.96" customHeight="1">
      <c r="B73" s="179"/>
      <c r="C73" s="180"/>
      <c r="D73" s="181" t="s">
        <v>944</v>
      </c>
      <c r="E73" s="182"/>
      <c r="F73" s="182"/>
      <c r="G73" s="182"/>
      <c r="H73" s="182"/>
      <c r="I73" s="183"/>
      <c r="J73" s="184">
        <f>J359</f>
        <v>0</v>
      </c>
      <c r="K73" s="180"/>
      <c r="L73" s="185"/>
    </row>
    <row r="74" s="9" customFormat="1" ht="19.92" customHeight="1">
      <c r="B74" s="186"/>
      <c r="C74" s="121"/>
      <c r="D74" s="187" t="s">
        <v>1515</v>
      </c>
      <c r="E74" s="188"/>
      <c r="F74" s="188"/>
      <c r="G74" s="188"/>
      <c r="H74" s="188"/>
      <c r="I74" s="189"/>
      <c r="J74" s="190">
        <f>J360</f>
        <v>0</v>
      </c>
      <c r="K74" s="121"/>
      <c r="L74" s="191"/>
    </row>
    <row r="75" s="1" customFormat="1" ht="21.84" customHeight="1">
      <c r="B75" s="37"/>
      <c r="C75" s="38"/>
      <c r="D75" s="38"/>
      <c r="E75" s="38"/>
      <c r="F75" s="38"/>
      <c r="G75" s="38"/>
      <c r="H75" s="38"/>
      <c r="I75" s="142"/>
      <c r="J75" s="38"/>
      <c r="K75" s="38"/>
      <c r="L75" s="42"/>
    </row>
    <row r="76" s="1" customFormat="1" ht="6.96" customHeight="1">
      <c r="B76" s="56"/>
      <c r="C76" s="57"/>
      <c r="D76" s="57"/>
      <c r="E76" s="57"/>
      <c r="F76" s="57"/>
      <c r="G76" s="57"/>
      <c r="H76" s="57"/>
      <c r="I76" s="169"/>
      <c r="J76" s="57"/>
      <c r="K76" s="57"/>
      <c r="L76" s="42"/>
    </row>
    <row r="80" s="1" customFormat="1" ht="6.96" customHeight="1">
      <c r="B80" s="58"/>
      <c r="C80" s="59"/>
      <c r="D80" s="59"/>
      <c r="E80" s="59"/>
      <c r="F80" s="59"/>
      <c r="G80" s="59"/>
      <c r="H80" s="59"/>
      <c r="I80" s="172"/>
      <c r="J80" s="59"/>
      <c r="K80" s="59"/>
      <c r="L80" s="42"/>
    </row>
    <row r="81" s="1" customFormat="1" ht="24.96" customHeight="1">
      <c r="B81" s="37"/>
      <c r="C81" s="21" t="s">
        <v>158</v>
      </c>
      <c r="D81" s="38"/>
      <c r="E81" s="38"/>
      <c r="F81" s="38"/>
      <c r="G81" s="38"/>
      <c r="H81" s="38"/>
      <c r="I81" s="142"/>
      <c r="J81" s="38"/>
      <c r="K81" s="38"/>
      <c r="L81" s="42"/>
    </row>
    <row r="82" s="1" customFormat="1" ht="6.96" customHeight="1">
      <c r="B82" s="37"/>
      <c r="C82" s="38"/>
      <c r="D82" s="38"/>
      <c r="E82" s="38"/>
      <c r="F82" s="38"/>
      <c r="G82" s="38"/>
      <c r="H82" s="38"/>
      <c r="I82" s="142"/>
      <c r="J82" s="38"/>
      <c r="K82" s="38"/>
      <c r="L82" s="42"/>
    </row>
    <row r="83" s="1" customFormat="1" ht="12" customHeight="1">
      <c r="B83" s="37"/>
      <c r="C83" s="30" t="s">
        <v>16</v>
      </c>
      <c r="D83" s="38"/>
      <c r="E83" s="38"/>
      <c r="F83" s="38"/>
      <c r="G83" s="38"/>
      <c r="H83" s="38"/>
      <c r="I83" s="142"/>
      <c r="J83" s="38"/>
      <c r="K83" s="38"/>
      <c r="L83" s="42"/>
    </row>
    <row r="84" s="1" customFormat="1" ht="16.5" customHeight="1">
      <c r="B84" s="37"/>
      <c r="C84" s="38"/>
      <c r="D84" s="38"/>
      <c r="E84" s="173" t="str">
        <f>E7</f>
        <v>Kanalizace Stříbrná Skalice - III.etapa</v>
      </c>
      <c r="F84" s="30"/>
      <c r="G84" s="30"/>
      <c r="H84" s="30"/>
      <c r="I84" s="142"/>
      <c r="J84" s="38"/>
      <c r="K84" s="38"/>
      <c r="L84" s="42"/>
    </row>
    <row r="85" s="1" customFormat="1" ht="12" customHeight="1">
      <c r="B85" s="37"/>
      <c r="C85" s="30" t="s">
        <v>144</v>
      </c>
      <c r="D85" s="38"/>
      <c r="E85" s="38"/>
      <c r="F85" s="38"/>
      <c r="G85" s="38"/>
      <c r="H85" s="38"/>
      <c r="I85" s="142"/>
      <c r="J85" s="38"/>
      <c r="K85" s="38"/>
      <c r="L85" s="42"/>
    </row>
    <row r="86" s="1" customFormat="1" ht="16.5" customHeight="1">
      <c r="B86" s="37"/>
      <c r="C86" s="38"/>
      <c r="D86" s="38"/>
      <c r="E86" s="63" t="str">
        <f>E9</f>
        <v xml:space="preserve">2019_01_0.1.5 - IO 01.5 Výtlak  V1</v>
      </c>
      <c r="F86" s="38"/>
      <c r="G86" s="38"/>
      <c r="H86" s="38"/>
      <c r="I86" s="142"/>
      <c r="J86" s="38"/>
      <c r="K86" s="38"/>
      <c r="L86" s="42"/>
    </row>
    <row r="87" s="1" customFormat="1" ht="6.96" customHeight="1">
      <c r="B87" s="37"/>
      <c r="C87" s="38"/>
      <c r="D87" s="38"/>
      <c r="E87" s="38"/>
      <c r="F87" s="38"/>
      <c r="G87" s="38"/>
      <c r="H87" s="38"/>
      <c r="I87" s="142"/>
      <c r="J87" s="38"/>
      <c r="K87" s="38"/>
      <c r="L87" s="42"/>
    </row>
    <row r="88" s="1" customFormat="1" ht="12" customHeight="1">
      <c r="B88" s="37"/>
      <c r="C88" s="30" t="s">
        <v>22</v>
      </c>
      <c r="D88" s="38"/>
      <c r="E88" s="38"/>
      <c r="F88" s="25" t="str">
        <f>F12</f>
        <v xml:space="preserve"> </v>
      </c>
      <c r="G88" s="38"/>
      <c r="H88" s="38"/>
      <c r="I88" s="144" t="s">
        <v>24</v>
      </c>
      <c r="J88" s="66" t="str">
        <f>IF(J12="","",J12)</f>
        <v>30. 1. 2019</v>
      </c>
      <c r="K88" s="38"/>
      <c r="L88" s="42"/>
    </row>
    <row r="89" s="1" customFormat="1" ht="6.96" customHeight="1">
      <c r="B89" s="37"/>
      <c r="C89" s="38"/>
      <c r="D89" s="38"/>
      <c r="E89" s="38"/>
      <c r="F89" s="38"/>
      <c r="G89" s="38"/>
      <c r="H89" s="38"/>
      <c r="I89" s="142"/>
      <c r="J89" s="38"/>
      <c r="K89" s="38"/>
      <c r="L89" s="42"/>
    </row>
    <row r="90" s="1" customFormat="1" ht="24.9" customHeight="1">
      <c r="B90" s="37"/>
      <c r="C90" s="30" t="s">
        <v>30</v>
      </c>
      <c r="D90" s="38"/>
      <c r="E90" s="38"/>
      <c r="F90" s="25" t="str">
        <f>E15</f>
        <v>Obec Stříbrná Skalice</v>
      </c>
      <c r="G90" s="38"/>
      <c r="H90" s="38"/>
      <c r="I90" s="144" t="s">
        <v>37</v>
      </c>
      <c r="J90" s="35" t="str">
        <f>E21</f>
        <v>Vodohospodářský rozvoj a výstavba a.s.</v>
      </c>
      <c r="K90" s="38"/>
      <c r="L90" s="42"/>
    </row>
    <row r="91" s="1" customFormat="1" ht="13.65" customHeight="1">
      <c r="B91" s="37"/>
      <c r="C91" s="30" t="s">
        <v>35</v>
      </c>
      <c r="D91" s="38"/>
      <c r="E91" s="38"/>
      <c r="F91" s="25" t="str">
        <f>IF(E18="","",E18)</f>
        <v>Vyplň údaj</v>
      </c>
      <c r="G91" s="38"/>
      <c r="H91" s="38"/>
      <c r="I91" s="144" t="s">
        <v>41</v>
      </c>
      <c r="J91" s="35" t="str">
        <f>E24</f>
        <v>Dvořák</v>
      </c>
      <c r="K91" s="38"/>
      <c r="L91" s="42"/>
    </row>
    <row r="92" s="1" customFormat="1" ht="10.32" customHeight="1">
      <c r="B92" s="37"/>
      <c r="C92" s="38"/>
      <c r="D92" s="38"/>
      <c r="E92" s="38"/>
      <c r="F92" s="38"/>
      <c r="G92" s="38"/>
      <c r="H92" s="38"/>
      <c r="I92" s="142"/>
      <c r="J92" s="38"/>
      <c r="K92" s="38"/>
      <c r="L92" s="42"/>
    </row>
    <row r="93" s="10" customFormat="1" ht="29.28" customHeight="1">
      <c r="B93" s="192"/>
      <c r="C93" s="193" t="s">
        <v>159</v>
      </c>
      <c r="D93" s="194" t="s">
        <v>64</v>
      </c>
      <c r="E93" s="194" t="s">
        <v>60</v>
      </c>
      <c r="F93" s="194" t="s">
        <v>61</v>
      </c>
      <c r="G93" s="194" t="s">
        <v>160</v>
      </c>
      <c r="H93" s="194" t="s">
        <v>161</v>
      </c>
      <c r="I93" s="195" t="s">
        <v>162</v>
      </c>
      <c r="J93" s="194" t="s">
        <v>153</v>
      </c>
      <c r="K93" s="196" t="s">
        <v>163</v>
      </c>
      <c r="L93" s="197"/>
      <c r="M93" s="87" t="s">
        <v>1</v>
      </c>
      <c r="N93" s="88" t="s">
        <v>49</v>
      </c>
      <c r="O93" s="88" t="s">
        <v>164</v>
      </c>
      <c r="P93" s="88" t="s">
        <v>165</v>
      </c>
      <c r="Q93" s="88" t="s">
        <v>166</v>
      </c>
      <c r="R93" s="88" t="s">
        <v>167</v>
      </c>
      <c r="S93" s="88" t="s">
        <v>168</v>
      </c>
      <c r="T93" s="89" t="s">
        <v>169</v>
      </c>
    </row>
    <row r="94" s="1" customFormat="1" ht="22.8" customHeight="1">
      <c r="B94" s="37"/>
      <c r="C94" s="94" t="s">
        <v>170</v>
      </c>
      <c r="D94" s="38"/>
      <c r="E94" s="38"/>
      <c r="F94" s="38"/>
      <c r="G94" s="38"/>
      <c r="H94" s="38"/>
      <c r="I94" s="142"/>
      <c r="J94" s="198">
        <f>BK94</f>
        <v>0</v>
      </c>
      <c r="K94" s="38"/>
      <c r="L94" s="42"/>
      <c r="M94" s="90"/>
      <c r="N94" s="91"/>
      <c r="O94" s="91"/>
      <c r="P94" s="199">
        <f>P95+P354+P359</f>
        <v>0</v>
      </c>
      <c r="Q94" s="91"/>
      <c r="R94" s="199">
        <f>R95+R354+R359</f>
        <v>155.229816</v>
      </c>
      <c r="S94" s="91"/>
      <c r="T94" s="200">
        <f>T95+T354+T359</f>
        <v>3.133</v>
      </c>
      <c r="AT94" s="15" t="s">
        <v>78</v>
      </c>
      <c r="AU94" s="15" t="s">
        <v>155</v>
      </c>
      <c r="BK94" s="201">
        <f>BK95+BK354+BK359</f>
        <v>0</v>
      </c>
    </row>
    <row r="95" s="11" customFormat="1" ht="25.92" customHeight="1">
      <c r="B95" s="202"/>
      <c r="C95" s="203"/>
      <c r="D95" s="204" t="s">
        <v>78</v>
      </c>
      <c r="E95" s="205" t="s">
        <v>268</v>
      </c>
      <c r="F95" s="205" t="s">
        <v>269</v>
      </c>
      <c r="G95" s="203"/>
      <c r="H95" s="203"/>
      <c r="I95" s="206"/>
      <c r="J95" s="207">
        <f>BK95</f>
        <v>0</v>
      </c>
      <c r="K95" s="203"/>
      <c r="L95" s="208"/>
      <c r="M95" s="209"/>
      <c r="N95" s="210"/>
      <c r="O95" s="210"/>
      <c r="P95" s="211">
        <f>P96+P202+P213+P217+P239+P323+P337+P350</f>
        <v>0</v>
      </c>
      <c r="Q95" s="210"/>
      <c r="R95" s="211">
        <f>R96+R202+R213+R217+R239+R323+R337+R350</f>
        <v>150.77881600000001</v>
      </c>
      <c r="S95" s="210"/>
      <c r="T95" s="212">
        <f>T96+T202+T213+T217+T239+T323+T337+T350</f>
        <v>3.133</v>
      </c>
      <c r="AR95" s="213" t="s">
        <v>87</v>
      </c>
      <c r="AT95" s="214" t="s">
        <v>78</v>
      </c>
      <c r="AU95" s="214" t="s">
        <v>79</v>
      </c>
      <c r="AY95" s="213" t="s">
        <v>174</v>
      </c>
      <c r="BK95" s="215">
        <f>BK96+BK202+BK213+BK217+BK239+BK323+BK337+BK350</f>
        <v>0</v>
      </c>
    </row>
    <row r="96" s="11" customFormat="1" ht="22.8" customHeight="1">
      <c r="B96" s="202"/>
      <c r="C96" s="203"/>
      <c r="D96" s="204" t="s">
        <v>78</v>
      </c>
      <c r="E96" s="216" t="s">
        <v>87</v>
      </c>
      <c r="F96" s="216" t="s">
        <v>270</v>
      </c>
      <c r="G96" s="203"/>
      <c r="H96" s="203"/>
      <c r="I96" s="206"/>
      <c r="J96" s="217">
        <f>BK96</f>
        <v>0</v>
      </c>
      <c r="K96" s="203"/>
      <c r="L96" s="208"/>
      <c r="M96" s="209"/>
      <c r="N96" s="210"/>
      <c r="O96" s="210"/>
      <c r="P96" s="211">
        <f>P97+SUM(P98:P198)</f>
        <v>0</v>
      </c>
      <c r="Q96" s="210"/>
      <c r="R96" s="211">
        <f>R97+SUM(R98:R198)</f>
        <v>132.57200999999998</v>
      </c>
      <c r="S96" s="210"/>
      <c r="T96" s="212">
        <f>T97+SUM(T98:T198)</f>
        <v>3.133</v>
      </c>
      <c r="AR96" s="213" t="s">
        <v>87</v>
      </c>
      <c r="AT96" s="214" t="s">
        <v>78</v>
      </c>
      <c r="AU96" s="214" t="s">
        <v>87</v>
      </c>
      <c r="AY96" s="213" t="s">
        <v>174</v>
      </c>
      <c r="BK96" s="215">
        <f>BK97+SUM(BK98:BK198)</f>
        <v>0</v>
      </c>
    </row>
    <row r="97" s="1" customFormat="1" ht="16.5" customHeight="1">
      <c r="B97" s="37"/>
      <c r="C97" s="218" t="s">
        <v>87</v>
      </c>
      <c r="D97" s="218" t="s">
        <v>175</v>
      </c>
      <c r="E97" s="219" t="s">
        <v>1521</v>
      </c>
      <c r="F97" s="220" t="s">
        <v>1522</v>
      </c>
      <c r="G97" s="221" t="s">
        <v>305</v>
      </c>
      <c r="H97" s="222">
        <v>4</v>
      </c>
      <c r="I97" s="223"/>
      <c r="J97" s="224">
        <f>ROUND(I97*H97,2)</f>
        <v>0</v>
      </c>
      <c r="K97" s="220" t="s">
        <v>330</v>
      </c>
      <c r="L97" s="42"/>
      <c r="M97" s="225" t="s">
        <v>1</v>
      </c>
      <c r="N97" s="226" t="s">
        <v>50</v>
      </c>
      <c r="O97" s="78"/>
      <c r="P97" s="227">
        <f>O97*H97</f>
        <v>0</v>
      </c>
      <c r="Q97" s="227">
        <v>0</v>
      </c>
      <c r="R97" s="227">
        <f>Q97*H97</f>
        <v>0</v>
      </c>
      <c r="S97" s="227">
        <v>0.23499999999999999</v>
      </c>
      <c r="T97" s="228">
        <f>S97*H97</f>
        <v>0.93999999999999995</v>
      </c>
      <c r="AR97" s="15" t="s">
        <v>192</v>
      </c>
      <c r="AT97" s="15" t="s">
        <v>175</v>
      </c>
      <c r="AU97" s="15" t="s">
        <v>90</v>
      </c>
      <c r="AY97" s="15" t="s">
        <v>174</v>
      </c>
      <c r="BE97" s="229">
        <f>IF(N97="základní",J97,0)</f>
        <v>0</v>
      </c>
      <c r="BF97" s="229">
        <f>IF(N97="snížená",J97,0)</f>
        <v>0</v>
      </c>
      <c r="BG97" s="229">
        <f>IF(N97="zákl. přenesená",J97,0)</f>
        <v>0</v>
      </c>
      <c r="BH97" s="229">
        <f>IF(N97="sníž. přenesená",J97,0)</f>
        <v>0</v>
      </c>
      <c r="BI97" s="229">
        <f>IF(N97="nulová",J97,0)</f>
        <v>0</v>
      </c>
      <c r="BJ97" s="15" t="s">
        <v>87</v>
      </c>
      <c r="BK97" s="229">
        <f>ROUND(I97*H97,2)</f>
        <v>0</v>
      </c>
      <c r="BL97" s="15" t="s">
        <v>192</v>
      </c>
      <c r="BM97" s="15" t="s">
        <v>3568</v>
      </c>
    </row>
    <row r="98" s="1" customFormat="1">
      <c r="B98" s="37"/>
      <c r="C98" s="38"/>
      <c r="D98" s="230" t="s">
        <v>181</v>
      </c>
      <c r="E98" s="38"/>
      <c r="F98" s="231" t="s">
        <v>1524</v>
      </c>
      <c r="G98" s="38"/>
      <c r="H98" s="38"/>
      <c r="I98" s="142"/>
      <c r="J98" s="38"/>
      <c r="K98" s="38"/>
      <c r="L98" s="42"/>
      <c r="M98" s="232"/>
      <c r="N98" s="78"/>
      <c r="O98" s="78"/>
      <c r="P98" s="78"/>
      <c r="Q98" s="78"/>
      <c r="R98" s="78"/>
      <c r="S98" s="78"/>
      <c r="T98" s="79"/>
      <c r="AT98" s="15" t="s">
        <v>181</v>
      </c>
      <c r="AU98" s="15" t="s">
        <v>90</v>
      </c>
    </row>
    <row r="99" s="12" customFormat="1">
      <c r="B99" s="236"/>
      <c r="C99" s="237"/>
      <c r="D99" s="230" t="s">
        <v>287</v>
      </c>
      <c r="E99" s="238" t="s">
        <v>1</v>
      </c>
      <c r="F99" s="239" t="s">
        <v>3569</v>
      </c>
      <c r="G99" s="237"/>
      <c r="H99" s="240">
        <v>4</v>
      </c>
      <c r="I99" s="241"/>
      <c r="J99" s="237"/>
      <c r="K99" s="237"/>
      <c r="L99" s="242"/>
      <c r="M99" s="243"/>
      <c r="N99" s="244"/>
      <c r="O99" s="244"/>
      <c r="P99" s="244"/>
      <c r="Q99" s="244"/>
      <c r="R99" s="244"/>
      <c r="S99" s="244"/>
      <c r="T99" s="245"/>
      <c r="AT99" s="246" t="s">
        <v>287</v>
      </c>
      <c r="AU99" s="246" t="s">
        <v>90</v>
      </c>
      <c r="AV99" s="12" t="s">
        <v>90</v>
      </c>
      <c r="AW99" s="12" t="s">
        <v>40</v>
      </c>
      <c r="AX99" s="12" t="s">
        <v>87</v>
      </c>
      <c r="AY99" s="246" t="s">
        <v>174</v>
      </c>
    </row>
    <row r="100" s="1" customFormat="1" ht="16.5" customHeight="1">
      <c r="B100" s="37"/>
      <c r="C100" s="218" t="s">
        <v>90</v>
      </c>
      <c r="D100" s="218" t="s">
        <v>175</v>
      </c>
      <c r="E100" s="219" t="s">
        <v>3570</v>
      </c>
      <c r="F100" s="220" t="s">
        <v>3571</v>
      </c>
      <c r="G100" s="221" t="s">
        <v>305</v>
      </c>
      <c r="H100" s="222">
        <v>6.5</v>
      </c>
      <c r="I100" s="223"/>
      <c r="J100" s="224">
        <f>ROUND(I100*H100,2)</f>
        <v>0</v>
      </c>
      <c r="K100" s="220" t="s">
        <v>330</v>
      </c>
      <c r="L100" s="42"/>
      <c r="M100" s="225" t="s">
        <v>1</v>
      </c>
      <c r="N100" s="226" t="s">
        <v>50</v>
      </c>
      <c r="O100" s="78"/>
      <c r="P100" s="227">
        <f>O100*H100</f>
        <v>0</v>
      </c>
      <c r="Q100" s="227">
        <v>0</v>
      </c>
      <c r="R100" s="227">
        <f>Q100*H100</f>
        <v>0</v>
      </c>
      <c r="S100" s="227">
        <v>0.098000000000000004</v>
      </c>
      <c r="T100" s="228">
        <f>S100*H100</f>
        <v>0.63700000000000001</v>
      </c>
      <c r="AR100" s="15" t="s">
        <v>192</v>
      </c>
      <c r="AT100" s="15" t="s">
        <v>175</v>
      </c>
      <c r="AU100" s="15" t="s">
        <v>90</v>
      </c>
      <c r="AY100" s="15" t="s">
        <v>174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15" t="s">
        <v>87</v>
      </c>
      <c r="BK100" s="229">
        <f>ROUND(I100*H100,2)</f>
        <v>0</v>
      </c>
      <c r="BL100" s="15" t="s">
        <v>192</v>
      </c>
      <c r="BM100" s="15" t="s">
        <v>3572</v>
      </c>
    </row>
    <row r="101" s="1" customFormat="1">
      <c r="B101" s="37"/>
      <c r="C101" s="38"/>
      <c r="D101" s="230" t="s">
        <v>181</v>
      </c>
      <c r="E101" s="38"/>
      <c r="F101" s="231" t="s">
        <v>3573</v>
      </c>
      <c r="G101" s="38"/>
      <c r="H101" s="38"/>
      <c r="I101" s="142"/>
      <c r="J101" s="38"/>
      <c r="K101" s="38"/>
      <c r="L101" s="42"/>
      <c r="M101" s="232"/>
      <c r="N101" s="78"/>
      <c r="O101" s="78"/>
      <c r="P101" s="78"/>
      <c r="Q101" s="78"/>
      <c r="R101" s="78"/>
      <c r="S101" s="78"/>
      <c r="T101" s="79"/>
      <c r="AT101" s="15" t="s">
        <v>181</v>
      </c>
      <c r="AU101" s="15" t="s">
        <v>90</v>
      </c>
    </row>
    <row r="102" s="12" customFormat="1">
      <c r="B102" s="236"/>
      <c r="C102" s="237"/>
      <c r="D102" s="230" t="s">
        <v>287</v>
      </c>
      <c r="E102" s="238" t="s">
        <v>1</v>
      </c>
      <c r="F102" s="239" t="s">
        <v>3574</v>
      </c>
      <c r="G102" s="237"/>
      <c r="H102" s="240">
        <v>6.5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AT102" s="246" t="s">
        <v>287</v>
      </c>
      <c r="AU102" s="246" t="s">
        <v>90</v>
      </c>
      <c r="AV102" s="12" t="s">
        <v>90</v>
      </c>
      <c r="AW102" s="12" t="s">
        <v>40</v>
      </c>
      <c r="AX102" s="12" t="s">
        <v>87</v>
      </c>
      <c r="AY102" s="246" t="s">
        <v>174</v>
      </c>
    </row>
    <row r="103" s="1" customFormat="1" ht="16.5" customHeight="1">
      <c r="B103" s="37"/>
      <c r="C103" s="218" t="s">
        <v>187</v>
      </c>
      <c r="D103" s="218" t="s">
        <v>175</v>
      </c>
      <c r="E103" s="219" t="s">
        <v>1587</v>
      </c>
      <c r="F103" s="220" t="s">
        <v>1588</v>
      </c>
      <c r="G103" s="221" t="s">
        <v>305</v>
      </c>
      <c r="H103" s="222">
        <v>4</v>
      </c>
      <c r="I103" s="223"/>
      <c r="J103" s="224">
        <f>ROUND(I103*H103,2)</f>
        <v>0</v>
      </c>
      <c r="K103" s="220" t="s">
        <v>330</v>
      </c>
      <c r="L103" s="42"/>
      <c r="M103" s="225" t="s">
        <v>1</v>
      </c>
      <c r="N103" s="226" t="s">
        <v>50</v>
      </c>
      <c r="O103" s="78"/>
      <c r="P103" s="227">
        <f>O103*H103</f>
        <v>0</v>
      </c>
      <c r="Q103" s="227">
        <v>0</v>
      </c>
      <c r="R103" s="227">
        <f>Q103*H103</f>
        <v>0</v>
      </c>
      <c r="S103" s="227">
        <v>0.18099999999999999</v>
      </c>
      <c r="T103" s="228">
        <f>S103*H103</f>
        <v>0.72399999999999998</v>
      </c>
      <c r="AR103" s="15" t="s">
        <v>192</v>
      </c>
      <c r="AT103" s="15" t="s">
        <v>175</v>
      </c>
      <c r="AU103" s="15" t="s">
        <v>90</v>
      </c>
      <c r="AY103" s="15" t="s">
        <v>174</v>
      </c>
      <c r="BE103" s="229">
        <f>IF(N103="základní",J103,0)</f>
        <v>0</v>
      </c>
      <c r="BF103" s="229">
        <f>IF(N103="snížená",J103,0)</f>
        <v>0</v>
      </c>
      <c r="BG103" s="229">
        <f>IF(N103="zákl. přenesená",J103,0)</f>
        <v>0</v>
      </c>
      <c r="BH103" s="229">
        <f>IF(N103="sníž. přenesená",J103,0)</f>
        <v>0</v>
      </c>
      <c r="BI103" s="229">
        <f>IF(N103="nulová",J103,0)</f>
        <v>0</v>
      </c>
      <c r="BJ103" s="15" t="s">
        <v>87</v>
      </c>
      <c r="BK103" s="229">
        <f>ROUND(I103*H103,2)</f>
        <v>0</v>
      </c>
      <c r="BL103" s="15" t="s">
        <v>192</v>
      </c>
      <c r="BM103" s="15" t="s">
        <v>3575</v>
      </c>
    </row>
    <row r="104" s="1" customFormat="1">
      <c r="B104" s="37"/>
      <c r="C104" s="38"/>
      <c r="D104" s="230" t="s">
        <v>181</v>
      </c>
      <c r="E104" s="38"/>
      <c r="F104" s="231" t="s">
        <v>1590</v>
      </c>
      <c r="G104" s="38"/>
      <c r="H104" s="38"/>
      <c r="I104" s="142"/>
      <c r="J104" s="38"/>
      <c r="K104" s="38"/>
      <c r="L104" s="42"/>
      <c r="M104" s="232"/>
      <c r="N104" s="78"/>
      <c r="O104" s="78"/>
      <c r="P104" s="78"/>
      <c r="Q104" s="78"/>
      <c r="R104" s="78"/>
      <c r="S104" s="78"/>
      <c r="T104" s="79"/>
      <c r="AT104" s="15" t="s">
        <v>181</v>
      </c>
      <c r="AU104" s="15" t="s">
        <v>90</v>
      </c>
    </row>
    <row r="105" s="12" customFormat="1">
      <c r="B105" s="236"/>
      <c r="C105" s="237"/>
      <c r="D105" s="230" t="s">
        <v>287</v>
      </c>
      <c r="E105" s="238" t="s">
        <v>1</v>
      </c>
      <c r="F105" s="239" t="s">
        <v>3569</v>
      </c>
      <c r="G105" s="237"/>
      <c r="H105" s="240">
        <v>4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AT105" s="246" t="s">
        <v>287</v>
      </c>
      <c r="AU105" s="246" t="s">
        <v>90</v>
      </c>
      <c r="AV105" s="12" t="s">
        <v>90</v>
      </c>
      <c r="AW105" s="12" t="s">
        <v>40</v>
      </c>
      <c r="AX105" s="12" t="s">
        <v>87</v>
      </c>
      <c r="AY105" s="246" t="s">
        <v>174</v>
      </c>
    </row>
    <row r="106" s="1" customFormat="1" ht="16.5" customHeight="1">
      <c r="B106" s="37"/>
      <c r="C106" s="218" t="s">
        <v>192</v>
      </c>
      <c r="D106" s="218" t="s">
        <v>175</v>
      </c>
      <c r="E106" s="219" t="s">
        <v>1603</v>
      </c>
      <c r="F106" s="220" t="s">
        <v>1604</v>
      </c>
      <c r="G106" s="221" t="s">
        <v>305</v>
      </c>
      <c r="H106" s="222">
        <v>6.5</v>
      </c>
      <c r="I106" s="223"/>
      <c r="J106" s="224">
        <f>ROUND(I106*H106,2)</f>
        <v>0</v>
      </c>
      <c r="K106" s="220" t="s">
        <v>330</v>
      </c>
      <c r="L106" s="42"/>
      <c r="M106" s="225" t="s">
        <v>1</v>
      </c>
      <c r="N106" s="226" t="s">
        <v>50</v>
      </c>
      <c r="O106" s="78"/>
      <c r="P106" s="227">
        <f>O106*H106</f>
        <v>0</v>
      </c>
      <c r="Q106" s="227">
        <v>9.0000000000000006E-05</v>
      </c>
      <c r="R106" s="227">
        <f>Q106*H106</f>
        <v>0.00058500000000000002</v>
      </c>
      <c r="S106" s="227">
        <v>0.128</v>
      </c>
      <c r="T106" s="228">
        <f>S106*H106</f>
        <v>0.83200000000000007</v>
      </c>
      <c r="AR106" s="15" t="s">
        <v>192</v>
      </c>
      <c r="AT106" s="15" t="s">
        <v>175</v>
      </c>
      <c r="AU106" s="15" t="s">
        <v>90</v>
      </c>
      <c r="AY106" s="15" t="s">
        <v>174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15" t="s">
        <v>87</v>
      </c>
      <c r="BK106" s="229">
        <f>ROUND(I106*H106,2)</f>
        <v>0</v>
      </c>
      <c r="BL106" s="15" t="s">
        <v>192</v>
      </c>
      <c r="BM106" s="15" t="s">
        <v>3576</v>
      </c>
    </row>
    <row r="107" s="1" customFormat="1">
      <c r="B107" s="37"/>
      <c r="C107" s="38"/>
      <c r="D107" s="230" t="s">
        <v>181</v>
      </c>
      <c r="E107" s="38"/>
      <c r="F107" s="231" t="s">
        <v>1606</v>
      </c>
      <c r="G107" s="38"/>
      <c r="H107" s="38"/>
      <c r="I107" s="142"/>
      <c r="J107" s="38"/>
      <c r="K107" s="38"/>
      <c r="L107" s="42"/>
      <c r="M107" s="232"/>
      <c r="N107" s="78"/>
      <c r="O107" s="78"/>
      <c r="P107" s="78"/>
      <c r="Q107" s="78"/>
      <c r="R107" s="78"/>
      <c r="S107" s="78"/>
      <c r="T107" s="79"/>
      <c r="AT107" s="15" t="s">
        <v>181</v>
      </c>
      <c r="AU107" s="15" t="s">
        <v>90</v>
      </c>
    </row>
    <row r="108" s="12" customFormat="1">
      <c r="B108" s="236"/>
      <c r="C108" s="237"/>
      <c r="D108" s="230" t="s">
        <v>287</v>
      </c>
      <c r="E108" s="238" t="s">
        <v>1</v>
      </c>
      <c r="F108" s="239" t="s">
        <v>3574</v>
      </c>
      <c r="G108" s="237"/>
      <c r="H108" s="240">
        <v>6.5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AT108" s="246" t="s">
        <v>287</v>
      </c>
      <c r="AU108" s="246" t="s">
        <v>90</v>
      </c>
      <c r="AV108" s="12" t="s">
        <v>90</v>
      </c>
      <c r="AW108" s="12" t="s">
        <v>40</v>
      </c>
      <c r="AX108" s="12" t="s">
        <v>87</v>
      </c>
      <c r="AY108" s="246" t="s">
        <v>174</v>
      </c>
    </row>
    <row r="109" s="1" customFormat="1" ht="16.5" customHeight="1">
      <c r="B109" s="37"/>
      <c r="C109" s="218" t="s">
        <v>173</v>
      </c>
      <c r="D109" s="218" t="s">
        <v>175</v>
      </c>
      <c r="E109" s="219" t="s">
        <v>271</v>
      </c>
      <c r="F109" s="220" t="s">
        <v>272</v>
      </c>
      <c r="G109" s="221" t="s">
        <v>273</v>
      </c>
      <c r="H109" s="222">
        <v>240</v>
      </c>
      <c r="I109" s="223"/>
      <c r="J109" s="224">
        <f>ROUND(I109*H109,2)</f>
        <v>0</v>
      </c>
      <c r="K109" s="220" t="s">
        <v>330</v>
      </c>
      <c r="L109" s="42"/>
      <c r="M109" s="225" t="s">
        <v>1</v>
      </c>
      <c r="N109" s="226" t="s">
        <v>50</v>
      </c>
      <c r="O109" s="78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15" t="s">
        <v>192</v>
      </c>
      <c r="AT109" s="15" t="s">
        <v>175</v>
      </c>
      <c r="AU109" s="15" t="s">
        <v>90</v>
      </c>
      <c r="AY109" s="15" t="s">
        <v>174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15" t="s">
        <v>87</v>
      </c>
      <c r="BK109" s="229">
        <f>ROUND(I109*H109,2)</f>
        <v>0</v>
      </c>
      <c r="BL109" s="15" t="s">
        <v>192</v>
      </c>
      <c r="BM109" s="15" t="s">
        <v>3577</v>
      </c>
    </row>
    <row r="110" s="1" customFormat="1">
      <c r="B110" s="37"/>
      <c r="C110" s="38"/>
      <c r="D110" s="230" t="s">
        <v>181</v>
      </c>
      <c r="E110" s="38"/>
      <c r="F110" s="231" t="s">
        <v>272</v>
      </c>
      <c r="G110" s="38"/>
      <c r="H110" s="38"/>
      <c r="I110" s="142"/>
      <c r="J110" s="38"/>
      <c r="K110" s="38"/>
      <c r="L110" s="42"/>
      <c r="M110" s="232"/>
      <c r="N110" s="78"/>
      <c r="O110" s="78"/>
      <c r="P110" s="78"/>
      <c r="Q110" s="78"/>
      <c r="R110" s="78"/>
      <c r="S110" s="78"/>
      <c r="T110" s="79"/>
      <c r="AT110" s="15" t="s">
        <v>181</v>
      </c>
      <c r="AU110" s="15" t="s">
        <v>90</v>
      </c>
    </row>
    <row r="111" s="12" customFormat="1">
      <c r="B111" s="236"/>
      <c r="C111" s="237"/>
      <c r="D111" s="230" t="s">
        <v>287</v>
      </c>
      <c r="E111" s="238" t="s">
        <v>1</v>
      </c>
      <c r="F111" s="239" t="s">
        <v>3578</v>
      </c>
      <c r="G111" s="237"/>
      <c r="H111" s="240">
        <v>240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AT111" s="246" t="s">
        <v>287</v>
      </c>
      <c r="AU111" s="246" t="s">
        <v>90</v>
      </c>
      <c r="AV111" s="12" t="s">
        <v>90</v>
      </c>
      <c r="AW111" s="12" t="s">
        <v>40</v>
      </c>
      <c r="AX111" s="12" t="s">
        <v>87</v>
      </c>
      <c r="AY111" s="246" t="s">
        <v>174</v>
      </c>
    </row>
    <row r="112" s="1" customFormat="1" ht="16.5" customHeight="1">
      <c r="B112" s="37"/>
      <c r="C112" s="218" t="s">
        <v>200</v>
      </c>
      <c r="D112" s="218" t="s">
        <v>175</v>
      </c>
      <c r="E112" s="219" t="s">
        <v>277</v>
      </c>
      <c r="F112" s="220" t="s">
        <v>278</v>
      </c>
      <c r="G112" s="221" t="s">
        <v>279</v>
      </c>
      <c r="H112" s="222">
        <v>30</v>
      </c>
      <c r="I112" s="223"/>
      <c r="J112" s="224">
        <f>ROUND(I112*H112,2)</f>
        <v>0</v>
      </c>
      <c r="K112" s="220" t="s">
        <v>330</v>
      </c>
      <c r="L112" s="42"/>
      <c r="M112" s="225" t="s">
        <v>1</v>
      </c>
      <c r="N112" s="226" t="s">
        <v>50</v>
      </c>
      <c r="O112" s="78"/>
      <c r="P112" s="227">
        <f>O112*H112</f>
        <v>0</v>
      </c>
      <c r="Q112" s="227">
        <v>0</v>
      </c>
      <c r="R112" s="227">
        <f>Q112*H112</f>
        <v>0</v>
      </c>
      <c r="S112" s="227">
        <v>0</v>
      </c>
      <c r="T112" s="228">
        <f>S112*H112</f>
        <v>0</v>
      </c>
      <c r="AR112" s="15" t="s">
        <v>192</v>
      </c>
      <c r="AT112" s="15" t="s">
        <v>175</v>
      </c>
      <c r="AU112" s="15" t="s">
        <v>90</v>
      </c>
      <c r="AY112" s="15" t="s">
        <v>174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15" t="s">
        <v>87</v>
      </c>
      <c r="BK112" s="229">
        <f>ROUND(I112*H112,2)</f>
        <v>0</v>
      </c>
      <c r="BL112" s="15" t="s">
        <v>192</v>
      </c>
      <c r="BM112" s="15" t="s">
        <v>3579</v>
      </c>
    </row>
    <row r="113" s="1" customFormat="1">
      <c r="B113" s="37"/>
      <c r="C113" s="38"/>
      <c r="D113" s="230" t="s">
        <v>181</v>
      </c>
      <c r="E113" s="38"/>
      <c r="F113" s="231" t="s">
        <v>278</v>
      </c>
      <c r="G113" s="38"/>
      <c r="H113" s="38"/>
      <c r="I113" s="142"/>
      <c r="J113" s="38"/>
      <c r="K113" s="38"/>
      <c r="L113" s="42"/>
      <c r="M113" s="232"/>
      <c r="N113" s="78"/>
      <c r="O113" s="78"/>
      <c r="P113" s="78"/>
      <c r="Q113" s="78"/>
      <c r="R113" s="78"/>
      <c r="S113" s="78"/>
      <c r="T113" s="79"/>
      <c r="AT113" s="15" t="s">
        <v>181</v>
      </c>
      <c r="AU113" s="15" t="s">
        <v>90</v>
      </c>
    </row>
    <row r="114" s="12" customFormat="1">
      <c r="B114" s="236"/>
      <c r="C114" s="237"/>
      <c r="D114" s="230" t="s">
        <v>287</v>
      </c>
      <c r="E114" s="238" t="s">
        <v>1</v>
      </c>
      <c r="F114" s="239" t="s">
        <v>421</v>
      </c>
      <c r="G114" s="237"/>
      <c r="H114" s="240">
        <v>30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AT114" s="246" t="s">
        <v>287</v>
      </c>
      <c r="AU114" s="246" t="s">
        <v>90</v>
      </c>
      <c r="AV114" s="12" t="s">
        <v>90</v>
      </c>
      <c r="AW114" s="12" t="s">
        <v>40</v>
      </c>
      <c r="AX114" s="12" t="s">
        <v>87</v>
      </c>
      <c r="AY114" s="246" t="s">
        <v>174</v>
      </c>
    </row>
    <row r="115" s="1" customFormat="1" ht="16.5" customHeight="1">
      <c r="B115" s="37"/>
      <c r="C115" s="218" t="s">
        <v>205</v>
      </c>
      <c r="D115" s="218" t="s">
        <v>175</v>
      </c>
      <c r="E115" s="219" t="s">
        <v>1622</v>
      </c>
      <c r="F115" s="220" t="s">
        <v>1623</v>
      </c>
      <c r="G115" s="221" t="s">
        <v>463</v>
      </c>
      <c r="H115" s="222">
        <v>6.5999999999999996</v>
      </c>
      <c r="I115" s="223"/>
      <c r="J115" s="224">
        <f>ROUND(I115*H115,2)</f>
        <v>0</v>
      </c>
      <c r="K115" s="220" t="s">
        <v>330</v>
      </c>
      <c r="L115" s="42"/>
      <c r="M115" s="225" t="s">
        <v>1</v>
      </c>
      <c r="N115" s="226" t="s">
        <v>50</v>
      </c>
      <c r="O115" s="78"/>
      <c r="P115" s="227">
        <f>O115*H115</f>
        <v>0</v>
      </c>
      <c r="Q115" s="227">
        <v>0.036900000000000002</v>
      </c>
      <c r="R115" s="227">
        <f>Q115*H115</f>
        <v>0.24354000000000001</v>
      </c>
      <c r="S115" s="227">
        <v>0</v>
      </c>
      <c r="T115" s="228">
        <f>S115*H115</f>
        <v>0</v>
      </c>
      <c r="AR115" s="15" t="s">
        <v>192</v>
      </c>
      <c r="AT115" s="15" t="s">
        <v>175</v>
      </c>
      <c r="AU115" s="15" t="s">
        <v>90</v>
      </c>
      <c r="AY115" s="15" t="s">
        <v>174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15" t="s">
        <v>87</v>
      </c>
      <c r="BK115" s="229">
        <f>ROUND(I115*H115,2)</f>
        <v>0</v>
      </c>
      <c r="BL115" s="15" t="s">
        <v>192</v>
      </c>
      <c r="BM115" s="15" t="s">
        <v>3580</v>
      </c>
    </row>
    <row r="116" s="1" customFormat="1">
      <c r="B116" s="37"/>
      <c r="C116" s="38"/>
      <c r="D116" s="230" t="s">
        <v>181</v>
      </c>
      <c r="E116" s="38"/>
      <c r="F116" s="231" t="s">
        <v>1623</v>
      </c>
      <c r="G116" s="38"/>
      <c r="H116" s="38"/>
      <c r="I116" s="142"/>
      <c r="J116" s="38"/>
      <c r="K116" s="38"/>
      <c r="L116" s="42"/>
      <c r="M116" s="232"/>
      <c r="N116" s="78"/>
      <c r="O116" s="78"/>
      <c r="P116" s="78"/>
      <c r="Q116" s="78"/>
      <c r="R116" s="78"/>
      <c r="S116" s="78"/>
      <c r="T116" s="79"/>
      <c r="AT116" s="15" t="s">
        <v>181</v>
      </c>
      <c r="AU116" s="15" t="s">
        <v>90</v>
      </c>
    </row>
    <row r="117" s="12" customFormat="1">
      <c r="B117" s="236"/>
      <c r="C117" s="237"/>
      <c r="D117" s="230" t="s">
        <v>287</v>
      </c>
      <c r="E117" s="238" t="s">
        <v>1</v>
      </c>
      <c r="F117" s="239" t="s">
        <v>3581</v>
      </c>
      <c r="G117" s="237"/>
      <c r="H117" s="240">
        <v>6.5999999999999996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AT117" s="246" t="s">
        <v>287</v>
      </c>
      <c r="AU117" s="246" t="s">
        <v>90</v>
      </c>
      <c r="AV117" s="12" t="s">
        <v>90</v>
      </c>
      <c r="AW117" s="12" t="s">
        <v>40</v>
      </c>
      <c r="AX117" s="12" t="s">
        <v>87</v>
      </c>
      <c r="AY117" s="246" t="s">
        <v>174</v>
      </c>
    </row>
    <row r="118" s="1" customFormat="1" ht="16.5" customHeight="1">
      <c r="B118" s="37"/>
      <c r="C118" s="218" t="s">
        <v>209</v>
      </c>
      <c r="D118" s="218" t="s">
        <v>175</v>
      </c>
      <c r="E118" s="219" t="s">
        <v>1574</v>
      </c>
      <c r="F118" s="220" t="s">
        <v>1575</v>
      </c>
      <c r="G118" s="221" t="s">
        <v>284</v>
      </c>
      <c r="H118" s="222">
        <v>105.75</v>
      </c>
      <c r="I118" s="223"/>
      <c r="J118" s="224">
        <f>ROUND(I118*H118,2)</f>
        <v>0</v>
      </c>
      <c r="K118" s="220" t="s">
        <v>330</v>
      </c>
      <c r="L118" s="42"/>
      <c r="M118" s="225" t="s">
        <v>1</v>
      </c>
      <c r="N118" s="226" t="s">
        <v>50</v>
      </c>
      <c r="O118" s="78"/>
      <c r="P118" s="227">
        <f>O118*H118</f>
        <v>0</v>
      </c>
      <c r="Q118" s="227">
        <v>0</v>
      </c>
      <c r="R118" s="227">
        <f>Q118*H118</f>
        <v>0</v>
      </c>
      <c r="S118" s="227">
        <v>0</v>
      </c>
      <c r="T118" s="228">
        <f>S118*H118</f>
        <v>0</v>
      </c>
      <c r="AR118" s="15" t="s">
        <v>192</v>
      </c>
      <c r="AT118" s="15" t="s">
        <v>175</v>
      </c>
      <c r="AU118" s="15" t="s">
        <v>90</v>
      </c>
      <c r="AY118" s="15" t="s">
        <v>174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15" t="s">
        <v>87</v>
      </c>
      <c r="BK118" s="229">
        <f>ROUND(I118*H118,2)</f>
        <v>0</v>
      </c>
      <c r="BL118" s="15" t="s">
        <v>192</v>
      </c>
      <c r="BM118" s="15" t="s">
        <v>3582</v>
      </c>
    </row>
    <row r="119" s="1" customFormat="1">
      <c r="B119" s="37"/>
      <c r="C119" s="38"/>
      <c r="D119" s="230" t="s">
        <v>181</v>
      </c>
      <c r="E119" s="38"/>
      <c r="F119" s="231" t="s">
        <v>1575</v>
      </c>
      <c r="G119" s="38"/>
      <c r="H119" s="38"/>
      <c r="I119" s="142"/>
      <c r="J119" s="38"/>
      <c r="K119" s="38"/>
      <c r="L119" s="42"/>
      <c r="M119" s="232"/>
      <c r="N119" s="78"/>
      <c r="O119" s="78"/>
      <c r="P119" s="78"/>
      <c r="Q119" s="78"/>
      <c r="R119" s="78"/>
      <c r="S119" s="78"/>
      <c r="T119" s="79"/>
      <c r="AT119" s="15" t="s">
        <v>181</v>
      </c>
      <c r="AU119" s="15" t="s">
        <v>90</v>
      </c>
    </row>
    <row r="120" s="12" customFormat="1">
      <c r="B120" s="236"/>
      <c r="C120" s="237"/>
      <c r="D120" s="230" t="s">
        <v>287</v>
      </c>
      <c r="E120" s="238" t="s">
        <v>1</v>
      </c>
      <c r="F120" s="239" t="s">
        <v>3583</v>
      </c>
      <c r="G120" s="237"/>
      <c r="H120" s="240">
        <v>105.75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AT120" s="246" t="s">
        <v>287</v>
      </c>
      <c r="AU120" s="246" t="s">
        <v>90</v>
      </c>
      <c r="AV120" s="12" t="s">
        <v>90</v>
      </c>
      <c r="AW120" s="12" t="s">
        <v>40</v>
      </c>
      <c r="AX120" s="12" t="s">
        <v>87</v>
      </c>
      <c r="AY120" s="246" t="s">
        <v>174</v>
      </c>
    </row>
    <row r="121" s="1" customFormat="1" ht="16.5" customHeight="1">
      <c r="B121" s="37"/>
      <c r="C121" s="218" t="s">
        <v>213</v>
      </c>
      <c r="D121" s="218" t="s">
        <v>175</v>
      </c>
      <c r="E121" s="219" t="s">
        <v>1633</v>
      </c>
      <c r="F121" s="220" t="s">
        <v>1634</v>
      </c>
      <c r="G121" s="221" t="s">
        <v>284</v>
      </c>
      <c r="H121" s="222">
        <v>26</v>
      </c>
      <c r="I121" s="223"/>
      <c r="J121" s="224">
        <f>ROUND(I121*H121,2)</f>
        <v>0</v>
      </c>
      <c r="K121" s="220" t="s">
        <v>274</v>
      </c>
      <c r="L121" s="42"/>
      <c r="M121" s="225" t="s">
        <v>1</v>
      </c>
      <c r="N121" s="226" t="s">
        <v>50</v>
      </c>
      <c r="O121" s="78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AR121" s="15" t="s">
        <v>192</v>
      </c>
      <c r="AT121" s="15" t="s">
        <v>175</v>
      </c>
      <c r="AU121" s="15" t="s">
        <v>90</v>
      </c>
      <c r="AY121" s="15" t="s">
        <v>174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5" t="s">
        <v>87</v>
      </c>
      <c r="BK121" s="229">
        <f>ROUND(I121*H121,2)</f>
        <v>0</v>
      </c>
      <c r="BL121" s="15" t="s">
        <v>192</v>
      </c>
      <c r="BM121" s="15" t="s">
        <v>3584</v>
      </c>
    </row>
    <row r="122" s="1" customFormat="1">
      <c r="B122" s="37"/>
      <c r="C122" s="38"/>
      <c r="D122" s="230" t="s">
        <v>181</v>
      </c>
      <c r="E122" s="38"/>
      <c r="F122" s="231" t="s">
        <v>1636</v>
      </c>
      <c r="G122" s="38"/>
      <c r="H122" s="38"/>
      <c r="I122" s="142"/>
      <c r="J122" s="38"/>
      <c r="K122" s="38"/>
      <c r="L122" s="42"/>
      <c r="M122" s="232"/>
      <c r="N122" s="78"/>
      <c r="O122" s="78"/>
      <c r="P122" s="78"/>
      <c r="Q122" s="78"/>
      <c r="R122" s="78"/>
      <c r="S122" s="78"/>
      <c r="T122" s="79"/>
      <c r="AT122" s="15" t="s">
        <v>181</v>
      </c>
      <c r="AU122" s="15" t="s">
        <v>90</v>
      </c>
    </row>
    <row r="123" s="12" customFormat="1">
      <c r="B123" s="236"/>
      <c r="C123" s="237"/>
      <c r="D123" s="230" t="s">
        <v>287</v>
      </c>
      <c r="E123" s="238" t="s">
        <v>1</v>
      </c>
      <c r="F123" s="239" t="s">
        <v>3585</v>
      </c>
      <c r="G123" s="237"/>
      <c r="H123" s="240">
        <v>26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AT123" s="246" t="s">
        <v>287</v>
      </c>
      <c r="AU123" s="246" t="s">
        <v>90</v>
      </c>
      <c r="AV123" s="12" t="s">
        <v>90</v>
      </c>
      <c r="AW123" s="12" t="s">
        <v>40</v>
      </c>
      <c r="AX123" s="12" t="s">
        <v>87</v>
      </c>
      <c r="AY123" s="246" t="s">
        <v>174</v>
      </c>
    </row>
    <row r="124" s="1" customFormat="1" ht="16.5" customHeight="1">
      <c r="B124" s="37"/>
      <c r="C124" s="218" t="s">
        <v>217</v>
      </c>
      <c r="D124" s="218" t="s">
        <v>175</v>
      </c>
      <c r="E124" s="219" t="s">
        <v>962</v>
      </c>
      <c r="F124" s="220" t="s">
        <v>963</v>
      </c>
      <c r="G124" s="221" t="s">
        <v>284</v>
      </c>
      <c r="H124" s="222">
        <v>13</v>
      </c>
      <c r="I124" s="223"/>
      <c r="J124" s="224">
        <f>ROUND(I124*H124,2)</f>
        <v>0</v>
      </c>
      <c r="K124" s="220" t="s">
        <v>330</v>
      </c>
      <c r="L124" s="42"/>
      <c r="M124" s="225" t="s">
        <v>1</v>
      </c>
      <c r="N124" s="226" t="s">
        <v>50</v>
      </c>
      <c r="O124" s="78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AR124" s="15" t="s">
        <v>192</v>
      </c>
      <c r="AT124" s="15" t="s">
        <v>175</v>
      </c>
      <c r="AU124" s="15" t="s">
        <v>90</v>
      </c>
      <c r="AY124" s="15" t="s">
        <v>174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5" t="s">
        <v>87</v>
      </c>
      <c r="BK124" s="229">
        <f>ROUND(I124*H124,2)</f>
        <v>0</v>
      </c>
      <c r="BL124" s="15" t="s">
        <v>192</v>
      </c>
      <c r="BM124" s="15" t="s">
        <v>3586</v>
      </c>
    </row>
    <row r="125" s="1" customFormat="1">
      <c r="B125" s="37"/>
      <c r="C125" s="38"/>
      <c r="D125" s="230" t="s">
        <v>181</v>
      </c>
      <c r="E125" s="38"/>
      <c r="F125" s="231" t="s">
        <v>963</v>
      </c>
      <c r="G125" s="38"/>
      <c r="H125" s="38"/>
      <c r="I125" s="142"/>
      <c r="J125" s="38"/>
      <c r="K125" s="38"/>
      <c r="L125" s="42"/>
      <c r="M125" s="232"/>
      <c r="N125" s="78"/>
      <c r="O125" s="78"/>
      <c r="P125" s="78"/>
      <c r="Q125" s="78"/>
      <c r="R125" s="78"/>
      <c r="S125" s="78"/>
      <c r="T125" s="79"/>
      <c r="AT125" s="15" t="s">
        <v>181</v>
      </c>
      <c r="AU125" s="15" t="s">
        <v>90</v>
      </c>
    </row>
    <row r="126" s="12" customFormat="1">
      <c r="B126" s="236"/>
      <c r="C126" s="237"/>
      <c r="D126" s="230" t="s">
        <v>287</v>
      </c>
      <c r="E126" s="238" t="s">
        <v>1</v>
      </c>
      <c r="F126" s="239" t="s">
        <v>3587</v>
      </c>
      <c r="G126" s="237"/>
      <c r="H126" s="240">
        <v>13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AT126" s="246" t="s">
        <v>287</v>
      </c>
      <c r="AU126" s="246" t="s">
        <v>90</v>
      </c>
      <c r="AV126" s="12" t="s">
        <v>90</v>
      </c>
      <c r="AW126" s="12" t="s">
        <v>40</v>
      </c>
      <c r="AX126" s="12" t="s">
        <v>87</v>
      </c>
      <c r="AY126" s="246" t="s">
        <v>174</v>
      </c>
    </row>
    <row r="127" s="1" customFormat="1" ht="16.5" customHeight="1">
      <c r="B127" s="37"/>
      <c r="C127" s="218" t="s">
        <v>221</v>
      </c>
      <c r="D127" s="218" t="s">
        <v>175</v>
      </c>
      <c r="E127" s="219" t="s">
        <v>3588</v>
      </c>
      <c r="F127" s="220" t="s">
        <v>3589</v>
      </c>
      <c r="G127" s="221" t="s">
        <v>284</v>
      </c>
      <c r="H127" s="222">
        <v>104</v>
      </c>
      <c r="I127" s="223"/>
      <c r="J127" s="224">
        <f>ROUND(I127*H127,2)</f>
        <v>0</v>
      </c>
      <c r="K127" s="220" t="s">
        <v>330</v>
      </c>
      <c r="L127" s="42"/>
      <c r="M127" s="225" t="s">
        <v>1</v>
      </c>
      <c r="N127" s="226" t="s">
        <v>50</v>
      </c>
      <c r="O127" s="78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AR127" s="15" t="s">
        <v>192</v>
      </c>
      <c r="AT127" s="15" t="s">
        <v>175</v>
      </c>
      <c r="AU127" s="15" t="s">
        <v>90</v>
      </c>
      <c r="AY127" s="15" t="s">
        <v>174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5" t="s">
        <v>87</v>
      </c>
      <c r="BK127" s="229">
        <f>ROUND(I127*H127,2)</f>
        <v>0</v>
      </c>
      <c r="BL127" s="15" t="s">
        <v>192</v>
      </c>
      <c r="BM127" s="15" t="s">
        <v>3590</v>
      </c>
    </row>
    <row r="128" s="1" customFormat="1">
      <c r="B128" s="37"/>
      <c r="C128" s="38"/>
      <c r="D128" s="230" t="s">
        <v>181</v>
      </c>
      <c r="E128" s="38"/>
      <c r="F128" s="231" t="s">
        <v>3591</v>
      </c>
      <c r="G128" s="38"/>
      <c r="H128" s="38"/>
      <c r="I128" s="142"/>
      <c r="J128" s="38"/>
      <c r="K128" s="38"/>
      <c r="L128" s="42"/>
      <c r="M128" s="232"/>
      <c r="N128" s="78"/>
      <c r="O128" s="78"/>
      <c r="P128" s="78"/>
      <c r="Q128" s="78"/>
      <c r="R128" s="78"/>
      <c r="S128" s="78"/>
      <c r="T128" s="79"/>
      <c r="AT128" s="15" t="s">
        <v>181</v>
      </c>
      <c r="AU128" s="15" t="s">
        <v>90</v>
      </c>
    </row>
    <row r="129" s="12" customFormat="1">
      <c r="B129" s="236"/>
      <c r="C129" s="237"/>
      <c r="D129" s="230" t="s">
        <v>287</v>
      </c>
      <c r="E129" s="238" t="s">
        <v>1</v>
      </c>
      <c r="F129" s="239" t="s">
        <v>3592</v>
      </c>
      <c r="G129" s="237"/>
      <c r="H129" s="240">
        <v>104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AT129" s="246" t="s">
        <v>287</v>
      </c>
      <c r="AU129" s="246" t="s">
        <v>90</v>
      </c>
      <c r="AV129" s="12" t="s">
        <v>90</v>
      </c>
      <c r="AW129" s="12" t="s">
        <v>40</v>
      </c>
      <c r="AX129" s="12" t="s">
        <v>87</v>
      </c>
      <c r="AY129" s="246" t="s">
        <v>174</v>
      </c>
    </row>
    <row r="130" s="1" customFormat="1" ht="16.5" customHeight="1">
      <c r="B130" s="37"/>
      <c r="C130" s="218" t="s">
        <v>225</v>
      </c>
      <c r="D130" s="218" t="s">
        <v>175</v>
      </c>
      <c r="E130" s="219" t="s">
        <v>1679</v>
      </c>
      <c r="F130" s="220" t="s">
        <v>1680</v>
      </c>
      <c r="G130" s="221" t="s">
        <v>284</v>
      </c>
      <c r="H130" s="222">
        <v>52</v>
      </c>
      <c r="I130" s="223"/>
      <c r="J130" s="224">
        <f>ROUND(I130*H130,2)</f>
        <v>0</v>
      </c>
      <c r="K130" s="220" t="s">
        <v>330</v>
      </c>
      <c r="L130" s="42"/>
      <c r="M130" s="225" t="s">
        <v>1</v>
      </c>
      <c r="N130" s="226" t="s">
        <v>50</v>
      </c>
      <c r="O130" s="78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AR130" s="15" t="s">
        <v>192</v>
      </c>
      <c r="AT130" s="15" t="s">
        <v>175</v>
      </c>
      <c r="AU130" s="15" t="s">
        <v>90</v>
      </c>
      <c r="AY130" s="15" t="s">
        <v>174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5" t="s">
        <v>87</v>
      </c>
      <c r="BK130" s="229">
        <f>ROUND(I130*H130,2)</f>
        <v>0</v>
      </c>
      <c r="BL130" s="15" t="s">
        <v>192</v>
      </c>
      <c r="BM130" s="15" t="s">
        <v>3593</v>
      </c>
    </row>
    <row r="131" s="1" customFormat="1">
      <c r="B131" s="37"/>
      <c r="C131" s="38"/>
      <c r="D131" s="230" t="s">
        <v>181</v>
      </c>
      <c r="E131" s="38"/>
      <c r="F131" s="231" t="s">
        <v>1680</v>
      </c>
      <c r="G131" s="38"/>
      <c r="H131" s="38"/>
      <c r="I131" s="142"/>
      <c r="J131" s="38"/>
      <c r="K131" s="38"/>
      <c r="L131" s="42"/>
      <c r="M131" s="232"/>
      <c r="N131" s="78"/>
      <c r="O131" s="78"/>
      <c r="P131" s="78"/>
      <c r="Q131" s="78"/>
      <c r="R131" s="78"/>
      <c r="S131" s="78"/>
      <c r="T131" s="79"/>
      <c r="AT131" s="15" t="s">
        <v>181</v>
      </c>
      <c r="AU131" s="15" t="s">
        <v>90</v>
      </c>
    </row>
    <row r="132" s="12" customFormat="1">
      <c r="B132" s="236"/>
      <c r="C132" s="237"/>
      <c r="D132" s="230" t="s">
        <v>287</v>
      </c>
      <c r="E132" s="238" t="s">
        <v>1</v>
      </c>
      <c r="F132" s="239" t="s">
        <v>3594</v>
      </c>
      <c r="G132" s="237"/>
      <c r="H132" s="240">
        <v>52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AT132" s="246" t="s">
        <v>287</v>
      </c>
      <c r="AU132" s="246" t="s">
        <v>90</v>
      </c>
      <c r="AV132" s="12" t="s">
        <v>90</v>
      </c>
      <c r="AW132" s="12" t="s">
        <v>40</v>
      </c>
      <c r="AX132" s="12" t="s">
        <v>87</v>
      </c>
      <c r="AY132" s="246" t="s">
        <v>174</v>
      </c>
    </row>
    <row r="133" s="1" customFormat="1" ht="16.5" customHeight="1">
      <c r="B133" s="37"/>
      <c r="C133" s="218" t="s">
        <v>229</v>
      </c>
      <c r="D133" s="218" t="s">
        <v>175</v>
      </c>
      <c r="E133" s="219" t="s">
        <v>1687</v>
      </c>
      <c r="F133" s="220" t="s">
        <v>1688</v>
      </c>
      <c r="G133" s="221" t="s">
        <v>284</v>
      </c>
      <c r="H133" s="222">
        <v>133</v>
      </c>
      <c r="I133" s="223"/>
      <c r="J133" s="224">
        <f>ROUND(I133*H133,2)</f>
        <v>0</v>
      </c>
      <c r="K133" s="220" t="s">
        <v>330</v>
      </c>
      <c r="L133" s="42"/>
      <c r="M133" s="225" t="s">
        <v>1</v>
      </c>
      <c r="N133" s="226" t="s">
        <v>50</v>
      </c>
      <c r="O133" s="78"/>
      <c r="P133" s="227">
        <f>O133*H133</f>
        <v>0</v>
      </c>
      <c r="Q133" s="227">
        <v>0.010460000000000001</v>
      </c>
      <c r="R133" s="227">
        <f>Q133*H133</f>
        <v>1.3911800000000001</v>
      </c>
      <c r="S133" s="227">
        <v>0</v>
      </c>
      <c r="T133" s="228">
        <f>S133*H133</f>
        <v>0</v>
      </c>
      <c r="AR133" s="15" t="s">
        <v>192</v>
      </c>
      <c r="AT133" s="15" t="s">
        <v>175</v>
      </c>
      <c r="AU133" s="15" t="s">
        <v>90</v>
      </c>
      <c r="AY133" s="15" t="s">
        <v>174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5" t="s">
        <v>87</v>
      </c>
      <c r="BK133" s="229">
        <f>ROUND(I133*H133,2)</f>
        <v>0</v>
      </c>
      <c r="BL133" s="15" t="s">
        <v>192</v>
      </c>
      <c r="BM133" s="15" t="s">
        <v>3595</v>
      </c>
    </row>
    <row r="134" s="1" customFormat="1">
      <c r="B134" s="37"/>
      <c r="C134" s="38"/>
      <c r="D134" s="230" t="s">
        <v>181</v>
      </c>
      <c r="E134" s="38"/>
      <c r="F134" s="231" t="s">
        <v>1690</v>
      </c>
      <c r="G134" s="38"/>
      <c r="H134" s="38"/>
      <c r="I134" s="142"/>
      <c r="J134" s="38"/>
      <c r="K134" s="38"/>
      <c r="L134" s="42"/>
      <c r="M134" s="232"/>
      <c r="N134" s="78"/>
      <c r="O134" s="78"/>
      <c r="P134" s="78"/>
      <c r="Q134" s="78"/>
      <c r="R134" s="78"/>
      <c r="S134" s="78"/>
      <c r="T134" s="79"/>
      <c r="AT134" s="15" t="s">
        <v>181</v>
      </c>
      <c r="AU134" s="15" t="s">
        <v>90</v>
      </c>
    </row>
    <row r="135" s="12" customFormat="1">
      <c r="B135" s="236"/>
      <c r="C135" s="237"/>
      <c r="D135" s="230" t="s">
        <v>287</v>
      </c>
      <c r="E135" s="238" t="s">
        <v>1</v>
      </c>
      <c r="F135" s="239" t="s">
        <v>3596</v>
      </c>
      <c r="G135" s="237"/>
      <c r="H135" s="240">
        <v>133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AT135" s="246" t="s">
        <v>287</v>
      </c>
      <c r="AU135" s="246" t="s">
        <v>90</v>
      </c>
      <c r="AV135" s="12" t="s">
        <v>90</v>
      </c>
      <c r="AW135" s="12" t="s">
        <v>40</v>
      </c>
      <c r="AX135" s="12" t="s">
        <v>87</v>
      </c>
      <c r="AY135" s="246" t="s">
        <v>174</v>
      </c>
    </row>
    <row r="136" s="1" customFormat="1" ht="16.5" customHeight="1">
      <c r="B136" s="37"/>
      <c r="C136" s="247" t="s">
        <v>233</v>
      </c>
      <c r="D136" s="247" t="s">
        <v>312</v>
      </c>
      <c r="E136" s="248" t="s">
        <v>3597</v>
      </c>
      <c r="F136" s="249" t="s">
        <v>3598</v>
      </c>
      <c r="G136" s="250" t="s">
        <v>463</v>
      </c>
      <c r="H136" s="251">
        <v>13</v>
      </c>
      <c r="I136" s="252"/>
      <c r="J136" s="253">
        <f>ROUND(I136*H136,2)</f>
        <v>0</v>
      </c>
      <c r="K136" s="249" t="s">
        <v>330</v>
      </c>
      <c r="L136" s="254"/>
      <c r="M136" s="255" t="s">
        <v>1</v>
      </c>
      <c r="N136" s="256" t="s">
        <v>50</v>
      </c>
      <c r="O136" s="78"/>
      <c r="P136" s="227">
        <f>O136*H136</f>
        <v>0</v>
      </c>
      <c r="Q136" s="227">
        <v>0.064899999999999999</v>
      </c>
      <c r="R136" s="227">
        <f>Q136*H136</f>
        <v>0.84370000000000001</v>
      </c>
      <c r="S136" s="227">
        <v>0</v>
      </c>
      <c r="T136" s="228">
        <f>S136*H136</f>
        <v>0</v>
      </c>
      <c r="AR136" s="15" t="s">
        <v>209</v>
      </c>
      <c r="AT136" s="15" t="s">
        <v>312</v>
      </c>
      <c r="AU136" s="15" t="s">
        <v>90</v>
      </c>
      <c r="AY136" s="15" t="s">
        <v>174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5" t="s">
        <v>87</v>
      </c>
      <c r="BK136" s="229">
        <f>ROUND(I136*H136,2)</f>
        <v>0</v>
      </c>
      <c r="BL136" s="15" t="s">
        <v>192</v>
      </c>
      <c r="BM136" s="15" t="s">
        <v>3599</v>
      </c>
    </row>
    <row r="137" s="1" customFormat="1">
      <c r="B137" s="37"/>
      <c r="C137" s="38"/>
      <c r="D137" s="230" t="s">
        <v>181</v>
      </c>
      <c r="E137" s="38"/>
      <c r="F137" s="231" t="s">
        <v>3600</v>
      </c>
      <c r="G137" s="38"/>
      <c r="H137" s="38"/>
      <c r="I137" s="142"/>
      <c r="J137" s="38"/>
      <c r="K137" s="38"/>
      <c r="L137" s="42"/>
      <c r="M137" s="232"/>
      <c r="N137" s="78"/>
      <c r="O137" s="78"/>
      <c r="P137" s="78"/>
      <c r="Q137" s="78"/>
      <c r="R137" s="78"/>
      <c r="S137" s="78"/>
      <c r="T137" s="79"/>
      <c r="AT137" s="15" t="s">
        <v>181</v>
      </c>
      <c r="AU137" s="15" t="s">
        <v>90</v>
      </c>
    </row>
    <row r="138" s="12" customFormat="1">
      <c r="B138" s="236"/>
      <c r="C138" s="237"/>
      <c r="D138" s="230" t="s">
        <v>287</v>
      </c>
      <c r="E138" s="238" t="s">
        <v>1</v>
      </c>
      <c r="F138" s="239" t="s">
        <v>229</v>
      </c>
      <c r="G138" s="237"/>
      <c r="H138" s="240">
        <v>13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AT138" s="246" t="s">
        <v>287</v>
      </c>
      <c r="AU138" s="246" t="s">
        <v>90</v>
      </c>
      <c r="AV138" s="12" t="s">
        <v>90</v>
      </c>
      <c r="AW138" s="12" t="s">
        <v>40</v>
      </c>
      <c r="AX138" s="12" t="s">
        <v>87</v>
      </c>
      <c r="AY138" s="246" t="s">
        <v>174</v>
      </c>
    </row>
    <row r="139" s="1" customFormat="1" ht="16.5" customHeight="1">
      <c r="B139" s="37"/>
      <c r="C139" s="247" t="s">
        <v>8</v>
      </c>
      <c r="D139" s="247" t="s">
        <v>312</v>
      </c>
      <c r="E139" s="248" t="s">
        <v>3601</v>
      </c>
      <c r="F139" s="249" t="s">
        <v>3602</v>
      </c>
      <c r="G139" s="250" t="s">
        <v>320</v>
      </c>
      <c r="H139" s="251">
        <v>8</v>
      </c>
      <c r="I139" s="252"/>
      <c r="J139" s="253">
        <f>ROUND(I139*H139,2)</f>
        <v>0</v>
      </c>
      <c r="K139" s="249" t="s">
        <v>330</v>
      </c>
      <c r="L139" s="254"/>
      <c r="M139" s="255" t="s">
        <v>1</v>
      </c>
      <c r="N139" s="256" t="s">
        <v>50</v>
      </c>
      <c r="O139" s="78"/>
      <c r="P139" s="227">
        <f>O139*H139</f>
        <v>0</v>
      </c>
      <c r="Q139" s="227">
        <v>9.5000000000000005E-05</v>
      </c>
      <c r="R139" s="227">
        <f>Q139*H139</f>
        <v>0.00076000000000000004</v>
      </c>
      <c r="S139" s="227">
        <v>0</v>
      </c>
      <c r="T139" s="228">
        <f>S139*H139</f>
        <v>0</v>
      </c>
      <c r="AR139" s="15" t="s">
        <v>209</v>
      </c>
      <c r="AT139" s="15" t="s">
        <v>312</v>
      </c>
      <c r="AU139" s="15" t="s">
        <v>90</v>
      </c>
      <c r="AY139" s="15" t="s">
        <v>174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5" t="s">
        <v>87</v>
      </c>
      <c r="BK139" s="229">
        <f>ROUND(I139*H139,2)</f>
        <v>0</v>
      </c>
      <c r="BL139" s="15" t="s">
        <v>192</v>
      </c>
      <c r="BM139" s="15" t="s">
        <v>3603</v>
      </c>
    </row>
    <row r="140" s="1" customFormat="1">
      <c r="B140" s="37"/>
      <c r="C140" s="38"/>
      <c r="D140" s="230" t="s">
        <v>181</v>
      </c>
      <c r="E140" s="38"/>
      <c r="F140" s="231" t="s">
        <v>2396</v>
      </c>
      <c r="G140" s="38"/>
      <c r="H140" s="38"/>
      <c r="I140" s="142"/>
      <c r="J140" s="38"/>
      <c r="K140" s="38"/>
      <c r="L140" s="42"/>
      <c r="M140" s="232"/>
      <c r="N140" s="78"/>
      <c r="O140" s="78"/>
      <c r="P140" s="78"/>
      <c r="Q140" s="78"/>
      <c r="R140" s="78"/>
      <c r="S140" s="78"/>
      <c r="T140" s="79"/>
      <c r="AT140" s="15" t="s">
        <v>181</v>
      </c>
      <c r="AU140" s="15" t="s">
        <v>90</v>
      </c>
    </row>
    <row r="141" s="12" customFormat="1">
      <c r="B141" s="236"/>
      <c r="C141" s="237"/>
      <c r="D141" s="230" t="s">
        <v>287</v>
      </c>
      <c r="E141" s="238" t="s">
        <v>1</v>
      </c>
      <c r="F141" s="239" t="s">
        <v>209</v>
      </c>
      <c r="G141" s="237"/>
      <c r="H141" s="240">
        <v>8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AT141" s="246" t="s">
        <v>287</v>
      </c>
      <c r="AU141" s="246" t="s">
        <v>90</v>
      </c>
      <c r="AV141" s="12" t="s">
        <v>90</v>
      </c>
      <c r="AW141" s="12" t="s">
        <v>40</v>
      </c>
      <c r="AX141" s="12" t="s">
        <v>87</v>
      </c>
      <c r="AY141" s="246" t="s">
        <v>174</v>
      </c>
    </row>
    <row r="142" s="1" customFormat="1" ht="16.5" customHeight="1">
      <c r="B142" s="37"/>
      <c r="C142" s="218" t="s">
        <v>347</v>
      </c>
      <c r="D142" s="218" t="s">
        <v>175</v>
      </c>
      <c r="E142" s="219" t="s">
        <v>3604</v>
      </c>
      <c r="F142" s="220" t="s">
        <v>3605</v>
      </c>
      <c r="G142" s="221" t="s">
        <v>463</v>
      </c>
      <c r="H142" s="222">
        <v>13</v>
      </c>
      <c r="I142" s="223"/>
      <c r="J142" s="224">
        <f>ROUND(I142*H142,2)</f>
        <v>0</v>
      </c>
      <c r="K142" s="220" t="s">
        <v>1</v>
      </c>
      <c r="L142" s="42"/>
      <c r="M142" s="225" t="s">
        <v>1</v>
      </c>
      <c r="N142" s="226" t="s">
        <v>50</v>
      </c>
      <c r="O142" s="78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AR142" s="15" t="s">
        <v>192</v>
      </c>
      <c r="AT142" s="15" t="s">
        <v>175</v>
      </c>
      <c r="AU142" s="15" t="s">
        <v>90</v>
      </c>
      <c r="AY142" s="15" t="s">
        <v>174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5" t="s">
        <v>87</v>
      </c>
      <c r="BK142" s="229">
        <f>ROUND(I142*H142,2)</f>
        <v>0</v>
      </c>
      <c r="BL142" s="15" t="s">
        <v>192</v>
      </c>
      <c r="BM142" s="15" t="s">
        <v>3606</v>
      </c>
    </row>
    <row r="143" s="1" customFormat="1">
      <c r="B143" s="37"/>
      <c r="C143" s="38"/>
      <c r="D143" s="230" t="s">
        <v>181</v>
      </c>
      <c r="E143" s="38"/>
      <c r="F143" s="231" t="s">
        <v>3607</v>
      </c>
      <c r="G143" s="38"/>
      <c r="H143" s="38"/>
      <c r="I143" s="142"/>
      <c r="J143" s="38"/>
      <c r="K143" s="38"/>
      <c r="L143" s="42"/>
      <c r="M143" s="232"/>
      <c r="N143" s="78"/>
      <c r="O143" s="78"/>
      <c r="P143" s="78"/>
      <c r="Q143" s="78"/>
      <c r="R143" s="78"/>
      <c r="S143" s="78"/>
      <c r="T143" s="79"/>
      <c r="AT143" s="15" t="s">
        <v>181</v>
      </c>
      <c r="AU143" s="15" t="s">
        <v>90</v>
      </c>
    </row>
    <row r="144" s="12" customFormat="1">
      <c r="B144" s="236"/>
      <c r="C144" s="237"/>
      <c r="D144" s="230" t="s">
        <v>287</v>
      </c>
      <c r="E144" s="238" t="s">
        <v>1</v>
      </c>
      <c r="F144" s="239" t="s">
        <v>229</v>
      </c>
      <c r="G144" s="237"/>
      <c r="H144" s="240">
        <v>13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AT144" s="246" t="s">
        <v>287</v>
      </c>
      <c r="AU144" s="246" t="s">
        <v>90</v>
      </c>
      <c r="AV144" s="12" t="s">
        <v>90</v>
      </c>
      <c r="AW144" s="12" t="s">
        <v>40</v>
      </c>
      <c r="AX144" s="12" t="s">
        <v>87</v>
      </c>
      <c r="AY144" s="246" t="s">
        <v>174</v>
      </c>
    </row>
    <row r="145" s="1" customFormat="1" ht="16.5" customHeight="1">
      <c r="B145" s="37"/>
      <c r="C145" s="218" t="s">
        <v>353</v>
      </c>
      <c r="D145" s="218" t="s">
        <v>175</v>
      </c>
      <c r="E145" s="219" t="s">
        <v>3608</v>
      </c>
      <c r="F145" s="220" t="s">
        <v>3609</v>
      </c>
      <c r="G145" s="221" t="s">
        <v>305</v>
      </c>
      <c r="H145" s="222">
        <v>137.19999999999999</v>
      </c>
      <c r="I145" s="223"/>
      <c r="J145" s="224">
        <f>ROUND(I145*H145,2)</f>
        <v>0</v>
      </c>
      <c r="K145" s="220" t="s">
        <v>330</v>
      </c>
      <c r="L145" s="42"/>
      <c r="M145" s="225" t="s">
        <v>1</v>
      </c>
      <c r="N145" s="226" t="s">
        <v>50</v>
      </c>
      <c r="O145" s="78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AR145" s="15" t="s">
        <v>192</v>
      </c>
      <c r="AT145" s="15" t="s">
        <v>175</v>
      </c>
      <c r="AU145" s="15" t="s">
        <v>90</v>
      </c>
      <c r="AY145" s="15" t="s">
        <v>174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5" t="s">
        <v>87</v>
      </c>
      <c r="BK145" s="229">
        <f>ROUND(I145*H145,2)</f>
        <v>0</v>
      </c>
      <c r="BL145" s="15" t="s">
        <v>192</v>
      </c>
      <c r="BM145" s="15" t="s">
        <v>3610</v>
      </c>
    </row>
    <row r="146" s="1" customFormat="1">
      <c r="B146" s="37"/>
      <c r="C146" s="38"/>
      <c r="D146" s="230" t="s">
        <v>181</v>
      </c>
      <c r="E146" s="38"/>
      <c r="F146" s="231" t="s">
        <v>3611</v>
      </c>
      <c r="G146" s="38"/>
      <c r="H146" s="38"/>
      <c r="I146" s="142"/>
      <c r="J146" s="38"/>
      <c r="K146" s="38"/>
      <c r="L146" s="42"/>
      <c r="M146" s="232"/>
      <c r="N146" s="78"/>
      <c r="O146" s="78"/>
      <c r="P146" s="78"/>
      <c r="Q146" s="78"/>
      <c r="R146" s="78"/>
      <c r="S146" s="78"/>
      <c r="T146" s="79"/>
      <c r="AT146" s="15" t="s">
        <v>181</v>
      </c>
      <c r="AU146" s="15" t="s">
        <v>90</v>
      </c>
    </row>
    <row r="147" s="12" customFormat="1">
      <c r="B147" s="236"/>
      <c r="C147" s="237"/>
      <c r="D147" s="230" t="s">
        <v>287</v>
      </c>
      <c r="E147" s="238" t="s">
        <v>1</v>
      </c>
      <c r="F147" s="239" t="s">
        <v>3612</v>
      </c>
      <c r="G147" s="237"/>
      <c r="H147" s="240">
        <v>137.19999999999999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AT147" s="246" t="s">
        <v>287</v>
      </c>
      <c r="AU147" s="246" t="s">
        <v>90</v>
      </c>
      <c r="AV147" s="12" t="s">
        <v>90</v>
      </c>
      <c r="AW147" s="12" t="s">
        <v>40</v>
      </c>
      <c r="AX147" s="12" t="s">
        <v>79</v>
      </c>
      <c r="AY147" s="246" t="s">
        <v>174</v>
      </c>
    </row>
    <row r="148" s="1" customFormat="1" ht="16.5" customHeight="1">
      <c r="B148" s="37"/>
      <c r="C148" s="218" t="s">
        <v>359</v>
      </c>
      <c r="D148" s="218" t="s">
        <v>175</v>
      </c>
      <c r="E148" s="219" t="s">
        <v>965</v>
      </c>
      <c r="F148" s="220" t="s">
        <v>966</v>
      </c>
      <c r="G148" s="221" t="s">
        <v>284</v>
      </c>
      <c r="H148" s="222">
        <v>59.299999999999997</v>
      </c>
      <c r="I148" s="223"/>
      <c r="J148" s="224">
        <f>ROUND(I148*H148,2)</f>
        <v>0</v>
      </c>
      <c r="K148" s="220" t="s">
        <v>330</v>
      </c>
      <c r="L148" s="42"/>
      <c r="M148" s="225" t="s">
        <v>1</v>
      </c>
      <c r="N148" s="226" t="s">
        <v>50</v>
      </c>
      <c r="O148" s="78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AR148" s="15" t="s">
        <v>192</v>
      </c>
      <c r="AT148" s="15" t="s">
        <v>175</v>
      </c>
      <c r="AU148" s="15" t="s">
        <v>90</v>
      </c>
      <c r="AY148" s="15" t="s">
        <v>174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5" t="s">
        <v>87</v>
      </c>
      <c r="BK148" s="229">
        <f>ROUND(I148*H148,2)</f>
        <v>0</v>
      </c>
      <c r="BL148" s="15" t="s">
        <v>192</v>
      </c>
      <c r="BM148" s="15" t="s">
        <v>3613</v>
      </c>
    </row>
    <row r="149" s="1" customFormat="1">
      <c r="B149" s="37"/>
      <c r="C149" s="38"/>
      <c r="D149" s="230" t="s">
        <v>181</v>
      </c>
      <c r="E149" s="38"/>
      <c r="F149" s="231" t="s">
        <v>966</v>
      </c>
      <c r="G149" s="38"/>
      <c r="H149" s="38"/>
      <c r="I149" s="142"/>
      <c r="J149" s="38"/>
      <c r="K149" s="38"/>
      <c r="L149" s="42"/>
      <c r="M149" s="232"/>
      <c r="N149" s="78"/>
      <c r="O149" s="78"/>
      <c r="P149" s="78"/>
      <c r="Q149" s="78"/>
      <c r="R149" s="78"/>
      <c r="S149" s="78"/>
      <c r="T149" s="79"/>
      <c r="AT149" s="15" t="s">
        <v>181</v>
      </c>
      <c r="AU149" s="15" t="s">
        <v>90</v>
      </c>
    </row>
    <row r="150" s="12" customFormat="1">
      <c r="B150" s="236"/>
      <c r="C150" s="237"/>
      <c r="D150" s="230" t="s">
        <v>287</v>
      </c>
      <c r="E150" s="238" t="s">
        <v>1</v>
      </c>
      <c r="F150" s="239" t="s">
        <v>3614</v>
      </c>
      <c r="G150" s="237"/>
      <c r="H150" s="240">
        <v>59.299999999999997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AT150" s="246" t="s">
        <v>287</v>
      </c>
      <c r="AU150" s="246" t="s">
        <v>90</v>
      </c>
      <c r="AV150" s="12" t="s">
        <v>90</v>
      </c>
      <c r="AW150" s="12" t="s">
        <v>40</v>
      </c>
      <c r="AX150" s="12" t="s">
        <v>87</v>
      </c>
      <c r="AY150" s="246" t="s">
        <v>174</v>
      </c>
    </row>
    <row r="151" s="1" customFormat="1" ht="16.5" customHeight="1">
      <c r="B151" s="37"/>
      <c r="C151" s="218" t="s">
        <v>364</v>
      </c>
      <c r="D151" s="218" t="s">
        <v>175</v>
      </c>
      <c r="E151" s="219" t="s">
        <v>969</v>
      </c>
      <c r="F151" s="220" t="s">
        <v>970</v>
      </c>
      <c r="G151" s="221" t="s">
        <v>284</v>
      </c>
      <c r="H151" s="222">
        <v>62.299999999999997</v>
      </c>
      <c r="I151" s="223"/>
      <c r="J151" s="224">
        <f>ROUND(I151*H151,2)</f>
        <v>0</v>
      </c>
      <c r="K151" s="220" t="s">
        <v>330</v>
      </c>
      <c r="L151" s="42"/>
      <c r="M151" s="225" t="s">
        <v>1</v>
      </c>
      <c r="N151" s="226" t="s">
        <v>50</v>
      </c>
      <c r="O151" s="78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AR151" s="15" t="s">
        <v>192</v>
      </c>
      <c r="AT151" s="15" t="s">
        <v>175</v>
      </c>
      <c r="AU151" s="15" t="s">
        <v>90</v>
      </c>
      <c r="AY151" s="15" t="s">
        <v>174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5" t="s">
        <v>87</v>
      </c>
      <c r="BK151" s="229">
        <f>ROUND(I151*H151,2)</f>
        <v>0</v>
      </c>
      <c r="BL151" s="15" t="s">
        <v>192</v>
      </c>
      <c r="BM151" s="15" t="s">
        <v>3615</v>
      </c>
    </row>
    <row r="152" s="1" customFormat="1">
      <c r="B152" s="37"/>
      <c r="C152" s="38"/>
      <c r="D152" s="230" t="s">
        <v>181</v>
      </c>
      <c r="E152" s="38"/>
      <c r="F152" s="231" t="s">
        <v>1744</v>
      </c>
      <c r="G152" s="38"/>
      <c r="H152" s="38"/>
      <c r="I152" s="142"/>
      <c r="J152" s="38"/>
      <c r="K152" s="38"/>
      <c r="L152" s="42"/>
      <c r="M152" s="232"/>
      <c r="N152" s="78"/>
      <c r="O152" s="78"/>
      <c r="P152" s="78"/>
      <c r="Q152" s="78"/>
      <c r="R152" s="78"/>
      <c r="S152" s="78"/>
      <c r="T152" s="79"/>
      <c r="AT152" s="15" t="s">
        <v>181</v>
      </c>
      <c r="AU152" s="15" t="s">
        <v>90</v>
      </c>
    </row>
    <row r="153" s="12" customFormat="1">
      <c r="B153" s="236"/>
      <c r="C153" s="237"/>
      <c r="D153" s="230" t="s">
        <v>287</v>
      </c>
      <c r="E153" s="238" t="s">
        <v>1</v>
      </c>
      <c r="F153" s="239" t="s">
        <v>3616</v>
      </c>
      <c r="G153" s="237"/>
      <c r="H153" s="240">
        <v>3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AT153" s="246" t="s">
        <v>287</v>
      </c>
      <c r="AU153" s="246" t="s">
        <v>90</v>
      </c>
      <c r="AV153" s="12" t="s">
        <v>90</v>
      </c>
      <c r="AW153" s="12" t="s">
        <v>40</v>
      </c>
      <c r="AX153" s="12" t="s">
        <v>79</v>
      </c>
      <c r="AY153" s="246" t="s">
        <v>174</v>
      </c>
    </row>
    <row r="154" s="12" customFormat="1">
      <c r="B154" s="236"/>
      <c r="C154" s="237"/>
      <c r="D154" s="230" t="s">
        <v>287</v>
      </c>
      <c r="E154" s="238" t="s">
        <v>1</v>
      </c>
      <c r="F154" s="239" t="s">
        <v>3614</v>
      </c>
      <c r="G154" s="237"/>
      <c r="H154" s="240">
        <v>59.299999999999997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AT154" s="246" t="s">
        <v>287</v>
      </c>
      <c r="AU154" s="246" t="s">
        <v>90</v>
      </c>
      <c r="AV154" s="12" t="s">
        <v>90</v>
      </c>
      <c r="AW154" s="12" t="s">
        <v>40</v>
      </c>
      <c r="AX154" s="12" t="s">
        <v>79</v>
      </c>
      <c r="AY154" s="246" t="s">
        <v>174</v>
      </c>
    </row>
    <row r="155" s="1" customFormat="1" ht="16.5" customHeight="1">
      <c r="B155" s="37"/>
      <c r="C155" s="218" t="s">
        <v>370</v>
      </c>
      <c r="D155" s="218" t="s">
        <v>175</v>
      </c>
      <c r="E155" s="219" t="s">
        <v>983</v>
      </c>
      <c r="F155" s="220" t="s">
        <v>984</v>
      </c>
      <c r="G155" s="221" t="s">
        <v>284</v>
      </c>
      <c r="H155" s="222">
        <v>260</v>
      </c>
      <c r="I155" s="223"/>
      <c r="J155" s="224">
        <f>ROUND(I155*H155,2)</f>
        <v>0</v>
      </c>
      <c r="K155" s="220" t="s">
        <v>274</v>
      </c>
      <c r="L155" s="42"/>
      <c r="M155" s="225" t="s">
        <v>1</v>
      </c>
      <c r="N155" s="226" t="s">
        <v>50</v>
      </c>
      <c r="O155" s="78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AR155" s="15" t="s">
        <v>192</v>
      </c>
      <c r="AT155" s="15" t="s">
        <v>175</v>
      </c>
      <c r="AU155" s="15" t="s">
        <v>90</v>
      </c>
      <c r="AY155" s="15" t="s">
        <v>174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5" t="s">
        <v>87</v>
      </c>
      <c r="BK155" s="229">
        <f>ROUND(I155*H155,2)</f>
        <v>0</v>
      </c>
      <c r="BL155" s="15" t="s">
        <v>192</v>
      </c>
      <c r="BM155" s="15" t="s">
        <v>3617</v>
      </c>
    </row>
    <row r="156" s="1" customFormat="1">
      <c r="B156" s="37"/>
      <c r="C156" s="38"/>
      <c r="D156" s="230" t="s">
        <v>181</v>
      </c>
      <c r="E156" s="38"/>
      <c r="F156" s="231" t="s">
        <v>1747</v>
      </c>
      <c r="G156" s="38"/>
      <c r="H156" s="38"/>
      <c r="I156" s="142"/>
      <c r="J156" s="38"/>
      <c r="K156" s="38"/>
      <c r="L156" s="42"/>
      <c r="M156" s="232"/>
      <c r="N156" s="78"/>
      <c r="O156" s="78"/>
      <c r="P156" s="78"/>
      <c r="Q156" s="78"/>
      <c r="R156" s="78"/>
      <c r="S156" s="78"/>
      <c r="T156" s="79"/>
      <c r="AT156" s="15" t="s">
        <v>181</v>
      </c>
      <c r="AU156" s="15" t="s">
        <v>90</v>
      </c>
    </row>
    <row r="157" s="12" customFormat="1">
      <c r="B157" s="236"/>
      <c r="C157" s="237"/>
      <c r="D157" s="230" t="s">
        <v>287</v>
      </c>
      <c r="E157" s="238" t="s">
        <v>1</v>
      </c>
      <c r="F157" s="239" t="s">
        <v>3618</v>
      </c>
      <c r="G157" s="237"/>
      <c r="H157" s="240">
        <v>260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AT157" s="246" t="s">
        <v>287</v>
      </c>
      <c r="AU157" s="246" t="s">
        <v>90</v>
      </c>
      <c r="AV157" s="12" t="s">
        <v>90</v>
      </c>
      <c r="AW157" s="12" t="s">
        <v>40</v>
      </c>
      <c r="AX157" s="12" t="s">
        <v>87</v>
      </c>
      <c r="AY157" s="246" t="s">
        <v>174</v>
      </c>
    </row>
    <row r="158" s="1" customFormat="1" ht="16.5" customHeight="1">
      <c r="B158" s="37"/>
      <c r="C158" s="218" t="s">
        <v>7</v>
      </c>
      <c r="D158" s="218" t="s">
        <v>175</v>
      </c>
      <c r="E158" s="219" t="s">
        <v>298</v>
      </c>
      <c r="F158" s="220" t="s">
        <v>299</v>
      </c>
      <c r="G158" s="221" t="s">
        <v>284</v>
      </c>
      <c r="H158" s="222">
        <v>266</v>
      </c>
      <c r="I158" s="223"/>
      <c r="J158" s="224">
        <f>ROUND(I158*H158,2)</f>
        <v>0</v>
      </c>
      <c r="K158" s="220" t="s">
        <v>330</v>
      </c>
      <c r="L158" s="42"/>
      <c r="M158" s="225" t="s">
        <v>1</v>
      </c>
      <c r="N158" s="226" t="s">
        <v>50</v>
      </c>
      <c r="O158" s="78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AR158" s="15" t="s">
        <v>192</v>
      </c>
      <c r="AT158" s="15" t="s">
        <v>175</v>
      </c>
      <c r="AU158" s="15" t="s">
        <v>90</v>
      </c>
      <c r="AY158" s="15" t="s">
        <v>174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5" t="s">
        <v>87</v>
      </c>
      <c r="BK158" s="229">
        <f>ROUND(I158*H158,2)</f>
        <v>0</v>
      </c>
      <c r="BL158" s="15" t="s">
        <v>192</v>
      </c>
      <c r="BM158" s="15" t="s">
        <v>3619</v>
      </c>
    </row>
    <row r="159" s="1" customFormat="1">
      <c r="B159" s="37"/>
      <c r="C159" s="38"/>
      <c r="D159" s="230" t="s">
        <v>181</v>
      </c>
      <c r="E159" s="38"/>
      <c r="F159" s="231" t="s">
        <v>299</v>
      </c>
      <c r="G159" s="38"/>
      <c r="H159" s="38"/>
      <c r="I159" s="142"/>
      <c r="J159" s="38"/>
      <c r="K159" s="38"/>
      <c r="L159" s="42"/>
      <c r="M159" s="232"/>
      <c r="N159" s="78"/>
      <c r="O159" s="78"/>
      <c r="P159" s="78"/>
      <c r="Q159" s="78"/>
      <c r="R159" s="78"/>
      <c r="S159" s="78"/>
      <c r="T159" s="79"/>
      <c r="AT159" s="15" t="s">
        <v>181</v>
      </c>
      <c r="AU159" s="15" t="s">
        <v>90</v>
      </c>
    </row>
    <row r="160" s="12" customFormat="1">
      <c r="B160" s="236"/>
      <c r="C160" s="237"/>
      <c r="D160" s="230" t="s">
        <v>287</v>
      </c>
      <c r="E160" s="237"/>
      <c r="F160" s="239" t="s">
        <v>3620</v>
      </c>
      <c r="G160" s="237"/>
      <c r="H160" s="240">
        <v>266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AT160" s="246" t="s">
        <v>287</v>
      </c>
      <c r="AU160" s="246" t="s">
        <v>90</v>
      </c>
      <c r="AV160" s="12" t="s">
        <v>90</v>
      </c>
      <c r="AW160" s="12" t="s">
        <v>4</v>
      </c>
      <c r="AX160" s="12" t="s">
        <v>87</v>
      </c>
      <c r="AY160" s="246" t="s">
        <v>174</v>
      </c>
    </row>
    <row r="161" s="1" customFormat="1" ht="16.5" customHeight="1">
      <c r="B161" s="37"/>
      <c r="C161" s="218" t="s">
        <v>378</v>
      </c>
      <c r="D161" s="218" t="s">
        <v>175</v>
      </c>
      <c r="E161" s="219" t="s">
        <v>992</v>
      </c>
      <c r="F161" s="220" t="s">
        <v>993</v>
      </c>
      <c r="G161" s="221" t="s">
        <v>284</v>
      </c>
      <c r="H161" s="222">
        <v>133</v>
      </c>
      <c r="I161" s="223"/>
      <c r="J161" s="224">
        <f>ROUND(I161*H161,2)</f>
        <v>0</v>
      </c>
      <c r="K161" s="220" t="s">
        <v>330</v>
      </c>
      <c r="L161" s="42"/>
      <c r="M161" s="225" t="s">
        <v>1</v>
      </c>
      <c r="N161" s="226" t="s">
        <v>50</v>
      </c>
      <c r="O161" s="78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AR161" s="15" t="s">
        <v>192</v>
      </c>
      <c r="AT161" s="15" t="s">
        <v>175</v>
      </c>
      <c r="AU161" s="15" t="s">
        <v>90</v>
      </c>
      <c r="AY161" s="15" t="s">
        <v>174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5" t="s">
        <v>87</v>
      </c>
      <c r="BK161" s="229">
        <f>ROUND(I161*H161,2)</f>
        <v>0</v>
      </c>
      <c r="BL161" s="15" t="s">
        <v>192</v>
      </c>
      <c r="BM161" s="15" t="s">
        <v>3621</v>
      </c>
    </row>
    <row r="162" s="1" customFormat="1">
      <c r="B162" s="37"/>
      <c r="C162" s="38"/>
      <c r="D162" s="230" t="s">
        <v>181</v>
      </c>
      <c r="E162" s="38"/>
      <c r="F162" s="231" t="s">
        <v>995</v>
      </c>
      <c r="G162" s="38"/>
      <c r="H162" s="38"/>
      <c r="I162" s="142"/>
      <c r="J162" s="38"/>
      <c r="K162" s="38"/>
      <c r="L162" s="42"/>
      <c r="M162" s="232"/>
      <c r="N162" s="78"/>
      <c r="O162" s="78"/>
      <c r="P162" s="78"/>
      <c r="Q162" s="78"/>
      <c r="R162" s="78"/>
      <c r="S162" s="78"/>
      <c r="T162" s="79"/>
      <c r="AT162" s="15" t="s">
        <v>181</v>
      </c>
      <c r="AU162" s="15" t="s">
        <v>90</v>
      </c>
    </row>
    <row r="163" s="12" customFormat="1">
      <c r="B163" s="236"/>
      <c r="C163" s="237"/>
      <c r="D163" s="230" t="s">
        <v>287</v>
      </c>
      <c r="E163" s="238" t="s">
        <v>1</v>
      </c>
      <c r="F163" s="239" t="s">
        <v>3596</v>
      </c>
      <c r="G163" s="237"/>
      <c r="H163" s="240">
        <v>133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AT163" s="246" t="s">
        <v>287</v>
      </c>
      <c r="AU163" s="246" t="s">
        <v>90</v>
      </c>
      <c r="AV163" s="12" t="s">
        <v>90</v>
      </c>
      <c r="AW163" s="12" t="s">
        <v>40</v>
      </c>
      <c r="AX163" s="12" t="s">
        <v>87</v>
      </c>
      <c r="AY163" s="246" t="s">
        <v>174</v>
      </c>
    </row>
    <row r="164" s="1" customFormat="1" ht="16.5" customHeight="1">
      <c r="B164" s="37"/>
      <c r="C164" s="218" t="s">
        <v>383</v>
      </c>
      <c r="D164" s="218" t="s">
        <v>175</v>
      </c>
      <c r="E164" s="219" t="s">
        <v>997</v>
      </c>
      <c r="F164" s="220" t="s">
        <v>998</v>
      </c>
      <c r="G164" s="221" t="s">
        <v>284</v>
      </c>
      <c r="H164" s="222">
        <v>266</v>
      </c>
      <c r="I164" s="223"/>
      <c r="J164" s="224">
        <f>ROUND(I164*H164,2)</f>
        <v>0</v>
      </c>
      <c r="K164" s="220" t="s">
        <v>330</v>
      </c>
      <c r="L164" s="42"/>
      <c r="M164" s="225" t="s">
        <v>1</v>
      </c>
      <c r="N164" s="226" t="s">
        <v>50</v>
      </c>
      <c r="O164" s="78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AR164" s="15" t="s">
        <v>192</v>
      </c>
      <c r="AT164" s="15" t="s">
        <v>175</v>
      </c>
      <c r="AU164" s="15" t="s">
        <v>90</v>
      </c>
      <c r="AY164" s="15" t="s">
        <v>174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5" t="s">
        <v>87</v>
      </c>
      <c r="BK164" s="229">
        <f>ROUND(I164*H164,2)</f>
        <v>0</v>
      </c>
      <c r="BL164" s="15" t="s">
        <v>192</v>
      </c>
      <c r="BM164" s="15" t="s">
        <v>3622</v>
      </c>
    </row>
    <row r="165" s="1" customFormat="1">
      <c r="B165" s="37"/>
      <c r="C165" s="38"/>
      <c r="D165" s="230" t="s">
        <v>181</v>
      </c>
      <c r="E165" s="38"/>
      <c r="F165" s="231" t="s">
        <v>1000</v>
      </c>
      <c r="G165" s="38"/>
      <c r="H165" s="38"/>
      <c r="I165" s="142"/>
      <c r="J165" s="38"/>
      <c r="K165" s="38"/>
      <c r="L165" s="42"/>
      <c r="M165" s="232"/>
      <c r="N165" s="78"/>
      <c r="O165" s="78"/>
      <c r="P165" s="78"/>
      <c r="Q165" s="78"/>
      <c r="R165" s="78"/>
      <c r="S165" s="78"/>
      <c r="T165" s="79"/>
      <c r="AT165" s="15" t="s">
        <v>181</v>
      </c>
      <c r="AU165" s="15" t="s">
        <v>90</v>
      </c>
    </row>
    <row r="166" s="12" customFormat="1">
      <c r="B166" s="236"/>
      <c r="C166" s="237"/>
      <c r="D166" s="230" t="s">
        <v>287</v>
      </c>
      <c r="E166" s="237"/>
      <c r="F166" s="239" t="s">
        <v>3620</v>
      </c>
      <c r="G166" s="237"/>
      <c r="H166" s="240">
        <v>266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AT166" s="246" t="s">
        <v>287</v>
      </c>
      <c r="AU166" s="246" t="s">
        <v>90</v>
      </c>
      <c r="AV166" s="12" t="s">
        <v>90</v>
      </c>
      <c r="AW166" s="12" t="s">
        <v>4</v>
      </c>
      <c r="AX166" s="12" t="s">
        <v>87</v>
      </c>
      <c r="AY166" s="246" t="s">
        <v>174</v>
      </c>
    </row>
    <row r="167" s="1" customFormat="1" ht="16.5" customHeight="1">
      <c r="B167" s="37"/>
      <c r="C167" s="218" t="s">
        <v>388</v>
      </c>
      <c r="D167" s="218" t="s">
        <v>175</v>
      </c>
      <c r="E167" s="219" t="s">
        <v>1765</v>
      </c>
      <c r="F167" s="220" t="s">
        <v>1766</v>
      </c>
      <c r="G167" s="221" t="s">
        <v>284</v>
      </c>
      <c r="H167" s="222">
        <v>130</v>
      </c>
      <c r="I167" s="223"/>
      <c r="J167" s="224">
        <f>ROUND(I167*H167,2)</f>
        <v>0</v>
      </c>
      <c r="K167" s="220" t="s">
        <v>330</v>
      </c>
      <c r="L167" s="42"/>
      <c r="M167" s="225" t="s">
        <v>1</v>
      </c>
      <c r="N167" s="226" t="s">
        <v>50</v>
      </c>
      <c r="O167" s="78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AR167" s="15" t="s">
        <v>192</v>
      </c>
      <c r="AT167" s="15" t="s">
        <v>175</v>
      </c>
      <c r="AU167" s="15" t="s">
        <v>90</v>
      </c>
      <c r="AY167" s="15" t="s">
        <v>174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5" t="s">
        <v>87</v>
      </c>
      <c r="BK167" s="229">
        <f>ROUND(I167*H167,2)</f>
        <v>0</v>
      </c>
      <c r="BL167" s="15" t="s">
        <v>192</v>
      </c>
      <c r="BM167" s="15" t="s">
        <v>3623</v>
      </c>
    </row>
    <row r="168" s="1" customFormat="1">
      <c r="B168" s="37"/>
      <c r="C168" s="38"/>
      <c r="D168" s="230" t="s">
        <v>181</v>
      </c>
      <c r="E168" s="38"/>
      <c r="F168" s="231" t="s">
        <v>1768</v>
      </c>
      <c r="G168" s="38"/>
      <c r="H168" s="38"/>
      <c r="I168" s="142"/>
      <c r="J168" s="38"/>
      <c r="K168" s="38"/>
      <c r="L168" s="42"/>
      <c r="M168" s="232"/>
      <c r="N168" s="78"/>
      <c r="O168" s="78"/>
      <c r="P168" s="78"/>
      <c r="Q168" s="78"/>
      <c r="R168" s="78"/>
      <c r="S168" s="78"/>
      <c r="T168" s="79"/>
      <c r="AT168" s="15" t="s">
        <v>181</v>
      </c>
      <c r="AU168" s="15" t="s">
        <v>90</v>
      </c>
    </row>
    <row r="169" s="12" customFormat="1">
      <c r="B169" s="236"/>
      <c r="C169" s="237"/>
      <c r="D169" s="230" t="s">
        <v>287</v>
      </c>
      <c r="E169" s="238" t="s">
        <v>1</v>
      </c>
      <c r="F169" s="239" t="s">
        <v>3624</v>
      </c>
      <c r="G169" s="237"/>
      <c r="H169" s="240">
        <v>130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AT169" s="246" t="s">
        <v>287</v>
      </c>
      <c r="AU169" s="246" t="s">
        <v>90</v>
      </c>
      <c r="AV169" s="12" t="s">
        <v>90</v>
      </c>
      <c r="AW169" s="12" t="s">
        <v>40</v>
      </c>
      <c r="AX169" s="12" t="s">
        <v>87</v>
      </c>
      <c r="AY169" s="246" t="s">
        <v>174</v>
      </c>
    </row>
    <row r="170" s="1" customFormat="1" ht="16.5" customHeight="1">
      <c r="B170" s="37"/>
      <c r="C170" s="218" t="s">
        <v>393</v>
      </c>
      <c r="D170" s="218" t="s">
        <v>175</v>
      </c>
      <c r="E170" s="219" t="s">
        <v>1774</v>
      </c>
      <c r="F170" s="220" t="s">
        <v>1775</v>
      </c>
      <c r="G170" s="221" t="s">
        <v>284</v>
      </c>
      <c r="H170" s="222">
        <v>133</v>
      </c>
      <c r="I170" s="223"/>
      <c r="J170" s="224">
        <f>ROUND(I170*H170,2)</f>
        <v>0</v>
      </c>
      <c r="K170" s="220" t="s">
        <v>330</v>
      </c>
      <c r="L170" s="42"/>
      <c r="M170" s="225" t="s">
        <v>1</v>
      </c>
      <c r="N170" s="226" t="s">
        <v>50</v>
      </c>
      <c r="O170" s="78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AR170" s="15" t="s">
        <v>192</v>
      </c>
      <c r="AT170" s="15" t="s">
        <v>175</v>
      </c>
      <c r="AU170" s="15" t="s">
        <v>90</v>
      </c>
      <c r="AY170" s="15" t="s">
        <v>174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5" t="s">
        <v>87</v>
      </c>
      <c r="BK170" s="229">
        <f>ROUND(I170*H170,2)</f>
        <v>0</v>
      </c>
      <c r="BL170" s="15" t="s">
        <v>192</v>
      </c>
      <c r="BM170" s="15" t="s">
        <v>3625</v>
      </c>
    </row>
    <row r="171" s="1" customFormat="1">
      <c r="B171" s="37"/>
      <c r="C171" s="38"/>
      <c r="D171" s="230" t="s">
        <v>181</v>
      </c>
      <c r="E171" s="38"/>
      <c r="F171" s="231" t="s">
        <v>1775</v>
      </c>
      <c r="G171" s="38"/>
      <c r="H171" s="38"/>
      <c r="I171" s="142"/>
      <c r="J171" s="38"/>
      <c r="K171" s="38"/>
      <c r="L171" s="42"/>
      <c r="M171" s="232"/>
      <c r="N171" s="78"/>
      <c r="O171" s="78"/>
      <c r="P171" s="78"/>
      <c r="Q171" s="78"/>
      <c r="R171" s="78"/>
      <c r="S171" s="78"/>
      <c r="T171" s="79"/>
      <c r="AT171" s="15" t="s">
        <v>181</v>
      </c>
      <c r="AU171" s="15" t="s">
        <v>90</v>
      </c>
    </row>
    <row r="172" s="12" customFormat="1">
      <c r="B172" s="236"/>
      <c r="C172" s="237"/>
      <c r="D172" s="230" t="s">
        <v>287</v>
      </c>
      <c r="E172" s="238" t="s">
        <v>1</v>
      </c>
      <c r="F172" s="239" t="s">
        <v>3596</v>
      </c>
      <c r="G172" s="237"/>
      <c r="H172" s="240">
        <v>133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AT172" s="246" t="s">
        <v>287</v>
      </c>
      <c r="AU172" s="246" t="s">
        <v>90</v>
      </c>
      <c r="AV172" s="12" t="s">
        <v>90</v>
      </c>
      <c r="AW172" s="12" t="s">
        <v>40</v>
      </c>
      <c r="AX172" s="12" t="s">
        <v>87</v>
      </c>
      <c r="AY172" s="246" t="s">
        <v>174</v>
      </c>
    </row>
    <row r="173" s="1" customFormat="1" ht="16.5" customHeight="1">
      <c r="B173" s="37"/>
      <c r="C173" s="218" t="s">
        <v>400</v>
      </c>
      <c r="D173" s="218" t="s">
        <v>175</v>
      </c>
      <c r="E173" s="219" t="s">
        <v>1002</v>
      </c>
      <c r="F173" s="220" t="s">
        <v>1003</v>
      </c>
      <c r="G173" s="221" t="s">
        <v>417</v>
      </c>
      <c r="H173" s="222">
        <v>545.29999999999995</v>
      </c>
      <c r="I173" s="223"/>
      <c r="J173" s="224">
        <f>ROUND(I173*H173,2)</f>
        <v>0</v>
      </c>
      <c r="K173" s="220" t="s">
        <v>330</v>
      </c>
      <c r="L173" s="42"/>
      <c r="M173" s="225" t="s">
        <v>1</v>
      </c>
      <c r="N173" s="226" t="s">
        <v>50</v>
      </c>
      <c r="O173" s="78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AR173" s="15" t="s">
        <v>192</v>
      </c>
      <c r="AT173" s="15" t="s">
        <v>175</v>
      </c>
      <c r="AU173" s="15" t="s">
        <v>90</v>
      </c>
      <c r="AY173" s="15" t="s">
        <v>174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5" t="s">
        <v>87</v>
      </c>
      <c r="BK173" s="229">
        <f>ROUND(I173*H173,2)</f>
        <v>0</v>
      </c>
      <c r="BL173" s="15" t="s">
        <v>192</v>
      </c>
      <c r="BM173" s="15" t="s">
        <v>3626</v>
      </c>
    </row>
    <row r="174" s="1" customFormat="1">
      <c r="B174" s="37"/>
      <c r="C174" s="38"/>
      <c r="D174" s="230" t="s">
        <v>181</v>
      </c>
      <c r="E174" s="38"/>
      <c r="F174" s="231" t="s">
        <v>1003</v>
      </c>
      <c r="G174" s="38"/>
      <c r="H174" s="38"/>
      <c r="I174" s="142"/>
      <c r="J174" s="38"/>
      <c r="K174" s="38"/>
      <c r="L174" s="42"/>
      <c r="M174" s="232"/>
      <c r="N174" s="78"/>
      <c r="O174" s="78"/>
      <c r="P174" s="78"/>
      <c r="Q174" s="78"/>
      <c r="R174" s="78"/>
      <c r="S174" s="78"/>
      <c r="T174" s="79"/>
      <c r="AT174" s="15" t="s">
        <v>181</v>
      </c>
      <c r="AU174" s="15" t="s">
        <v>90</v>
      </c>
    </row>
    <row r="175" s="12" customFormat="1">
      <c r="B175" s="236"/>
      <c r="C175" s="237"/>
      <c r="D175" s="230" t="s">
        <v>287</v>
      </c>
      <c r="E175" s="238" t="s">
        <v>1</v>
      </c>
      <c r="F175" s="239" t="s">
        <v>3627</v>
      </c>
      <c r="G175" s="237"/>
      <c r="H175" s="240">
        <v>266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AT175" s="246" t="s">
        <v>287</v>
      </c>
      <c r="AU175" s="246" t="s">
        <v>90</v>
      </c>
      <c r="AV175" s="12" t="s">
        <v>90</v>
      </c>
      <c r="AW175" s="12" t="s">
        <v>40</v>
      </c>
      <c r="AX175" s="12" t="s">
        <v>87</v>
      </c>
      <c r="AY175" s="246" t="s">
        <v>174</v>
      </c>
    </row>
    <row r="176" s="12" customFormat="1">
      <c r="B176" s="236"/>
      <c r="C176" s="237"/>
      <c r="D176" s="230" t="s">
        <v>287</v>
      </c>
      <c r="E176" s="237"/>
      <c r="F176" s="239" t="s">
        <v>3628</v>
      </c>
      <c r="G176" s="237"/>
      <c r="H176" s="240">
        <v>545.29999999999995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AT176" s="246" t="s">
        <v>287</v>
      </c>
      <c r="AU176" s="246" t="s">
        <v>90</v>
      </c>
      <c r="AV176" s="12" t="s">
        <v>90</v>
      </c>
      <c r="AW176" s="12" t="s">
        <v>4</v>
      </c>
      <c r="AX176" s="12" t="s">
        <v>87</v>
      </c>
      <c r="AY176" s="246" t="s">
        <v>174</v>
      </c>
    </row>
    <row r="177" s="1" customFormat="1" ht="16.5" customHeight="1">
      <c r="B177" s="37"/>
      <c r="C177" s="218" t="s">
        <v>405</v>
      </c>
      <c r="D177" s="218" t="s">
        <v>175</v>
      </c>
      <c r="E177" s="219" t="s">
        <v>1006</v>
      </c>
      <c r="F177" s="220" t="s">
        <v>1007</v>
      </c>
      <c r="G177" s="221" t="s">
        <v>284</v>
      </c>
      <c r="H177" s="222">
        <v>158.52000000000001</v>
      </c>
      <c r="I177" s="223"/>
      <c r="J177" s="224">
        <f>ROUND(I177*H177,2)</f>
        <v>0</v>
      </c>
      <c r="K177" s="220" t="s">
        <v>330</v>
      </c>
      <c r="L177" s="42"/>
      <c r="M177" s="225" t="s">
        <v>1</v>
      </c>
      <c r="N177" s="226" t="s">
        <v>50</v>
      </c>
      <c r="O177" s="78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AR177" s="15" t="s">
        <v>192</v>
      </c>
      <c r="AT177" s="15" t="s">
        <v>175</v>
      </c>
      <c r="AU177" s="15" t="s">
        <v>90</v>
      </c>
      <c r="AY177" s="15" t="s">
        <v>174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5" t="s">
        <v>87</v>
      </c>
      <c r="BK177" s="229">
        <f>ROUND(I177*H177,2)</f>
        <v>0</v>
      </c>
      <c r="BL177" s="15" t="s">
        <v>192</v>
      </c>
      <c r="BM177" s="15" t="s">
        <v>3629</v>
      </c>
    </row>
    <row r="178" s="1" customFormat="1">
      <c r="B178" s="37"/>
      <c r="C178" s="38"/>
      <c r="D178" s="230" t="s">
        <v>181</v>
      </c>
      <c r="E178" s="38"/>
      <c r="F178" s="231" t="s">
        <v>1007</v>
      </c>
      <c r="G178" s="38"/>
      <c r="H178" s="38"/>
      <c r="I178" s="142"/>
      <c r="J178" s="38"/>
      <c r="K178" s="38"/>
      <c r="L178" s="42"/>
      <c r="M178" s="232"/>
      <c r="N178" s="78"/>
      <c r="O178" s="78"/>
      <c r="P178" s="78"/>
      <c r="Q178" s="78"/>
      <c r="R178" s="78"/>
      <c r="S178" s="78"/>
      <c r="T178" s="79"/>
      <c r="AT178" s="15" t="s">
        <v>181</v>
      </c>
      <c r="AU178" s="15" t="s">
        <v>90</v>
      </c>
    </row>
    <row r="179" s="12" customFormat="1">
      <c r="B179" s="236"/>
      <c r="C179" s="237"/>
      <c r="D179" s="230" t="s">
        <v>287</v>
      </c>
      <c r="E179" s="238" t="s">
        <v>1</v>
      </c>
      <c r="F179" s="239" t="s">
        <v>3630</v>
      </c>
      <c r="G179" s="237"/>
      <c r="H179" s="240">
        <v>158.52000000000001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AT179" s="246" t="s">
        <v>287</v>
      </c>
      <c r="AU179" s="246" t="s">
        <v>90</v>
      </c>
      <c r="AV179" s="12" t="s">
        <v>90</v>
      </c>
      <c r="AW179" s="12" t="s">
        <v>40</v>
      </c>
      <c r="AX179" s="12" t="s">
        <v>87</v>
      </c>
      <c r="AY179" s="246" t="s">
        <v>174</v>
      </c>
    </row>
    <row r="180" s="1" customFormat="1" ht="16.5" customHeight="1">
      <c r="B180" s="37"/>
      <c r="C180" s="218" t="s">
        <v>410</v>
      </c>
      <c r="D180" s="218" t="s">
        <v>175</v>
      </c>
      <c r="E180" s="219" t="s">
        <v>1356</v>
      </c>
      <c r="F180" s="220" t="s">
        <v>1357</v>
      </c>
      <c r="G180" s="221" t="s">
        <v>284</v>
      </c>
      <c r="H180" s="222">
        <v>76.480000000000004</v>
      </c>
      <c r="I180" s="223"/>
      <c r="J180" s="224">
        <f>ROUND(I180*H180,2)</f>
        <v>0</v>
      </c>
      <c r="K180" s="220" t="s">
        <v>330</v>
      </c>
      <c r="L180" s="42"/>
      <c r="M180" s="225" t="s">
        <v>1</v>
      </c>
      <c r="N180" s="226" t="s">
        <v>50</v>
      </c>
      <c r="O180" s="78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AR180" s="15" t="s">
        <v>192</v>
      </c>
      <c r="AT180" s="15" t="s">
        <v>175</v>
      </c>
      <c r="AU180" s="15" t="s">
        <v>90</v>
      </c>
      <c r="AY180" s="15" t="s">
        <v>174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5" t="s">
        <v>87</v>
      </c>
      <c r="BK180" s="229">
        <f>ROUND(I180*H180,2)</f>
        <v>0</v>
      </c>
      <c r="BL180" s="15" t="s">
        <v>192</v>
      </c>
      <c r="BM180" s="15" t="s">
        <v>3631</v>
      </c>
    </row>
    <row r="181" s="1" customFormat="1">
      <c r="B181" s="37"/>
      <c r="C181" s="38"/>
      <c r="D181" s="230" t="s">
        <v>181</v>
      </c>
      <c r="E181" s="38"/>
      <c r="F181" s="231" t="s">
        <v>1357</v>
      </c>
      <c r="G181" s="38"/>
      <c r="H181" s="38"/>
      <c r="I181" s="142"/>
      <c r="J181" s="38"/>
      <c r="K181" s="38"/>
      <c r="L181" s="42"/>
      <c r="M181" s="232"/>
      <c r="N181" s="78"/>
      <c r="O181" s="78"/>
      <c r="P181" s="78"/>
      <c r="Q181" s="78"/>
      <c r="R181" s="78"/>
      <c r="S181" s="78"/>
      <c r="T181" s="79"/>
      <c r="AT181" s="15" t="s">
        <v>181</v>
      </c>
      <c r="AU181" s="15" t="s">
        <v>90</v>
      </c>
    </row>
    <row r="182" s="12" customFormat="1">
      <c r="B182" s="236"/>
      <c r="C182" s="237"/>
      <c r="D182" s="230" t="s">
        <v>287</v>
      </c>
      <c r="E182" s="238" t="s">
        <v>1</v>
      </c>
      <c r="F182" s="239" t="s">
        <v>3632</v>
      </c>
      <c r="G182" s="237"/>
      <c r="H182" s="240">
        <v>76.480000000000004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AT182" s="246" t="s">
        <v>287</v>
      </c>
      <c r="AU182" s="246" t="s">
        <v>90</v>
      </c>
      <c r="AV182" s="12" t="s">
        <v>90</v>
      </c>
      <c r="AW182" s="12" t="s">
        <v>40</v>
      </c>
      <c r="AX182" s="12" t="s">
        <v>87</v>
      </c>
      <c r="AY182" s="246" t="s">
        <v>174</v>
      </c>
    </row>
    <row r="183" s="1" customFormat="1" ht="16.5" customHeight="1">
      <c r="B183" s="37"/>
      <c r="C183" s="247" t="s">
        <v>414</v>
      </c>
      <c r="D183" s="247" t="s">
        <v>312</v>
      </c>
      <c r="E183" s="248" t="s">
        <v>1791</v>
      </c>
      <c r="F183" s="249" t="s">
        <v>1792</v>
      </c>
      <c r="G183" s="250" t="s">
        <v>417</v>
      </c>
      <c r="H183" s="251">
        <v>130.01599999999999</v>
      </c>
      <c r="I183" s="252"/>
      <c r="J183" s="253">
        <f>ROUND(I183*H183,2)</f>
        <v>0</v>
      </c>
      <c r="K183" s="249" t="s">
        <v>330</v>
      </c>
      <c r="L183" s="254"/>
      <c r="M183" s="255" t="s">
        <v>1</v>
      </c>
      <c r="N183" s="256" t="s">
        <v>50</v>
      </c>
      <c r="O183" s="78"/>
      <c r="P183" s="227">
        <f>O183*H183</f>
        <v>0</v>
      </c>
      <c r="Q183" s="227">
        <v>1</v>
      </c>
      <c r="R183" s="227">
        <f>Q183*H183</f>
        <v>130.01599999999999</v>
      </c>
      <c r="S183" s="227">
        <v>0</v>
      </c>
      <c r="T183" s="228">
        <f>S183*H183</f>
        <v>0</v>
      </c>
      <c r="AR183" s="15" t="s">
        <v>209</v>
      </c>
      <c r="AT183" s="15" t="s">
        <v>312</v>
      </c>
      <c r="AU183" s="15" t="s">
        <v>90</v>
      </c>
      <c r="AY183" s="15" t="s">
        <v>174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5" t="s">
        <v>87</v>
      </c>
      <c r="BK183" s="229">
        <f>ROUND(I183*H183,2)</f>
        <v>0</v>
      </c>
      <c r="BL183" s="15" t="s">
        <v>192</v>
      </c>
      <c r="BM183" s="15" t="s">
        <v>3633</v>
      </c>
    </row>
    <row r="184" s="1" customFormat="1">
      <c r="B184" s="37"/>
      <c r="C184" s="38"/>
      <c r="D184" s="230" t="s">
        <v>181</v>
      </c>
      <c r="E184" s="38"/>
      <c r="F184" s="231" t="s">
        <v>1792</v>
      </c>
      <c r="G184" s="38"/>
      <c r="H184" s="38"/>
      <c r="I184" s="142"/>
      <c r="J184" s="38"/>
      <c r="K184" s="38"/>
      <c r="L184" s="42"/>
      <c r="M184" s="232"/>
      <c r="N184" s="78"/>
      <c r="O184" s="78"/>
      <c r="P184" s="78"/>
      <c r="Q184" s="78"/>
      <c r="R184" s="78"/>
      <c r="S184" s="78"/>
      <c r="T184" s="79"/>
      <c r="AT184" s="15" t="s">
        <v>181</v>
      </c>
      <c r="AU184" s="15" t="s">
        <v>90</v>
      </c>
    </row>
    <row r="185" s="12" customFormat="1">
      <c r="B185" s="236"/>
      <c r="C185" s="237"/>
      <c r="D185" s="230" t="s">
        <v>287</v>
      </c>
      <c r="E185" s="237"/>
      <c r="F185" s="239" t="s">
        <v>3634</v>
      </c>
      <c r="G185" s="237"/>
      <c r="H185" s="240">
        <v>130.01599999999999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AT185" s="246" t="s">
        <v>287</v>
      </c>
      <c r="AU185" s="246" t="s">
        <v>90</v>
      </c>
      <c r="AV185" s="12" t="s">
        <v>90</v>
      </c>
      <c r="AW185" s="12" t="s">
        <v>4</v>
      </c>
      <c r="AX185" s="12" t="s">
        <v>87</v>
      </c>
      <c r="AY185" s="246" t="s">
        <v>174</v>
      </c>
    </row>
    <row r="186" s="1" customFormat="1" ht="16.5" customHeight="1">
      <c r="B186" s="37"/>
      <c r="C186" s="218" t="s">
        <v>421</v>
      </c>
      <c r="D186" s="218" t="s">
        <v>175</v>
      </c>
      <c r="E186" s="219" t="s">
        <v>303</v>
      </c>
      <c r="F186" s="220" t="s">
        <v>304</v>
      </c>
      <c r="G186" s="221" t="s">
        <v>305</v>
      </c>
      <c r="H186" s="222">
        <v>351</v>
      </c>
      <c r="I186" s="223"/>
      <c r="J186" s="224">
        <f>ROUND(I186*H186,2)</f>
        <v>0</v>
      </c>
      <c r="K186" s="220" t="s">
        <v>330</v>
      </c>
      <c r="L186" s="42"/>
      <c r="M186" s="225" t="s">
        <v>1</v>
      </c>
      <c r="N186" s="226" t="s">
        <v>50</v>
      </c>
      <c r="O186" s="78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AR186" s="15" t="s">
        <v>192</v>
      </c>
      <c r="AT186" s="15" t="s">
        <v>175</v>
      </c>
      <c r="AU186" s="15" t="s">
        <v>90</v>
      </c>
      <c r="AY186" s="15" t="s">
        <v>174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5" t="s">
        <v>87</v>
      </c>
      <c r="BK186" s="229">
        <f>ROUND(I186*H186,2)</f>
        <v>0</v>
      </c>
      <c r="BL186" s="15" t="s">
        <v>192</v>
      </c>
      <c r="BM186" s="15" t="s">
        <v>3635</v>
      </c>
    </row>
    <row r="187" s="1" customFormat="1">
      <c r="B187" s="37"/>
      <c r="C187" s="38"/>
      <c r="D187" s="230" t="s">
        <v>181</v>
      </c>
      <c r="E187" s="38"/>
      <c r="F187" s="231" t="s">
        <v>304</v>
      </c>
      <c r="G187" s="38"/>
      <c r="H187" s="38"/>
      <c r="I187" s="142"/>
      <c r="J187" s="38"/>
      <c r="K187" s="38"/>
      <c r="L187" s="42"/>
      <c r="M187" s="232"/>
      <c r="N187" s="78"/>
      <c r="O187" s="78"/>
      <c r="P187" s="78"/>
      <c r="Q187" s="78"/>
      <c r="R187" s="78"/>
      <c r="S187" s="78"/>
      <c r="T187" s="79"/>
      <c r="AT187" s="15" t="s">
        <v>181</v>
      </c>
      <c r="AU187" s="15" t="s">
        <v>90</v>
      </c>
    </row>
    <row r="188" s="12" customFormat="1">
      <c r="B188" s="236"/>
      <c r="C188" s="237"/>
      <c r="D188" s="230" t="s">
        <v>287</v>
      </c>
      <c r="E188" s="238" t="s">
        <v>1</v>
      </c>
      <c r="F188" s="239" t="s">
        <v>3636</v>
      </c>
      <c r="G188" s="237"/>
      <c r="H188" s="240">
        <v>351</v>
      </c>
      <c r="I188" s="241"/>
      <c r="J188" s="237"/>
      <c r="K188" s="237"/>
      <c r="L188" s="242"/>
      <c r="M188" s="243"/>
      <c r="N188" s="244"/>
      <c r="O188" s="244"/>
      <c r="P188" s="244"/>
      <c r="Q188" s="244"/>
      <c r="R188" s="244"/>
      <c r="S188" s="244"/>
      <c r="T188" s="245"/>
      <c r="AT188" s="246" t="s">
        <v>287</v>
      </c>
      <c r="AU188" s="246" t="s">
        <v>90</v>
      </c>
      <c r="AV188" s="12" t="s">
        <v>90</v>
      </c>
      <c r="AW188" s="12" t="s">
        <v>40</v>
      </c>
      <c r="AX188" s="12" t="s">
        <v>87</v>
      </c>
      <c r="AY188" s="246" t="s">
        <v>174</v>
      </c>
    </row>
    <row r="189" s="1" customFormat="1" ht="16.5" customHeight="1">
      <c r="B189" s="37"/>
      <c r="C189" s="218" t="s">
        <v>427</v>
      </c>
      <c r="D189" s="218" t="s">
        <v>175</v>
      </c>
      <c r="E189" s="219" t="s">
        <v>308</v>
      </c>
      <c r="F189" s="220" t="s">
        <v>309</v>
      </c>
      <c r="G189" s="221" t="s">
        <v>305</v>
      </c>
      <c r="H189" s="222">
        <v>351</v>
      </c>
      <c r="I189" s="223"/>
      <c r="J189" s="224">
        <f>ROUND(I189*H189,2)</f>
        <v>0</v>
      </c>
      <c r="K189" s="220" t="s">
        <v>330</v>
      </c>
      <c r="L189" s="42"/>
      <c r="M189" s="225" t="s">
        <v>1</v>
      </c>
      <c r="N189" s="226" t="s">
        <v>50</v>
      </c>
      <c r="O189" s="78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AR189" s="15" t="s">
        <v>192</v>
      </c>
      <c r="AT189" s="15" t="s">
        <v>175</v>
      </c>
      <c r="AU189" s="15" t="s">
        <v>90</v>
      </c>
      <c r="AY189" s="15" t="s">
        <v>174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5" t="s">
        <v>87</v>
      </c>
      <c r="BK189" s="229">
        <f>ROUND(I189*H189,2)</f>
        <v>0</v>
      </c>
      <c r="BL189" s="15" t="s">
        <v>192</v>
      </c>
      <c r="BM189" s="15" t="s">
        <v>3637</v>
      </c>
    </row>
    <row r="190" s="1" customFormat="1">
      <c r="B190" s="37"/>
      <c r="C190" s="38"/>
      <c r="D190" s="230" t="s">
        <v>181</v>
      </c>
      <c r="E190" s="38"/>
      <c r="F190" s="231" t="s">
        <v>311</v>
      </c>
      <c r="G190" s="38"/>
      <c r="H190" s="38"/>
      <c r="I190" s="142"/>
      <c r="J190" s="38"/>
      <c r="K190" s="38"/>
      <c r="L190" s="42"/>
      <c r="M190" s="232"/>
      <c r="N190" s="78"/>
      <c r="O190" s="78"/>
      <c r="P190" s="78"/>
      <c r="Q190" s="78"/>
      <c r="R190" s="78"/>
      <c r="S190" s="78"/>
      <c r="T190" s="79"/>
      <c r="AT190" s="15" t="s">
        <v>181</v>
      </c>
      <c r="AU190" s="15" t="s">
        <v>90</v>
      </c>
    </row>
    <row r="191" s="12" customFormat="1">
      <c r="B191" s="236"/>
      <c r="C191" s="237"/>
      <c r="D191" s="230" t="s">
        <v>287</v>
      </c>
      <c r="E191" s="238" t="s">
        <v>1</v>
      </c>
      <c r="F191" s="239" t="s">
        <v>3636</v>
      </c>
      <c r="G191" s="237"/>
      <c r="H191" s="240">
        <v>351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AT191" s="246" t="s">
        <v>287</v>
      </c>
      <c r="AU191" s="246" t="s">
        <v>90</v>
      </c>
      <c r="AV191" s="12" t="s">
        <v>90</v>
      </c>
      <c r="AW191" s="12" t="s">
        <v>40</v>
      </c>
      <c r="AX191" s="12" t="s">
        <v>87</v>
      </c>
      <c r="AY191" s="246" t="s">
        <v>174</v>
      </c>
    </row>
    <row r="192" s="1" customFormat="1" ht="16.5" customHeight="1">
      <c r="B192" s="37"/>
      <c r="C192" s="247" t="s">
        <v>432</v>
      </c>
      <c r="D192" s="247" t="s">
        <v>312</v>
      </c>
      <c r="E192" s="248" t="s">
        <v>313</v>
      </c>
      <c r="F192" s="249" t="s">
        <v>314</v>
      </c>
      <c r="G192" s="250" t="s">
        <v>315</v>
      </c>
      <c r="H192" s="251">
        <v>8.7750000000000004</v>
      </c>
      <c r="I192" s="252"/>
      <c r="J192" s="253">
        <f>ROUND(I192*H192,2)</f>
        <v>0</v>
      </c>
      <c r="K192" s="249" t="s">
        <v>330</v>
      </c>
      <c r="L192" s="254"/>
      <c r="M192" s="255" t="s">
        <v>1</v>
      </c>
      <c r="N192" s="256" t="s">
        <v>50</v>
      </c>
      <c r="O192" s="78"/>
      <c r="P192" s="227">
        <f>O192*H192</f>
        <v>0</v>
      </c>
      <c r="Q192" s="227">
        <v>0.001</v>
      </c>
      <c r="R192" s="227">
        <f>Q192*H192</f>
        <v>0.0087749999999999998</v>
      </c>
      <c r="S192" s="227">
        <v>0</v>
      </c>
      <c r="T192" s="228">
        <f>S192*H192</f>
        <v>0</v>
      </c>
      <c r="AR192" s="15" t="s">
        <v>209</v>
      </c>
      <c r="AT192" s="15" t="s">
        <v>312</v>
      </c>
      <c r="AU192" s="15" t="s">
        <v>90</v>
      </c>
      <c r="AY192" s="15" t="s">
        <v>174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5" t="s">
        <v>87</v>
      </c>
      <c r="BK192" s="229">
        <f>ROUND(I192*H192,2)</f>
        <v>0</v>
      </c>
      <c r="BL192" s="15" t="s">
        <v>192</v>
      </c>
      <c r="BM192" s="15" t="s">
        <v>3638</v>
      </c>
    </row>
    <row r="193" s="1" customFormat="1">
      <c r="B193" s="37"/>
      <c r="C193" s="38"/>
      <c r="D193" s="230" t="s">
        <v>181</v>
      </c>
      <c r="E193" s="38"/>
      <c r="F193" s="231" t="s">
        <v>314</v>
      </c>
      <c r="G193" s="38"/>
      <c r="H193" s="38"/>
      <c r="I193" s="142"/>
      <c r="J193" s="38"/>
      <c r="K193" s="38"/>
      <c r="L193" s="42"/>
      <c r="M193" s="232"/>
      <c r="N193" s="78"/>
      <c r="O193" s="78"/>
      <c r="P193" s="78"/>
      <c r="Q193" s="78"/>
      <c r="R193" s="78"/>
      <c r="S193" s="78"/>
      <c r="T193" s="79"/>
      <c r="AT193" s="15" t="s">
        <v>181</v>
      </c>
      <c r="AU193" s="15" t="s">
        <v>90</v>
      </c>
    </row>
    <row r="194" s="12" customFormat="1">
      <c r="B194" s="236"/>
      <c r="C194" s="237"/>
      <c r="D194" s="230" t="s">
        <v>287</v>
      </c>
      <c r="E194" s="237"/>
      <c r="F194" s="239" t="s">
        <v>3639</v>
      </c>
      <c r="G194" s="237"/>
      <c r="H194" s="240">
        <v>8.7750000000000004</v>
      </c>
      <c r="I194" s="241"/>
      <c r="J194" s="237"/>
      <c r="K194" s="237"/>
      <c r="L194" s="242"/>
      <c r="M194" s="243"/>
      <c r="N194" s="244"/>
      <c r="O194" s="244"/>
      <c r="P194" s="244"/>
      <c r="Q194" s="244"/>
      <c r="R194" s="244"/>
      <c r="S194" s="244"/>
      <c r="T194" s="245"/>
      <c r="AT194" s="246" t="s">
        <v>287</v>
      </c>
      <c r="AU194" s="246" t="s">
        <v>90</v>
      </c>
      <c r="AV194" s="12" t="s">
        <v>90</v>
      </c>
      <c r="AW194" s="12" t="s">
        <v>4</v>
      </c>
      <c r="AX194" s="12" t="s">
        <v>87</v>
      </c>
      <c r="AY194" s="246" t="s">
        <v>174</v>
      </c>
    </row>
    <row r="195" s="1" customFormat="1" ht="16.5" customHeight="1">
      <c r="B195" s="37"/>
      <c r="C195" s="218" t="s">
        <v>439</v>
      </c>
      <c r="D195" s="218" t="s">
        <v>175</v>
      </c>
      <c r="E195" s="219" t="s">
        <v>3640</v>
      </c>
      <c r="F195" s="220" t="s">
        <v>3641</v>
      </c>
      <c r="G195" s="221" t="s">
        <v>463</v>
      </c>
      <c r="H195" s="222">
        <v>13</v>
      </c>
      <c r="I195" s="223"/>
      <c r="J195" s="224">
        <f>ROUND(I195*H195,2)</f>
        <v>0</v>
      </c>
      <c r="K195" s="220" t="s">
        <v>330</v>
      </c>
      <c r="L195" s="42"/>
      <c r="M195" s="225" t="s">
        <v>1</v>
      </c>
      <c r="N195" s="226" t="s">
        <v>50</v>
      </c>
      <c r="O195" s="78"/>
      <c r="P195" s="227">
        <f>O195*H195</f>
        <v>0</v>
      </c>
      <c r="Q195" s="227">
        <v>0.0051900000000000002</v>
      </c>
      <c r="R195" s="227">
        <f>Q195*H195</f>
        <v>0.067470000000000002</v>
      </c>
      <c r="S195" s="227">
        <v>0</v>
      </c>
      <c r="T195" s="228">
        <f>S195*H195</f>
        <v>0</v>
      </c>
      <c r="AR195" s="15" t="s">
        <v>612</v>
      </c>
      <c r="AT195" s="15" t="s">
        <v>175</v>
      </c>
      <c r="AU195" s="15" t="s">
        <v>90</v>
      </c>
      <c r="AY195" s="15" t="s">
        <v>174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5" t="s">
        <v>87</v>
      </c>
      <c r="BK195" s="229">
        <f>ROUND(I195*H195,2)</f>
        <v>0</v>
      </c>
      <c r="BL195" s="15" t="s">
        <v>612</v>
      </c>
      <c r="BM195" s="15" t="s">
        <v>3642</v>
      </c>
    </row>
    <row r="196" s="1" customFormat="1">
      <c r="B196" s="37"/>
      <c r="C196" s="38"/>
      <c r="D196" s="230" t="s">
        <v>181</v>
      </c>
      <c r="E196" s="38"/>
      <c r="F196" s="231" t="s">
        <v>3643</v>
      </c>
      <c r="G196" s="38"/>
      <c r="H196" s="38"/>
      <c r="I196" s="142"/>
      <c r="J196" s="38"/>
      <c r="K196" s="38"/>
      <c r="L196" s="42"/>
      <c r="M196" s="232"/>
      <c r="N196" s="78"/>
      <c r="O196" s="78"/>
      <c r="P196" s="78"/>
      <c r="Q196" s="78"/>
      <c r="R196" s="78"/>
      <c r="S196" s="78"/>
      <c r="T196" s="79"/>
      <c r="AT196" s="15" t="s">
        <v>181</v>
      </c>
      <c r="AU196" s="15" t="s">
        <v>90</v>
      </c>
    </row>
    <row r="197" s="12" customFormat="1">
      <c r="B197" s="236"/>
      <c r="C197" s="237"/>
      <c r="D197" s="230" t="s">
        <v>287</v>
      </c>
      <c r="E197" s="238" t="s">
        <v>1</v>
      </c>
      <c r="F197" s="239" t="s">
        <v>229</v>
      </c>
      <c r="G197" s="237"/>
      <c r="H197" s="240">
        <v>13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AT197" s="246" t="s">
        <v>287</v>
      </c>
      <c r="AU197" s="246" t="s">
        <v>90</v>
      </c>
      <c r="AV197" s="12" t="s">
        <v>90</v>
      </c>
      <c r="AW197" s="12" t="s">
        <v>40</v>
      </c>
      <c r="AX197" s="12" t="s">
        <v>87</v>
      </c>
      <c r="AY197" s="246" t="s">
        <v>174</v>
      </c>
    </row>
    <row r="198" s="11" customFormat="1" ht="20.88" customHeight="1">
      <c r="B198" s="202"/>
      <c r="C198" s="203"/>
      <c r="D198" s="204" t="s">
        <v>78</v>
      </c>
      <c r="E198" s="216" t="s">
        <v>225</v>
      </c>
      <c r="F198" s="216" t="s">
        <v>2733</v>
      </c>
      <c r="G198" s="203"/>
      <c r="H198" s="203"/>
      <c r="I198" s="206"/>
      <c r="J198" s="217">
        <f>BK198</f>
        <v>0</v>
      </c>
      <c r="K198" s="203"/>
      <c r="L198" s="208"/>
      <c r="M198" s="209"/>
      <c r="N198" s="210"/>
      <c r="O198" s="210"/>
      <c r="P198" s="211">
        <f>SUM(P199:P201)</f>
        <v>0</v>
      </c>
      <c r="Q198" s="210"/>
      <c r="R198" s="211">
        <f>SUM(R199:R201)</f>
        <v>0</v>
      </c>
      <c r="S198" s="210"/>
      <c r="T198" s="212">
        <f>SUM(T199:T201)</f>
        <v>0</v>
      </c>
      <c r="AR198" s="213" t="s">
        <v>87</v>
      </c>
      <c r="AT198" s="214" t="s">
        <v>78</v>
      </c>
      <c r="AU198" s="214" t="s">
        <v>90</v>
      </c>
      <c r="AY198" s="213" t="s">
        <v>174</v>
      </c>
      <c r="BK198" s="215">
        <f>SUM(BK199:BK201)</f>
        <v>0</v>
      </c>
    </row>
    <row r="199" s="1" customFormat="1" ht="16.5" customHeight="1">
      <c r="B199" s="37"/>
      <c r="C199" s="218" t="s">
        <v>444</v>
      </c>
      <c r="D199" s="218" t="s">
        <v>175</v>
      </c>
      <c r="E199" s="219" t="s">
        <v>1569</v>
      </c>
      <c r="F199" s="220" t="s">
        <v>1570</v>
      </c>
      <c r="G199" s="221" t="s">
        <v>284</v>
      </c>
      <c r="H199" s="222">
        <v>12</v>
      </c>
      <c r="I199" s="223"/>
      <c r="J199" s="224">
        <f>ROUND(I199*H199,2)</f>
        <v>0</v>
      </c>
      <c r="K199" s="220" t="s">
        <v>330</v>
      </c>
      <c r="L199" s="42"/>
      <c r="M199" s="225" t="s">
        <v>1</v>
      </c>
      <c r="N199" s="226" t="s">
        <v>50</v>
      </c>
      <c r="O199" s="78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AR199" s="15" t="s">
        <v>192</v>
      </c>
      <c r="AT199" s="15" t="s">
        <v>175</v>
      </c>
      <c r="AU199" s="15" t="s">
        <v>187</v>
      </c>
      <c r="AY199" s="15" t="s">
        <v>174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5" t="s">
        <v>87</v>
      </c>
      <c r="BK199" s="229">
        <f>ROUND(I199*H199,2)</f>
        <v>0</v>
      </c>
      <c r="BL199" s="15" t="s">
        <v>192</v>
      </c>
      <c r="BM199" s="15" t="s">
        <v>3644</v>
      </c>
    </row>
    <row r="200" s="1" customFormat="1">
      <c r="B200" s="37"/>
      <c r="C200" s="38"/>
      <c r="D200" s="230" t="s">
        <v>181</v>
      </c>
      <c r="E200" s="38"/>
      <c r="F200" s="231" t="s">
        <v>1572</v>
      </c>
      <c r="G200" s="38"/>
      <c r="H200" s="38"/>
      <c r="I200" s="142"/>
      <c r="J200" s="38"/>
      <c r="K200" s="38"/>
      <c r="L200" s="42"/>
      <c r="M200" s="232"/>
      <c r="N200" s="78"/>
      <c r="O200" s="78"/>
      <c r="P200" s="78"/>
      <c r="Q200" s="78"/>
      <c r="R200" s="78"/>
      <c r="S200" s="78"/>
      <c r="T200" s="79"/>
      <c r="AT200" s="15" t="s">
        <v>181</v>
      </c>
      <c r="AU200" s="15" t="s">
        <v>187</v>
      </c>
    </row>
    <row r="201" s="12" customFormat="1">
      <c r="B201" s="236"/>
      <c r="C201" s="237"/>
      <c r="D201" s="230" t="s">
        <v>287</v>
      </c>
      <c r="E201" s="238" t="s">
        <v>1</v>
      </c>
      <c r="F201" s="239" t="s">
        <v>3645</v>
      </c>
      <c r="G201" s="237"/>
      <c r="H201" s="240">
        <v>12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AT201" s="246" t="s">
        <v>287</v>
      </c>
      <c r="AU201" s="246" t="s">
        <v>187</v>
      </c>
      <c r="AV201" s="12" t="s">
        <v>90</v>
      </c>
      <c r="AW201" s="12" t="s">
        <v>40</v>
      </c>
      <c r="AX201" s="12" t="s">
        <v>87</v>
      </c>
      <c r="AY201" s="246" t="s">
        <v>174</v>
      </c>
    </row>
    <row r="202" s="11" customFormat="1" ht="22.8" customHeight="1">
      <c r="B202" s="202"/>
      <c r="C202" s="203"/>
      <c r="D202" s="204" t="s">
        <v>78</v>
      </c>
      <c r="E202" s="216" t="s">
        <v>90</v>
      </c>
      <c r="F202" s="216" t="s">
        <v>341</v>
      </c>
      <c r="G202" s="203"/>
      <c r="H202" s="203"/>
      <c r="I202" s="206"/>
      <c r="J202" s="217">
        <f>BK202</f>
        <v>0</v>
      </c>
      <c r="K202" s="203"/>
      <c r="L202" s="208"/>
      <c r="M202" s="209"/>
      <c r="N202" s="210"/>
      <c r="O202" s="210"/>
      <c r="P202" s="211">
        <f>SUM(P203:P212)</f>
        <v>0</v>
      </c>
      <c r="Q202" s="210"/>
      <c r="R202" s="211">
        <f>SUM(R203:R212)</f>
        <v>11.344376000000001</v>
      </c>
      <c r="S202" s="210"/>
      <c r="T202" s="212">
        <f>SUM(T203:T212)</f>
        <v>0</v>
      </c>
      <c r="AR202" s="213" t="s">
        <v>87</v>
      </c>
      <c r="AT202" s="214" t="s">
        <v>78</v>
      </c>
      <c r="AU202" s="214" t="s">
        <v>87</v>
      </c>
      <c r="AY202" s="213" t="s">
        <v>174</v>
      </c>
      <c r="BK202" s="215">
        <f>SUM(BK203:BK212)</f>
        <v>0</v>
      </c>
    </row>
    <row r="203" s="1" customFormat="1" ht="16.5" customHeight="1">
      <c r="B203" s="37"/>
      <c r="C203" s="218" t="s">
        <v>450</v>
      </c>
      <c r="D203" s="218" t="s">
        <v>175</v>
      </c>
      <c r="E203" s="219" t="s">
        <v>3646</v>
      </c>
      <c r="F203" s="220" t="s">
        <v>3647</v>
      </c>
      <c r="G203" s="221" t="s">
        <v>463</v>
      </c>
      <c r="H203" s="222">
        <v>252</v>
      </c>
      <c r="I203" s="223"/>
      <c r="J203" s="224">
        <f>ROUND(I203*H203,2)</f>
        <v>0</v>
      </c>
      <c r="K203" s="220" t="s">
        <v>1</v>
      </c>
      <c r="L203" s="42"/>
      <c r="M203" s="225" t="s">
        <v>1</v>
      </c>
      <c r="N203" s="226" t="s">
        <v>50</v>
      </c>
      <c r="O203" s="78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AR203" s="15" t="s">
        <v>612</v>
      </c>
      <c r="AT203" s="15" t="s">
        <v>175</v>
      </c>
      <c r="AU203" s="15" t="s">
        <v>90</v>
      </c>
      <c r="AY203" s="15" t="s">
        <v>174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5" t="s">
        <v>87</v>
      </c>
      <c r="BK203" s="229">
        <f>ROUND(I203*H203,2)</f>
        <v>0</v>
      </c>
      <c r="BL203" s="15" t="s">
        <v>612</v>
      </c>
      <c r="BM203" s="15" t="s">
        <v>3648</v>
      </c>
    </row>
    <row r="204" s="1" customFormat="1">
      <c r="B204" s="37"/>
      <c r="C204" s="38"/>
      <c r="D204" s="230" t="s">
        <v>181</v>
      </c>
      <c r="E204" s="38"/>
      <c r="F204" s="231" t="s">
        <v>3649</v>
      </c>
      <c r="G204" s="38"/>
      <c r="H204" s="38"/>
      <c r="I204" s="142"/>
      <c r="J204" s="38"/>
      <c r="K204" s="38"/>
      <c r="L204" s="42"/>
      <c r="M204" s="232"/>
      <c r="N204" s="78"/>
      <c r="O204" s="78"/>
      <c r="P204" s="78"/>
      <c r="Q204" s="78"/>
      <c r="R204" s="78"/>
      <c r="S204" s="78"/>
      <c r="T204" s="79"/>
      <c r="AT204" s="15" t="s">
        <v>181</v>
      </c>
      <c r="AU204" s="15" t="s">
        <v>90</v>
      </c>
    </row>
    <row r="205" s="12" customFormat="1">
      <c r="B205" s="236"/>
      <c r="C205" s="237"/>
      <c r="D205" s="230" t="s">
        <v>287</v>
      </c>
      <c r="E205" s="238" t="s">
        <v>1</v>
      </c>
      <c r="F205" s="239" t="s">
        <v>3650</v>
      </c>
      <c r="G205" s="237"/>
      <c r="H205" s="240">
        <v>252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AT205" s="246" t="s">
        <v>287</v>
      </c>
      <c r="AU205" s="246" t="s">
        <v>90</v>
      </c>
      <c r="AV205" s="12" t="s">
        <v>90</v>
      </c>
      <c r="AW205" s="12" t="s">
        <v>40</v>
      </c>
      <c r="AX205" s="12" t="s">
        <v>87</v>
      </c>
      <c r="AY205" s="246" t="s">
        <v>174</v>
      </c>
    </row>
    <row r="206" s="1" customFormat="1" ht="16.5" customHeight="1">
      <c r="B206" s="37"/>
      <c r="C206" s="218" t="s">
        <v>455</v>
      </c>
      <c r="D206" s="218" t="s">
        <v>175</v>
      </c>
      <c r="E206" s="219" t="s">
        <v>1832</v>
      </c>
      <c r="F206" s="220" t="s">
        <v>1833</v>
      </c>
      <c r="G206" s="221" t="s">
        <v>463</v>
      </c>
      <c r="H206" s="222">
        <v>50</v>
      </c>
      <c r="I206" s="223"/>
      <c r="J206" s="224">
        <f>ROUND(I206*H206,2)</f>
        <v>0</v>
      </c>
      <c r="K206" s="220" t="s">
        <v>330</v>
      </c>
      <c r="L206" s="42"/>
      <c r="M206" s="225" t="s">
        <v>1</v>
      </c>
      <c r="N206" s="226" t="s">
        <v>50</v>
      </c>
      <c r="O206" s="78"/>
      <c r="P206" s="227">
        <f>O206*H206</f>
        <v>0</v>
      </c>
      <c r="Q206" s="227">
        <v>0.22656999999999999</v>
      </c>
      <c r="R206" s="227">
        <f>Q206*H206</f>
        <v>11.3285</v>
      </c>
      <c r="S206" s="227">
        <v>0</v>
      </c>
      <c r="T206" s="228">
        <f>S206*H206</f>
        <v>0</v>
      </c>
      <c r="AR206" s="15" t="s">
        <v>192</v>
      </c>
      <c r="AT206" s="15" t="s">
        <v>175</v>
      </c>
      <c r="AU206" s="15" t="s">
        <v>90</v>
      </c>
      <c r="AY206" s="15" t="s">
        <v>174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5" t="s">
        <v>87</v>
      </c>
      <c r="BK206" s="229">
        <f>ROUND(I206*H206,2)</f>
        <v>0</v>
      </c>
      <c r="BL206" s="15" t="s">
        <v>192</v>
      </c>
      <c r="BM206" s="15" t="s">
        <v>3651</v>
      </c>
    </row>
    <row r="207" s="1" customFormat="1">
      <c r="B207" s="37"/>
      <c r="C207" s="38"/>
      <c r="D207" s="230" t="s">
        <v>181</v>
      </c>
      <c r="E207" s="38"/>
      <c r="F207" s="231" t="s">
        <v>1833</v>
      </c>
      <c r="G207" s="38"/>
      <c r="H207" s="38"/>
      <c r="I207" s="142"/>
      <c r="J207" s="38"/>
      <c r="K207" s="38"/>
      <c r="L207" s="42"/>
      <c r="M207" s="232"/>
      <c r="N207" s="78"/>
      <c r="O207" s="78"/>
      <c r="P207" s="78"/>
      <c r="Q207" s="78"/>
      <c r="R207" s="78"/>
      <c r="S207" s="78"/>
      <c r="T207" s="79"/>
      <c r="AT207" s="15" t="s">
        <v>181</v>
      </c>
      <c r="AU207" s="15" t="s">
        <v>90</v>
      </c>
    </row>
    <row r="208" s="12" customFormat="1">
      <c r="B208" s="236"/>
      <c r="C208" s="237"/>
      <c r="D208" s="230" t="s">
        <v>287</v>
      </c>
      <c r="E208" s="238" t="s">
        <v>1</v>
      </c>
      <c r="F208" s="239" t="s">
        <v>535</v>
      </c>
      <c r="G208" s="237"/>
      <c r="H208" s="240">
        <v>50</v>
      </c>
      <c r="I208" s="241"/>
      <c r="J208" s="237"/>
      <c r="K208" s="237"/>
      <c r="L208" s="242"/>
      <c r="M208" s="243"/>
      <c r="N208" s="244"/>
      <c r="O208" s="244"/>
      <c r="P208" s="244"/>
      <c r="Q208" s="244"/>
      <c r="R208" s="244"/>
      <c r="S208" s="244"/>
      <c r="T208" s="245"/>
      <c r="AT208" s="246" t="s">
        <v>287</v>
      </c>
      <c r="AU208" s="246" t="s">
        <v>90</v>
      </c>
      <c r="AV208" s="12" t="s">
        <v>90</v>
      </c>
      <c r="AW208" s="12" t="s">
        <v>40</v>
      </c>
      <c r="AX208" s="12" t="s">
        <v>87</v>
      </c>
      <c r="AY208" s="246" t="s">
        <v>174</v>
      </c>
    </row>
    <row r="209" s="1" customFormat="1" ht="16.5" customHeight="1">
      <c r="B209" s="37"/>
      <c r="C209" s="247" t="s">
        <v>460</v>
      </c>
      <c r="D209" s="247" t="s">
        <v>312</v>
      </c>
      <c r="E209" s="248" t="s">
        <v>3652</v>
      </c>
      <c r="F209" s="249" t="s">
        <v>3653</v>
      </c>
      <c r="G209" s="250" t="s">
        <v>463</v>
      </c>
      <c r="H209" s="251">
        <v>264.60000000000002</v>
      </c>
      <c r="I209" s="252"/>
      <c r="J209" s="253">
        <f>ROUND(I209*H209,2)</f>
        <v>0</v>
      </c>
      <c r="K209" s="249" t="s">
        <v>330</v>
      </c>
      <c r="L209" s="254"/>
      <c r="M209" s="255" t="s">
        <v>1</v>
      </c>
      <c r="N209" s="256" t="s">
        <v>50</v>
      </c>
      <c r="O209" s="78"/>
      <c r="P209" s="227">
        <f>O209*H209</f>
        <v>0</v>
      </c>
      <c r="Q209" s="227">
        <v>6.0000000000000002E-05</v>
      </c>
      <c r="R209" s="227">
        <f>Q209*H209</f>
        <v>0.015876000000000001</v>
      </c>
      <c r="S209" s="227">
        <v>0</v>
      </c>
      <c r="T209" s="228">
        <f>S209*H209</f>
        <v>0</v>
      </c>
      <c r="AR209" s="15" t="s">
        <v>1368</v>
      </c>
      <c r="AT209" s="15" t="s">
        <v>312</v>
      </c>
      <c r="AU209" s="15" t="s">
        <v>90</v>
      </c>
      <c r="AY209" s="15" t="s">
        <v>174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15" t="s">
        <v>87</v>
      </c>
      <c r="BK209" s="229">
        <f>ROUND(I209*H209,2)</f>
        <v>0</v>
      </c>
      <c r="BL209" s="15" t="s">
        <v>1368</v>
      </c>
      <c r="BM209" s="15" t="s">
        <v>3654</v>
      </c>
    </row>
    <row r="210" s="1" customFormat="1">
      <c r="B210" s="37"/>
      <c r="C210" s="38"/>
      <c r="D210" s="230" t="s">
        <v>181</v>
      </c>
      <c r="E210" s="38"/>
      <c r="F210" s="231" t="s">
        <v>3653</v>
      </c>
      <c r="G210" s="38"/>
      <c r="H210" s="38"/>
      <c r="I210" s="142"/>
      <c r="J210" s="38"/>
      <c r="K210" s="38"/>
      <c r="L210" s="42"/>
      <c r="M210" s="232"/>
      <c r="N210" s="78"/>
      <c r="O210" s="78"/>
      <c r="P210" s="78"/>
      <c r="Q210" s="78"/>
      <c r="R210" s="78"/>
      <c r="S210" s="78"/>
      <c r="T210" s="79"/>
      <c r="AT210" s="15" t="s">
        <v>181</v>
      </c>
      <c r="AU210" s="15" t="s">
        <v>90</v>
      </c>
    </row>
    <row r="211" s="12" customFormat="1">
      <c r="B211" s="236"/>
      <c r="C211" s="237"/>
      <c r="D211" s="230" t="s">
        <v>287</v>
      </c>
      <c r="E211" s="238" t="s">
        <v>1</v>
      </c>
      <c r="F211" s="239" t="s">
        <v>3650</v>
      </c>
      <c r="G211" s="237"/>
      <c r="H211" s="240">
        <v>252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AT211" s="246" t="s">
        <v>287</v>
      </c>
      <c r="AU211" s="246" t="s">
        <v>90</v>
      </c>
      <c r="AV211" s="12" t="s">
        <v>90</v>
      </c>
      <c r="AW211" s="12" t="s">
        <v>40</v>
      </c>
      <c r="AX211" s="12" t="s">
        <v>87</v>
      </c>
      <c r="AY211" s="246" t="s">
        <v>174</v>
      </c>
    </row>
    <row r="212" s="12" customFormat="1">
      <c r="B212" s="236"/>
      <c r="C212" s="237"/>
      <c r="D212" s="230" t="s">
        <v>287</v>
      </c>
      <c r="E212" s="237"/>
      <c r="F212" s="239" t="s">
        <v>3655</v>
      </c>
      <c r="G212" s="237"/>
      <c r="H212" s="240">
        <v>264.60000000000002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AT212" s="246" t="s">
        <v>287</v>
      </c>
      <c r="AU212" s="246" t="s">
        <v>90</v>
      </c>
      <c r="AV212" s="12" t="s">
        <v>90</v>
      </c>
      <c r="AW212" s="12" t="s">
        <v>4</v>
      </c>
      <c r="AX212" s="12" t="s">
        <v>87</v>
      </c>
      <c r="AY212" s="246" t="s">
        <v>174</v>
      </c>
    </row>
    <row r="213" s="11" customFormat="1" ht="22.8" customHeight="1">
      <c r="B213" s="202"/>
      <c r="C213" s="203"/>
      <c r="D213" s="204" t="s">
        <v>78</v>
      </c>
      <c r="E213" s="216" t="s">
        <v>192</v>
      </c>
      <c r="F213" s="216" t="s">
        <v>399</v>
      </c>
      <c r="G213" s="203"/>
      <c r="H213" s="203"/>
      <c r="I213" s="206"/>
      <c r="J213" s="217">
        <f>BK213</f>
        <v>0</v>
      </c>
      <c r="K213" s="203"/>
      <c r="L213" s="208"/>
      <c r="M213" s="209"/>
      <c r="N213" s="210"/>
      <c r="O213" s="210"/>
      <c r="P213" s="211">
        <f>SUM(P214:P216)</f>
        <v>0</v>
      </c>
      <c r="Q213" s="210"/>
      <c r="R213" s="211">
        <f>SUM(R214:R216)</f>
        <v>0</v>
      </c>
      <c r="S213" s="210"/>
      <c r="T213" s="212">
        <f>SUM(T214:T216)</f>
        <v>0</v>
      </c>
      <c r="AR213" s="213" t="s">
        <v>87</v>
      </c>
      <c r="AT213" s="214" t="s">
        <v>78</v>
      </c>
      <c r="AU213" s="214" t="s">
        <v>87</v>
      </c>
      <c r="AY213" s="213" t="s">
        <v>174</v>
      </c>
      <c r="BK213" s="215">
        <f>SUM(BK214:BK216)</f>
        <v>0</v>
      </c>
    </row>
    <row r="214" s="1" customFormat="1" ht="16.5" customHeight="1">
      <c r="B214" s="37"/>
      <c r="C214" s="218" t="s">
        <v>466</v>
      </c>
      <c r="D214" s="218" t="s">
        <v>175</v>
      </c>
      <c r="E214" s="219" t="s">
        <v>1049</v>
      </c>
      <c r="F214" s="220" t="s">
        <v>1050</v>
      </c>
      <c r="G214" s="221" t="s">
        <v>284</v>
      </c>
      <c r="H214" s="222">
        <v>19.199999999999999</v>
      </c>
      <c r="I214" s="223"/>
      <c r="J214" s="224">
        <f>ROUND(I214*H214,2)</f>
        <v>0</v>
      </c>
      <c r="K214" s="220" t="s">
        <v>330</v>
      </c>
      <c r="L214" s="42"/>
      <c r="M214" s="225" t="s">
        <v>1</v>
      </c>
      <c r="N214" s="226" t="s">
        <v>50</v>
      </c>
      <c r="O214" s="78"/>
      <c r="P214" s="227">
        <f>O214*H214</f>
        <v>0</v>
      </c>
      <c r="Q214" s="227">
        <v>0</v>
      </c>
      <c r="R214" s="227">
        <f>Q214*H214</f>
        <v>0</v>
      </c>
      <c r="S214" s="227">
        <v>0</v>
      </c>
      <c r="T214" s="228">
        <f>S214*H214</f>
        <v>0</v>
      </c>
      <c r="AR214" s="15" t="s">
        <v>192</v>
      </c>
      <c r="AT214" s="15" t="s">
        <v>175</v>
      </c>
      <c r="AU214" s="15" t="s">
        <v>90</v>
      </c>
      <c r="AY214" s="15" t="s">
        <v>174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5" t="s">
        <v>87</v>
      </c>
      <c r="BK214" s="229">
        <f>ROUND(I214*H214,2)</f>
        <v>0</v>
      </c>
      <c r="BL214" s="15" t="s">
        <v>192</v>
      </c>
      <c r="BM214" s="15" t="s">
        <v>3656</v>
      </c>
    </row>
    <row r="215" s="1" customFormat="1">
      <c r="B215" s="37"/>
      <c r="C215" s="38"/>
      <c r="D215" s="230" t="s">
        <v>181</v>
      </c>
      <c r="E215" s="38"/>
      <c r="F215" s="231" t="s">
        <v>1052</v>
      </c>
      <c r="G215" s="38"/>
      <c r="H215" s="38"/>
      <c r="I215" s="142"/>
      <c r="J215" s="38"/>
      <c r="K215" s="38"/>
      <c r="L215" s="42"/>
      <c r="M215" s="232"/>
      <c r="N215" s="78"/>
      <c r="O215" s="78"/>
      <c r="P215" s="78"/>
      <c r="Q215" s="78"/>
      <c r="R215" s="78"/>
      <c r="S215" s="78"/>
      <c r="T215" s="79"/>
      <c r="AT215" s="15" t="s">
        <v>181</v>
      </c>
      <c r="AU215" s="15" t="s">
        <v>90</v>
      </c>
    </row>
    <row r="216" s="12" customFormat="1">
      <c r="B216" s="236"/>
      <c r="C216" s="237"/>
      <c r="D216" s="230" t="s">
        <v>287</v>
      </c>
      <c r="E216" s="238" t="s">
        <v>1</v>
      </c>
      <c r="F216" s="239" t="s">
        <v>3657</v>
      </c>
      <c r="G216" s="237"/>
      <c r="H216" s="240">
        <v>19.199999999999999</v>
      </c>
      <c r="I216" s="241"/>
      <c r="J216" s="237"/>
      <c r="K216" s="237"/>
      <c r="L216" s="242"/>
      <c r="M216" s="243"/>
      <c r="N216" s="244"/>
      <c r="O216" s="244"/>
      <c r="P216" s="244"/>
      <c r="Q216" s="244"/>
      <c r="R216" s="244"/>
      <c r="S216" s="244"/>
      <c r="T216" s="245"/>
      <c r="AT216" s="246" t="s">
        <v>287</v>
      </c>
      <c r="AU216" s="246" t="s">
        <v>90</v>
      </c>
      <c r="AV216" s="12" t="s">
        <v>90</v>
      </c>
      <c r="AW216" s="12" t="s">
        <v>40</v>
      </c>
      <c r="AX216" s="12" t="s">
        <v>87</v>
      </c>
      <c r="AY216" s="246" t="s">
        <v>174</v>
      </c>
    </row>
    <row r="217" s="11" customFormat="1" ht="22.8" customHeight="1">
      <c r="B217" s="202"/>
      <c r="C217" s="203"/>
      <c r="D217" s="204" t="s">
        <v>78</v>
      </c>
      <c r="E217" s="216" t="s">
        <v>173</v>
      </c>
      <c r="F217" s="216" t="s">
        <v>420</v>
      </c>
      <c r="G217" s="203"/>
      <c r="H217" s="203"/>
      <c r="I217" s="206"/>
      <c r="J217" s="217">
        <f>BK217</f>
        <v>0</v>
      </c>
      <c r="K217" s="203"/>
      <c r="L217" s="208"/>
      <c r="M217" s="209"/>
      <c r="N217" s="210"/>
      <c r="O217" s="210"/>
      <c r="P217" s="211">
        <f>SUM(P218:P238)</f>
        <v>0</v>
      </c>
      <c r="Q217" s="210"/>
      <c r="R217" s="211">
        <f>SUM(R218:R238)</f>
        <v>4.4362149999999998</v>
      </c>
      <c r="S217" s="210"/>
      <c r="T217" s="212">
        <f>SUM(T218:T238)</f>
        <v>0</v>
      </c>
      <c r="AR217" s="213" t="s">
        <v>87</v>
      </c>
      <c r="AT217" s="214" t="s">
        <v>78</v>
      </c>
      <c r="AU217" s="214" t="s">
        <v>87</v>
      </c>
      <c r="AY217" s="213" t="s">
        <v>174</v>
      </c>
      <c r="BK217" s="215">
        <f>SUM(BK218:BK238)</f>
        <v>0</v>
      </c>
    </row>
    <row r="218" s="1" customFormat="1" ht="16.5" customHeight="1">
      <c r="B218" s="37"/>
      <c r="C218" s="218" t="s">
        <v>472</v>
      </c>
      <c r="D218" s="218" t="s">
        <v>175</v>
      </c>
      <c r="E218" s="219" t="s">
        <v>1849</v>
      </c>
      <c r="F218" s="220" t="s">
        <v>1850</v>
      </c>
      <c r="G218" s="221" t="s">
        <v>305</v>
      </c>
      <c r="H218" s="222">
        <v>7.7000000000000002</v>
      </c>
      <c r="I218" s="223"/>
      <c r="J218" s="224">
        <f>ROUND(I218*H218,2)</f>
        <v>0</v>
      </c>
      <c r="K218" s="220" t="s">
        <v>330</v>
      </c>
      <c r="L218" s="42"/>
      <c r="M218" s="225" t="s">
        <v>1</v>
      </c>
      <c r="N218" s="226" t="s">
        <v>50</v>
      </c>
      <c r="O218" s="78"/>
      <c r="P218" s="227">
        <f>O218*H218</f>
        <v>0</v>
      </c>
      <c r="Q218" s="227">
        <v>0.56699999999999995</v>
      </c>
      <c r="R218" s="227">
        <f>Q218*H218</f>
        <v>4.3658999999999999</v>
      </c>
      <c r="S218" s="227">
        <v>0</v>
      </c>
      <c r="T218" s="228">
        <f>S218*H218</f>
        <v>0</v>
      </c>
      <c r="AR218" s="15" t="s">
        <v>192</v>
      </c>
      <c r="AT218" s="15" t="s">
        <v>175</v>
      </c>
      <c r="AU218" s="15" t="s">
        <v>90</v>
      </c>
      <c r="AY218" s="15" t="s">
        <v>174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5" t="s">
        <v>87</v>
      </c>
      <c r="BK218" s="229">
        <f>ROUND(I218*H218,2)</f>
        <v>0</v>
      </c>
      <c r="BL218" s="15" t="s">
        <v>192</v>
      </c>
      <c r="BM218" s="15" t="s">
        <v>3658</v>
      </c>
    </row>
    <row r="219" s="1" customFormat="1">
      <c r="B219" s="37"/>
      <c r="C219" s="38"/>
      <c r="D219" s="230" t="s">
        <v>181</v>
      </c>
      <c r="E219" s="38"/>
      <c r="F219" s="231" t="s">
        <v>1852</v>
      </c>
      <c r="G219" s="38"/>
      <c r="H219" s="38"/>
      <c r="I219" s="142"/>
      <c r="J219" s="38"/>
      <c r="K219" s="38"/>
      <c r="L219" s="42"/>
      <c r="M219" s="232"/>
      <c r="N219" s="78"/>
      <c r="O219" s="78"/>
      <c r="P219" s="78"/>
      <c r="Q219" s="78"/>
      <c r="R219" s="78"/>
      <c r="S219" s="78"/>
      <c r="T219" s="79"/>
      <c r="AT219" s="15" t="s">
        <v>181</v>
      </c>
      <c r="AU219" s="15" t="s">
        <v>90</v>
      </c>
    </row>
    <row r="220" s="1" customFormat="1" ht="16.5" customHeight="1">
      <c r="B220" s="37"/>
      <c r="C220" s="218" t="s">
        <v>477</v>
      </c>
      <c r="D220" s="218" t="s">
        <v>175</v>
      </c>
      <c r="E220" s="219" t="s">
        <v>1855</v>
      </c>
      <c r="F220" s="220" t="s">
        <v>1856</v>
      </c>
      <c r="G220" s="221" t="s">
        <v>305</v>
      </c>
      <c r="H220" s="222">
        <v>7.7000000000000002</v>
      </c>
      <c r="I220" s="223"/>
      <c r="J220" s="224">
        <f>ROUND(I220*H220,2)</f>
        <v>0</v>
      </c>
      <c r="K220" s="220" t="s">
        <v>330</v>
      </c>
      <c r="L220" s="42"/>
      <c r="M220" s="225" t="s">
        <v>1</v>
      </c>
      <c r="N220" s="226" t="s">
        <v>50</v>
      </c>
      <c r="O220" s="78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AR220" s="15" t="s">
        <v>192</v>
      </c>
      <c r="AT220" s="15" t="s">
        <v>175</v>
      </c>
      <c r="AU220" s="15" t="s">
        <v>90</v>
      </c>
      <c r="AY220" s="15" t="s">
        <v>174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15" t="s">
        <v>87</v>
      </c>
      <c r="BK220" s="229">
        <f>ROUND(I220*H220,2)</f>
        <v>0</v>
      </c>
      <c r="BL220" s="15" t="s">
        <v>192</v>
      </c>
      <c r="BM220" s="15" t="s">
        <v>3659</v>
      </c>
    </row>
    <row r="221" s="1" customFormat="1">
      <c r="B221" s="37"/>
      <c r="C221" s="38"/>
      <c r="D221" s="230" t="s">
        <v>181</v>
      </c>
      <c r="E221" s="38"/>
      <c r="F221" s="231" t="s">
        <v>1858</v>
      </c>
      <c r="G221" s="38"/>
      <c r="H221" s="38"/>
      <c r="I221" s="142"/>
      <c r="J221" s="38"/>
      <c r="K221" s="38"/>
      <c r="L221" s="42"/>
      <c r="M221" s="232"/>
      <c r="N221" s="78"/>
      <c r="O221" s="78"/>
      <c r="P221" s="78"/>
      <c r="Q221" s="78"/>
      <c r="R221" s="78"/>
      <c r="S221" s="78"/>
      <c r="T221" s="79"/>
      <c r="AT221" s="15" t="s">
        <v>181</v>
      </c>
      <c r="AU221" s="15" t="s">
        <v>90</v>
      </c>
    </row>
    <row r="222" s="1" customFormat="1" ht="16.5" customHeight="1">
      <c r="B222" s="37"/>
      <c r="C222" s="218" t="s">
        <v>484</v>
      </c>
      <c r="D222" s="218" t="s">
        <v>175</v>
      </c>
      <c r="E222" s="219" t="s">
        <v>1861</v>
      </c>
      <c r="F222" s="220" t="s">
        <v>1862</v>
      </c>
      <c r="G222" s="221" t="s">
        <v>305</v>
      </c>
      <c r="H222" s="222">
        <v>4</v>
      </c>
      <c r="I222" s="223"/>
      <c r="J222" s="224">
        <f>ROUND(I222*H222,2)</f>
        <v>0</v>
      </c>
      <c r="K222" s="220" t="s">
        <v>330</v>
      </c>
      <c r="L222" s="42"/>
      <c r="M222" s="225" t="s">
        <v>1</v>
      </c>
      <c r="N222" s="226" t="s">
        <v>50</v>
      </c>
      <c r="O222" s="78"/>
      <c r="P222" s="227">
        <f>O222*H222</f>
        <v>0</v>
      </c>
      <c r="Q222" s="227">
        <v>0.0065199999999999998</v>
      </c>
      <c r="R222" s="227">
        <f>Q222*H222</f>
        <v>0.026079999999999999</v>
      </c>
      <c r="S222" s="227">
        <v>0</v>
      </c>
      <c r="T222" s="228">
        <f>S222*H222</f>
        <v>0</v>
      </c>
      <c r="AR222" s="15" t="s">
        <v>192</v>
      </c>
      <c r="AT222" s="15" t="s">
        <v>175</v>
      </c>
      <c r="AU222" s="15" t="s">
        <v>90</v>
      </c>
      <c r="AY222" s="15" t="s">
        <v>174</v>
      </c>
      <c r="BE222" s="229">
        <f>IF(N222="základní",J222,0)</f>
        <v>0</v>
      </c>
      <c r="BF222" s="229">
        <f>IF(N222="snížená",J222,0)</f>
        <v>0</v>
      </c>
      <c r="BG222" s="229">
        <f>IF(N222="zákl. přenesená",J222,0)</f>
        <v>0</v>
      </c>
      <c r="BH222" s="229">
        <f>IF(N222="sníž. přenesená",J222,0)</f>
        <v>0</v>
      </c>
      <c r="BI222" s="229">
        <f>IF(N222="nulová",J222,0)</f>
        <v>0</v>
      </c>
      <c r="BJ222" s="15" t="s">
        <v>87</v>
      </c>
      <c r="BK222" s="229">
        <f>ROUND(I222*H222,2)</f>
        <v>0</v>
      </c>
      <c r="BL222" s="15" t="s">
        <v>192</v>
      </c>
      <c r="BM222" s="15" t="s">
        <v>3660</v>
      </c>
    </row>
    <row r="223" s="1" customFormat="1">
      <c r="B223" s="37"/>
      <c r="C223" s="38"/>
      <c r="D223" s="230" t="s">
        <v>181</v>
      </c>
      <c r="E223" s="38"/>
      <c r="F223" s="231" t="s">
        <v>1864</v>
      </c>
      <c r="G223" s="38"/>
      <c r="H223" s="38"/>
      <c r="I223" s="142"/>
      <c r="J223" s="38"/>
      <c r="K223" s="38"/>
      <c r="L223" s="42"/>
      <c r="M223" s="232"/>
      <c r="N223" s="78"/>
      <c r="O223" s="78"/>
      <c r="P223" s="78"/>
      <c r="Q223" s="78"/>
      <c r="R223" s="78"/>
      <c r="S223" s="78"/>
      <c r="T223" s="79"/>
      <c r="AT223" s="15" t="s">
        <v>181</v>
      </c>
      <c r="AU223" s="15" t="s">
        <v>90</v>
      </c>
    </row>
    <row r="224" s="12" customFormat="1">
      <c r="B224" s="236"/>
      <c r="C224" s="237"/>
      <c r="D224" s="230" t="s">
        <v>287</v>
      </c>
      <c r="E224" s="238" t="s">
        <v>1</v>
      </c>
      <c r="F224" s="239" t="s">
        <v>3569</v>
      </c>
      <c r="G224" s="237"/>
      <c r="H224" s="240">
        <v>4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AT224" s="246" t="s">
        <v>287</v>
      </c>
      <c r="AU224" s="246" t="s">
        <v>90</v>
      </c>
      <c r="AV224" s="12" t="s">
        <v>90</v>
      </c>
      <c r="AW224" s="12" t="s">
        <v>40</v>
      </c>
      <c r="AX224" s="12" t="s">
        <v>87</v>
      </c>
      <c r="AY224" s="246" t="s">
        <v>174</v>
      </c>
    </row>
    <row r="225" s="1" customFormat="1" ht="16.5" customHeight="1">
      <c r="B225" s="37"/>
      <c r="C225" s="218" t="s">
        <v>489</v>
      </c>
      <c r="D225" s="218" t="s">
        <v>175</v>
      </c>
      <c r="E225" s="219" t="s">
        <v>1865</v>
      </c>
      <c r="F225" s="220" t="s">
        <v>1866</v>
      </c>
      <c r="G225" s="221" t="s">
        <v>305</v>
      </c>
      <c r="H225" s="222">
        <v>13.5</v>
      </c>
      <c r="I225" s="223"/>
      <c r="J225" s="224">
        <f>ROUND(I225*H225,2)</f>
        <v>0</v>
      </c>
      <c r="K225" s="220" t="s">
        <v>330</v>
      </c>
      <c r="L225" s="42"/>
      <c r="M225" s="225" t="s">
        <v>1</v>
      </c>
      <c r="N225" s="226" t="s">
        <v>50</v>
      </c>
      <c r="O225" s="78"/>
      <c r="P225" s="227">
        <f>O225*H225</f>
        <v>0</v>
      </c>
      <c r="Q225" s="227">
        <v>0.00060999999999999997</v>
      </c>
      <c r="R225" s="227">
        <f>Q225*H225</f>
        <v>0.0082349999999999993</v>
      </c>
      <c r="S225" s="227">
        <v>0</v>
      </c>
      <c r="T225" s="228">
        <f>S225*H225</f>
        <v>0</v>
      </c>
      <c r="AR225" s="15" t="s">
        <v>192</v>
      </c>
      <c r="AT225" s="15" t="s">
        <v>175</v>
      </c>
      <c r="AU225" s="15" t="s">
        <v>90</v>
      </c>
      <c r="AY225" s="15" t="s">
        <v>174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15" t="s">
        <v>87</v>
      </c>
      <c r="BK225" s="229">
        <f>ROUND(I225*H225,2)</f>
        <v>0</v>
      </c>
      <c r="BL225" s="15" t="s">
        <v>192</v>
      </c>
      <c r="BM225" s="15" t="s">
        <v>3661</v>
      </c>
    </row>
    <row r="226" s="1" customFormat="1">
      <c r="B226" s="37"/>
      <c r="C226" s="38"/>
      <c r="D226" s="230" t="s">
        <v>181</v>
      </c>
      <c r="E226" s="38"/>
      <c r="F226" s="231" t="s">
        <v>1868</v>
      </c>
      <c r="G226" s="38"/>
      <c r="H226" s="38"/>
      <c r="I226" s="142"/>
      <c r="J226" s="38"/>
      <c r="K226" s="38"/>
      <c r="L226" s="42"/>
      <c r="M226" s="232"/>
      <c r="N226" s="78"/>
      <c r="O226" s="78"/>
      <c r="P226" s="78"/>
      <c r="Q226" s="78"/>
      <c r="R226" s="78"/>
      <c r="S226" s="78"/>
      <c r="T226" s="79"/>
      <c r="AT226" s="15" t="s">
        <v>181</v>
      </c>
      <c r="AU226" s="15" t="s">
        <v>90</v>
      </c>
    </row>
    <row r="227" s="12" customFormat="1">
      <c r="B227" s="236"/>
      <c r="C227" s="237"/>
      <c r="D227" s="230" t="s">
        <v>287</v>
      </c>
      <c r="E227" s="238" t="s">
        <v>1</v>
      </c>
      <c r="F227" s="239" t="s">
        <v>3662</v>
      </c>
      <c r="G227" s="237"/>
      <c r="H227" s="240">
        <v>13.5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AT227" s="246" t="s">
        <v>287</v>
      </c>
      <c r="AU227" s="246" t="s">
        <v>90</v>
      </c>
      <c r="AV227" s="12" t="s">
        <v>90</v>
      </c>
      <c r="AW227" s="12" t="s">
        <v>40</v>
      </c>
      <c r="AX227" s="12" t="s">
        <v>79</v>
      </c>
      <c r="AY227" s="246" t="s">
        <v>174</v>
      </c>
    </row>
    <row r="228" s="1" customFormat="1" ht="16.5" customHeight="1">
      <c r="B228" s="37"/>
      <c r="C228" s="218" t="s">
        <v>495</v>
      </c>
      <c r="D228" s="218" t="s">
        <v>175</v>
      </c>
      <c r="E228" s="219" t="s">
        <v>1881</v>
      </c>
      <c r="F228" s="220" t="s">
        <v>1882</v>
      </c>
      <c r="G228" s="221" t="s">
        <v>305</v>
      </c>
      <c r="H228" s="222">
        <v>18.699999999999999</v>
      </c>
      <c r="I228" s="223"/>
      <c r="J228" s="224">
        <f>ROUND(I228*H228,2)</f>
        <v>0</v>
      </c>
      <c r="K228" s="220" t="s">
        <v>330</v>
      </c>
      <c r="L228" s="42"/>
      <c r="M228" s="225" t="s">
        <v>1</v>
      </c>
      <c r="N228" s="226" t="s">
        <v>50</v>
      </c>
      <c r="O228" s="78"/>
      <c r="P228" s="227">
        <f>O228*H228</f>
        <v>0</v>
      </c>
      <c r="Q228" s="227">
        <v>0</v>
      </c>
      <c r="R228" s="227">
        <f>Q228*H228</f>
        <v>0</v>
      </c>
      <c r="S228" s="227">
        <v>0</v>
      </c>
      <c r="T228" s="228">
        <f>S228*H228</f>
        <v>0</v>
      </c>
      <c r="AR228" s="15" t="s">
        <v>192</v>
      </c>
      <c r="AT228" s="15" t="s">
        <v>175</v>
      </c>
      <c r="AU228" s="15" t="s">
        <v>90</v>
      </c>
      <c r="AY228" s="15" t="s">
        <v>174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15" t="s">
        <v>87</v>
      </c>
      <c r="BK228" s="229">
        <f>ROUND(I228*H228,2)</f>
        <v>0</v>
      </c>
      <c r="BL228" s="15" t="s">
        <v>192</v>
      </c>
      <c r="BM228" s="15" t="s">
        <v>3663</v>
      </c>
    </row>
    <row r="229" s="1" customFormat="1">
      <c r="B229" s="37"/>
      <c r="C229" s="38"/>
      <c r="D229" s="230" t="s">
        <v>181</v>
      </c>
      <c r="E229" s="38"/>
      <c r="F229" s="231" t="s">
        <v>1884</v>
      </c>
      <c r="G229" s="38"/>
      <c r="H229" s="38"/>
      <c r="I229" s="142"/>
      <c r="J229" s="38"/>
      <c r="K229" s="38"/>
      <c r="L229" s="42"/>
      <c r="M229" s="232"/>
      <c r="N229" s="78"/>
      <c r="O229" s="78"/>
      <c r="P229" s="78"/>
      <c r="Q229" s="78"/>
      <c r="R229" s="78"/>
      <c r="S229" s="78"/>
      <c r="T229" s="79"/>
      <c r="AT229" s="15" t="s">
        <v>181</v>
      </c>
      <c r="AU229" s="15" t="s">
        <v>90</v>
      </c>
    </row>
    <row r="230" s="12" customFormat="1">
      <c r="B230" s="236"/>
      <c r="C230" s="237"/>
      <c r="D230" s="230" t="s">
        <v>287</v>
      </c>
      <c r="E230" s="238" t="s">
        <v>1</v>
      </c>
      <c r="F230" s="239" t="s">
        <v>3664</v>
      </c>
      <c r="G230" s="237"/>
      <c r="H230" s="240">
        <v>18.699999999999999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AT230" s="246" t="s">
        <v>287</v>
      </c>
      <c r="AU230" s="246" t="s">
        <v>90</v>
      </c>
      <c r="AV230" s="12" t="s">
        <v>90</v>
      </c>
      <c r="AW230" s="12" t="s">
        <v>40</v>
      </c>
      <c r="AX230" s="12" t="s">
        <v>87</v>
      </c>
      <c r="AY230" s="246" t="s">
        <v>174</v>
      </c>
    </row>
    <row r="231" s="1" customFormat="1" ht="16.5" customHeight="1">
      <c r="B231" s="37"/>
      <c r="C231" s="218" t="s">
        <v>500</v>
      </c>
      <c r="D231" s="218" t="s">
        <v>175</v>
      </c>
      <c r="E231" s="219" t="s">
        <v>1885</v>
      </c>
      <c r="F231" s="220" t="s">
        <v>1886</v>
      </c>
      <c r="G231" s="221" t="s">
        <v>305</v>
      </c>
      <c r="H231" s="222">
        <v>7.7000000000000002</v>
      </c>
      <c r="I231" s="223"/>
      <c r="J231" s="224">
        <f>ROUND(I231*H231,2)</f>
        <v>0</v>
      </c>
      <c r="K231" s="220" t="s">
        <v>330</v>
      </c>
      <c r="L231" s="42"/>
      <c r="M231" s="225" t="s">
        <v>1</v>
      </c>
      <c r="N231" s="226" t="s">
        <v>50</v>
      </c>
      <c r="O231" s="78"/>
      <c r="P231" s="227">
        <f>O231*H231</f>
        <v>0</v>
      </c>
      <c r="Q231" s="227">
        <v>0</v>
      </c>
      <c r="R231" s="227">
        <f>Q231*H231</f>
        <v>0</v>
      </c>
      <c r="S231" s="227">
        <v>0</v>
      </c>
      <c r="T231" s="228">
        <f>S231*H231</f>
        <v>0</v>
      </c>
      <c r="AR231" s="15" t="s">
        <v>192</v>
      </c>
      <c r="AT231" s="15" t="s">
        <v>175</v>
      </c>
      <c r="AU231" s="15" t="s">
        <v>90</v>
      </c>
      <c r="AY231" s="15" t="s">
        <v>174</v>
      </c>
      <c r="BE231" s="229">
        <f>IF(N231="základní",J231,0)</f>
        <v>0</v>
      </c>
      <c r="BF231" s="229">
        <f>IF(N231="snížená",J231,0)</f>
        <v>0</v>
      </c>
      <c r="BG231" s="229">
        <f>IF(N231="zákl. přenesená",J231,0)</f>
        <v>0</v>
      </c>
      <c r="BH231" s="229">
        <f>IF(N231="sníž. přenesená",J231,0)</f>
        <v>0</v>
      </c>
      <c r="BI231" s="229">
        <f>IF(N231="nulová",J231,0)</f>
        <v>0</v>
      </c>
      <c r="BJ231" s="15" t="s">
        <v>87</v>
      </c>
      <c r="BK231" s="229">
        <f>ROUND(I231*H231,2)</f>
        <v>0</v>
      </c>
      <c r="BL231" s="15" t="s">
        <v>192</v>
      </c>
      <c r="BM231" s="15" t="s">
        <v>3665</v>
      </c>
    </row>
    <row r="232" s="1" customFormat="1">
      <c r="B232" s="37"/>
      <c r="C232" s="38"/>
      <c r="D232" s="230" t="s">
        <v>181</v>
      </c>
      <c r="E232" s="38"/>
      <c r="F232" s="231" t="s">
        <v>1888</v>
      </c>
      <c r="G232" s="38"/>
      <c r="H232" s="38"/>
      <c r="I232" s="142"/>
      <c r="J232" s="38"/>
      <c r="K232" s="38"/>
      <c r="L232" s="42"/>
      <c r="M232" s="232"/>
      <c r="N232" s="78"/>
      <c r="O232" s="78"/>
      <c r="P232" s="78"/>
      <c r="Q232" s="78"/>
      <c r="R232" s="78"/>
      <c r="S232" s="78"/>
      <c r="T232" s="79"/>
      <c r="AT232" s="15" t="s">
        <v>181</v>
      </c>
      <c r="AU232" s="15" t="s">
        <v>90</v>
      </c>
    </row>
    <row r="233" s="1" customFormat="1" ht="16.5" customHeight="1">
      <c r="B233" s="37"/>
      <c r="C233" s="218" t="s">
        <v>504</v>
      </c>
      <c r="D233" s="218" t="s">
        <v>175</v>
      </c>
      <c r="E233" s="219" t="s">
        <v>1889</v>
      </c>
      <c r="F233" s="220" t="s">
        <v>1890</v>
      </c>
      <c r="G233" s="221" t="s">
        <v>463</v>
      </c>
      <c r="H233" s="222">
        <v>10</v>
      </c>
      <c r="I233" s="223"/>
      <c r="J233" s="224">
        <f>ROUND(I233*H233,2)</f>
        <v>0</v>
      </c>
      <c r="K233" s="220" t="s">
        <v>330</v>
      </c>
      <c r="L233" s="42"/>
      <c r="M233" s="225" t="s">
        <v>1</v>
      </c>
      <c r="N233" s="226" t="s">
        <v>50</v>
      </c>
      <c r="O233" s="78"/>
      <c r="P233" s="227">
        <f>O233*H233</f>
        <v>0</v>
      </c>
      <c r="Q233" s="227">
        <v>0.0035999999999999999</v>
      </c>
      <c r="R233" s="227">
        <f>Q233*H233</f>
        <v>0.035999999999999997</v>
      </c>
      <c r="S233" s="227">
        <v>0</v>
      </c>
      <c r="T233" s="228">
        <f>S233*H233</f>
        <v>0</v>
      </c>
      <c r="AR233" s="15" t="s">
        <v>192</v>
      </c>
      <c r="AT233" s="15" t="s">
        <v>175</v>
      </c>
      <c r="AU233" s="15" t="s">
        <v>90</v>
      </c>
      <c r="AY233" s="15" t="s">
        <v>174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5" t="s">
        <v>87</v>
      </c>
      <c r="BK233" s="229">
        <f>ROUND(I233*H233,2)</f>
        <v>0</v>
      </c>
      <c r="BL233" s="15" t="s">
        <v>192</v>
      </c>
      <c r="BM233" s="15" t="s">
        <v>3666</v>
      </c>
    </row>
    <row r="234" s="1" customFormat="1">
      <c r="B234" s="37"/>
      <c r="C234" s="38"/>
      <c r="D234" s="230" t="s">
        <v>181</v>
      </c>
      <c r="E234" s="38"/>
      <c r="F234" s="231" t="s">
        <v>1890</v>
      </c>
      <c r="G234" s="38"/>
      <c r="H234" s="38"/>
      <c r="I234" s="142"/>
      <c r="J234" s="38"/>
      <c r="K234" s="38"/>
      <c r="L234" s="42"/>
      <c r="M234" s="232"/>
      <c r="N234" s="78"/>
      <c r="O234" s="78"/>
      <c r="P234" s="78"/>
      <c r="Q234" s="78"/>
      <c r="R234" s="78"/>
      <c r="S234" s="78"/>
      <c r="T234" s="79"/>
      <c r="AT234" s="15" t="s">
        <v>181</v>
      </c>
      <c r="AU234" s="15" t="s">
        <v>90</v>
      </c>
    </row>
    <row r="235" s="12" customFormat="1">
      <c r="B235" s="236"/>
      <c r="C235" s="237"/>
      <c r="D235" s="230" t="s">
        <v>287</v>
      </c>
      <c r="E235" s="238" t="s">
        <v>1</v>
      </c>
      <c r="F235" s="239" t="s">
        <v>3667</v>
      </c>
      <c r="G235" s="237"/>
      <c r="H235" s="240">
        <v>10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AT235" s="246" t="s">
        <v>287</v>
      </c>
      <c r="AU235" s="246" t="s">
        <v>90</v>
      </c>
      <c r="AV235" s="12" t="s">
        <v>90</v>
      </c>
      <c r="AW235" s="12" t="s">
        <v>40</v>
      </c>
      <c r="AX235" s="12" t="s">
        <v>87</v>
      </c>
      <c r="AY235" s="246" t="s">
        <v>174</v>
      </c>
    </row>
    <row r="236" s="1" customFormat="1" ht="16.5" customHeight="1">
      <c r="B236" s="37"/>
      <c r="C236" s="218" t="s">
        <v>510</v>
      </c>
      <c r="D236" s="218" t="s">
        <v>175</v>
      </c>
      <c r="E236" s="219" t="s">
        <v>1904</v>
      </c>
      <c r="F236" s="220" t="s">
        <v>1905</v>
      </c>
      <c r="G236" s="221" t="s">
        <v>463</v>
      </c>
      <c r="H236" s="222">
        <v>10</v>
      </c>
      <c r="I236" s="223"/>
      <c r="J236" s="224">
        <f>ROUND(I236*H236,2)</f>
        <v>0</v>
      </c>
      <c r="K236" s="220" t="s">
        <v>330</v>
      </c>
      <c r="L236" s="42"/>
      <c r="M236" s="225" t="s">
        <v>1</v>
      </c>
      <c r="N236" s="226" t="s">
        <v>50</v>
      </c>
      <c r="O236" s="78"/>
      <c r="P236" s="227">
        <f>O236*H236</f>
        <v>0</v>
      </c>
      <c r="Q236" s="227">
        <v>0</v>
      </c>
      <c r="R236" s="227">
        <f>Q236*H236</f>
        <v>0</v>
      </c>
      <c r="S236" s="227">
        <v>0</v>
      </c>
      <c r="T236" s="228">
        <f>S236*H236</f>
        <v>0</v>
      </c>
      <c r="AR236" s="15" t="s">
        <v>192</v>
      </c>
      <c r="AT236" s="15" t="s">
        <v>175</v>
      </c>
      <c r="AU236" s="15" t="s">
        <v>90</v>
      </c>
      <c r="AY236" s="15" t="s">
        <v>174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5" t="s">
        <v>87</v>
      </c>
      <c r="BK236" s="229">
        <f>ROUND(I236*H236,2)</f>
        <v>0</v>
      </c>
      <c r="BL236" s="15" t="s">
        <v>192</v>
      </c>
      <c r="BM236" s="15" t="s">
        <v>3668</v>
      </c>
    </row>
    <row r="237" s="1" customFormat="1">
      <c r="B237" s="37"/>
      <c r="C237" s="38"/>
      <c r="D237" s="230" t="s">
        <v>181</v>
      </c>
      <c r="E237" s="38"/>
      <c r="F237" s="231" t="s">
        <v>1907</v>
      </c>
      <c r="G237" s="38"/>
      <c r="H237" s="38"/>
      <c r="I237" s="142"/>
      <c r="J237" s="38"/>
      <c r="K237" s="38"/>
      <c r="L237" s="42"/>
      <c r="M237" s="232"/>
      <c r="N237" s="78"/>
      <c r="O237" s="78"/>
      <c r="P237" s="78"/>
      <c r="Q237" s="78"/>
      <c r="R237" s="78"/>
      <c r="S237" s="78"/>
      <c r="T237" s="79"/>
      <c r="AT237" s="15" t="s">
        <v>181</v>
      </c>
      <c r="AU237" s="15" t="s">
        <v>90</v>
      </c>
    </row>
    <row r="238" s="12" customFormat="1">
      <c r="B238" s="236"/>
      <c r="C238" s="237"/>
      <c r="D238" s="230" t="s">
        <v>287</v>
      </c>
      <c r="E238" s="238" t="s">
        <v>1</v>
      </c>
      <c r="F238" s="239" t="s">
        <v>3667</v>
      </c>
      <c r="G238" s="237"/>
      <c r="H238" s="240">
        <v>10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AT238" s="246" t="s">
        <v>287</v>
      </c>
      <c r="AU238" s="246" t="s">
        <v>90</v>
      </c>
      <c r="AV238" s="12" t="s">
        <v>90</v>
      </c>
      <c r="AW238" s="12" t="s">
        <v>40</v>
      </c>
      <c r="AX238" s="12" t="s">
        <v>87</v>
      </c>
      <c r="AY238" s="246" t="s">
        <v>174</v>
      </c>
    </row>
    <row r="239" s="11" customFormat="1" ht="22.8" customHeight="1">
      <c r="B239" s="202"/>
      <c r="C239" s="203"/>
      <c r="D239" s="204" t="s">
        <v>78</v>
      </c>
      <c r="E239" s="216" t="s">
        <v>209</v>
      </c>
      <c r="F239" s="216" t="s">
        <v>1054</v>
      </c>
      <c r="G239" s="203"/>
      <c r="H239" s="203"/>
      <c r="I239" s="206"/>
      <c r="J239" s="217">
        <f>BK239</f>
        <v>0</v>
      </c>
      <c r="K239" s="203"/>
      <c r="L239" s="208"/>
      <c r="M239" s="209"/>
      <c r="N239" s="210"/>
      <c r="O239" s="210"/>
      <c r="P239" s="211">
        <f>SUM(P240:P322)</f>
        <v>0</v>
      </c>
      <c r="Q239" s="210"/>
      <c r="R239" s="211">
        <f>SUM(R240:R322)</f>
        <v>2.4262149999999996</v>
      </c>
      <c r="S239" s="210"/>
      <c r="T239" s="212">
        <f>SUM(T240:T322)</f>
        <v>0</v>
      </c>
      <c r="AR239" s="213" t="s">
        <v>87</v>
      </c>
      <c r="AT239" s="214" t="s">
        <v>78</v>
      </c>
      <c r="AU239" s="214" t="s">
        <v>87</v>
      </c>
      <c r="AY239" s="213" t="s">
        <v>174</v>
      </c>
      <c r="BK239" s="215">
        <f>SUM(BK240:BK322)</f>
        <v>0</v>
      </c>
    </row>
    <row r="240" s="1" customFormat="1" ht="16.5" customHeight="1">
      <c r="B240" s="37"/>
      <c r="C240" s="247" t="s">
        <v>516</v>
      </c>
      <c r="D240" s="247" t="s">
        <v>312</v>
      </c>
      <c r="E240" s="248" t="s">
        <v>1908</v>
      </c>
      <c r="F240" s="249" t="s">
        <v>1909</v>
      </c>
      <c r="G240" s="250" t="s">
        <v>463</v>
      </c>
      <c r="H240" s="251">
        <v>240</v>
      </c>
      <c r="I240" s="252"/>
      <c r="J240" s="253">
        <f>ROUND(I240*H240,2)</f>
        <v>0</v>
      </c>
      <c r="K240" s="249" t="s">
        <v>1</v>
      </c>
      <c r="L240" s="254"/>
      <c r="M240" s="255" t="s">
        <v>1</v>
      </c>
      <c r="N240" s="256" t="s">
        <v>50</v>
      </c>
      <c r="O240" s="78"/>
      <c r="P240" s="227">
        <f>O240*H240</f>
        <v>0</v>
      </c>
      <c r="Q240" s="227">
        <v>0</v>
      </c>
      <c r="R240" s="227">
        <f>Q240*H240</f>
        <v>0</v>
      </c>
      <c r="S240" s="227">
        <v>0</v>
      </c>
      <c r="T240" s="228">
        <f>S240*H240</f>
        <v>0</v>
      </c>
      <c r="AR240" s="15" t="s">
        <v>1368</v>
      </c>
      <c r="AT240" s="15" t="s">
        <v>312</v>
      </c>
      <c r="AU240" s="15" t="s">
        <v>90</v>
      </c>
      <c r="AY240" s="15" t="s">
        <v>174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15" t="s">
        <v>87</v>
      </c>
      <c r="BK240" s="229">
        <f>ROUND(I240*H240,2)</f>
        <v>0</v>
      </c>
      <c r="BL240" s="15" t="s">
        <v>1368</v>
      </c>
      <c r="BM240" s="15" t="s">
        <v>3669</v>
      </c>
    </row>
    <row r="241" s="1" customFormat="1">
      <c r="B241" s="37"/>
      <c r="C241" s="38"/>
      <c r="D241" s="230" t="s">
        <v>181</v>
      </c>
      <c r="E241" s="38"/>
      <c r="F241" s="231" t="s">
        <v>1909</v>
      </c>
      <c r="G241" s="38"/>
      <c r="H241" s="38"/>
      <c r="I241" s="142"/>
      <c r="J241" s="38"/>
      <c r="K241" s="38"/>
      <c r="L241" s="42"/>
      <c r="M241" s="232"/>
      <c r="N241" s="78"/>
      <c r="O241" s="78"/>
      <c r="P241" s="78"/>
      <c r="Q241" s="78"/>
      <c r="R241" s="78"/>
      <c r="S241" s="78"/>
      <c r="T241" s="79"/>
      <c r="AT241" s="15" t="s">
        <v>181</v>
      </c>
      <c r="AU241" s="15" t="s">
        <v>90</v>
      </c>
    </row>
    <row r="242" s="12" customFormat="1">
      <c r="B242" s="236"/>
      <c r="C242" s="237"/>
      <c r="D242" s="230" t="s">
        <v>287</v>
      </c>
      <c r="E242" s="238" t="s">
        <v>1</v>
      </c>
      <c r="F242" s="239" t="s">
        <v>3670</v>
      </c>
      <c r="G242" s="237"/>
      <c r="H242" s="240">
        <v>240</v>
      </c>
      <c r="I242" s="241"/>
      <c r="J242" s="237"/>
      <c r="K242" s="237"/>
      <c r="L242" s="242"/>
      <c r="M242" s="243"/>
      <c r="N242" s="244"/>
      <c r="O242" s="244"/>
      <c r="P242" s="244"/>
      <c r="Q242" s="244"/>
      <c r="R242" s="244"/>
      <c r="S242" s="244"/>
      <c r="T242" s="245"/>
      <c r="AT242" s="246" t="s">
        <v>287</v>
      </c>
      <c r="AU242" s="246" t="s">
        <v>90</v>
      </c>
      <c r="AV242" s="12" t="s">
        <v>90</v>
      </c>
      <c r="AW242" s="12" t="s">
        <v>40</v>
      </c>
      <c r="AX242" s="12" t="s">
        <v>87</v>
      </c>
      <c r="AY242" s="246" t="s">
        <v>174</v>
      </c>
    </row>
    <row r="243" s="1" customFormat="1" ht="16.5" customHeight="1">
      <c r="B243" s="37"/>
      <c r="C243" s="218" t="s">
        <v>524</v>
      </c>
      <c r="D243" s="218" t="s">
        <v>175</v>
      </c>
      <c r="E243" s="219" t="s">
        <v>3671</v>
      </c>
      <c r="F243" s="220" t="s">
        <v>3672</v>
      </c>
      <c r="G243" s="221" t="s">
        <v>320</v>
      </c>
      <c r="H243" s="222">
        <v>2</v>
      </c>
      <c r="I243" s="223"/>
      <c r="J243" s="224">
        <f>ROUND(I243*H243,2)</f>
        <v>0</v>
      </c>
      <c r="K243" s="220" t="s">
        <v>274</v>
      </c>
      <c r="L243" s="42"/>
      <c r="M243" s="225" t="s">
        <v>1</v>
      </c>
      <c r="N243" s="226" t="s">
        <v>50</v>
      </c>
      <c r="O243" s="78"/>
      <c r="P243" s="227">
        <f>O243*H243</f>
        <v>0</v>
      </c>
      <c r="Q243" s="227">
        <v>0.00167</v>
      </c>
      <c r="R243" s="227">
        <f>Q243*H243</f>
        <v>0.0033400000000000001</v>
      </c>
      <c r="S243" s="227">
        <v>0</v>
      </c>
      <c r="T243" s="228">
        <f>S243*H243</f>
        <v>0</v>
      </c>
      <c r="AR243" s="15" t="s">
        <v>192</v>
      </c>
      <c r="AT243" s="15" t="s">
        <v>175</v>
      </c>
      <c r="AU243" s="15" t="s">
        <v>90</v>
      </c>
      <c r="AY243" s="15" t="s">
        <v>174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15" t="s">
        <v>87</v>
      </c>
      <c r="BK243" s="229">
        <f>ROUND(I243*H243,2)</f>
        <v>0</v>
      </c>
      <c r="BL243" s="15" t="s">
        <v>192</v>
      </c>
      <c r="BM243" s="15" t="s">
        <v>3673</v>
      </c>
    </row>
    <row r="244" s="1" customFormat="1">
      <c r="B244" s="37"/>
      <c r="C244" s="38"/>
      <c r="D244" s="230" t="s">
        <v>181</v>
      </c>
      <c r="E244" s="38"/>
      <c r="F244" s="231" t="s">
        <v>3674</v>
      </c>
      <c r="G244" s="38"/>
      <c r="H244" s="38"/>
      <c r="I244" s="142"/>
      <c r="J244" s="38"/>
      <c r="K244" s="38"/>
      <c r="L244" s="42"/>
      <c r="M244" s="232"/>
      <c r="N244" s="78"/>
      <c r="O244" s="78"/>
      <c r="P244" s="78"/>
      <c r="Q244" s="78"/>
      <c r="R244" s="78"/>
      <c r="S244" s="78"/>
      <c r="T244" s="79"/>
      <c r="AT244" s="15" t="s">
        <v>181</v>
      </c>
      <c r="AU244" s="15" t="s">
        <v>90</v>
      </c>
    </row>
    <row r="245" s="1" customFormat="1" ht="16.5" customHeight="1">
      <c r="B245" s="37"/>
      <c r="C245" s="218" t="s">
        <v>529</v>
      </c>
      <c r="D245" s="218" t="s">
        <v>175</v>
      </c>
      <c r="E245" s="219" t="s">
        <v>3675</v>
      </c>
      <c r="F245" s="220" t="s">
        <v>3676</v>
      </c>
      <c r="G245" s="221" t="s">
        <v>320</v>
      </c>
      <c r="H245" s="222">
        <v>2</v>
      </c>
      <c r="I245" s="223"/>
      <c r="J245" s="224">
        <f>ROUND(I245*H245,2)</f>
        <v>0</v>
      </c>
      <c r="K245" s="220" t="s">
        <v>274</v>
      </c>
      <c r="L245" s="42"/>
      <c r="M245" s="225" t="s">
        <v>1</v>
      </c>
      <c r="N245" s="226" t="s">
        <v>50</v>
      </c>
      <c r="O245" s="78"/>
      <c r="P245" s="227">
        <f>O245*H245</f>
        <v>0</v>
      </c>
      <c r="Q245" s="227">
        <v>0</v>
      </c>
      <c r="R245" s="227">
        <f>Q245*H245</f>
        <v>0</v>
      </c>
      <c r="S245" s="227">
        <v>0</v>
      </c>
      <c r="T245" s="228">
        <f>S245*H245</f>
        <v>0</v>
      </c>
      <c r="AR245" s="15" t="s">
        <v>192</v>
      </c>
      <c r="AT245" s="15" t="s">
        <v>175</v>
      </c>
      <c r="AU245" s="15" t="s">
        <v>90</v>
      </c>
      <c r="AY245" s="15" t="s">
        <v>174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15" t="s">
        <v>87</v>
      </c>
      <c r="BK245" s="229">
        <f>ROUND(I245*H245,2)</f>
        <v>0</v>
      </c>
      <c r="BL245" s="15" t="s">
        <v>192</v>
      </c>
      <c r="BM245" s="15" t="s">
        <v>3677</v>
      </c>
    </row>
    <row r="246" s="1" customFormat="1">
      <c r="B246" s="37"/>
      <c r="C246" s="38"/>
      <c r="D246" s="230" t="s">
        <v>181</v>
      </c>
      <c r="E246" s="38"/>
      <c r="F246" s="231" t="s">
        <v>3678</v>
      </c>
      <c r="G246" s="38"/>
      <c r="H246" s="38"/>
      <c r="I246" s="142"/>
      <c r="J246" s="38"/>
      <c r="K246" s="38"/>
      <c r="L246" s="42"/>
      <c r="M246" s="232"/>
      <c r="N246" s="78"/>
      <c r="O246" s="78"/>
      <c r="P246" s="78"/>
      <c r="Q246" s="78"/>
      <c r="R246" s="78"/>
      <c r="S246" s="78"/>
      <c r="T246" s="79"/>
      <c r="AT246" s="15" t="s">
        <v>181</v>
      </c>
      <c r="AU246" s="15" t="s">
        <v>90</v>
      </c>
    </row>
    <row r="247" s="1" customFormat="1" ht="16.5" customHeight="1">
      <c r="B247" s="37"/>
      <c r="C247" s="247" t="s">
        <v>535</v>
      </c>
      <c r="D247" s="247" t="s">
        <v>312</v>
      </c>
      <c r="E247" s="248" t="s">
        <v>3679</v>
      </c>
      <c r="F247" s="249" t="s">
        <v>3680</v>
      </c>
      <c r="G247" s="250" t="s">
        <v>463</v>
      </c>
      <c r="H247" s="251">
        <v>252</v>
      </c>
      <c r="I247" s="252"/>
      <c r="J247" s="253">
        <f>ROUND(I247*H247,2)</f>
        <v>0</v>
      </c>
      <c r="K247" s="249" t="s">
        <v>274</v>
      </c>
      <c r="L247" s="254"/>
      <c r="M247" s="255" t="s">
        <v>1</v>
      </c>
      <c r="N247" s="256" t="s">
        <v>50</v>
      </c>
      <c r="O247" s="78"/>
      <c r="P247" s="227">
        <f>O247*H247</f>
        <v>0</v>
      </c>
      <c r="Q247" s="227">
        <v>0.0045700000000000003</v>
      </c>
      <c r="R247" s="227">
        <f>Q247*H247</f>
        <v>1.15164</v>
      </c>
      <c r="S247" s="227">
        <v>0</v>
      </c>
      <c r="T247" s="228">
        <f>S247*H247</f>
        <v>0</v>
      </c>
      <c r="AR247" s="15" t="s">
        <v>209</v>
      </c>
      <c r="AT247" s="15" t="s">
        <v>312</v>
      </c>
      <c r="AU247" s="15" t="s">
        <v>90</v>
      </c>
      <c r="AY247" s="15" t="s">
        <v>174</v>
      </c>
      <c r="BE247" s="229">
        <f>IF(N247="základní",J247,0)</f>
        <v>0</v>
      </c>
      <c r="BF247" s="229">
        <f>IF(N247="snížená",J247,0)</f>
        <v>0</v>
      </c>
      <c r="BG247" s="229">
        <f>IF(N247="zákl. přenesená",J247,0)</f>
        <v>0</v>
      </c>
      <c r="BH247" s="229">
        <f>IF(N247="sníž. přenesená",J247,0)</f>
        <v>0</v>
      </c>
      <c r="BI247" s="229">
        <f>IF(N247="nulová",J247,0)</f>
        <v>0</v>
      </c>
      <c r="BJ247" s="15" t="s">
        <v>87</v>
      </c>
      <c r="BK247" s="229">
        <f>ROUND(I247*H247,2)</f>
        <v>0</v>
      </c>
      <c r="BL247" s="15" t="s">
        <v>192</v>
      </c>
      <c r="BM247" s="15" t="s">
        <v>3681</v>
      </c>
    </row>
    <row r="248" s="1" customFormat="1">
      <c r="B248" s="37"/>
      <c r="C248" s="38"/>
      <c r="D248" s="230" t="s">
        <v>181</v>
      </c>
      <c r="E248" s="38"/>
      <c r="F248" s="231" t="s">
        <v>3680</v>
      </c>
      <c r="G248" s="38"/>
      <c r="H248" s="38"/>
      <c r="I248" s="142"/>
      <c r="J248" s="38"/>
      <c r="K248" s="38"/>
      <c r="L248" s="42"/>
      <c r="M248" s="232"/>
      <c r="N248" s="78"/>
      <c r="O248" s="78"/>
      <c r="P248" s="78"/>
      <c r="Q248" s="78"/>
      <c r="R248" s="78"/>
      <c r="S248" s="78"/>
      <c r="T248" s="79"/>
      <c r="AT248" s="15" t="s">
        <v>181</v>
      </c>
      <c r="AU248" s="15" t="s">
        <v>90</v>
      </c>
    </row>
    <row r="249" s="1" customFormat="1" ht="16.5" customHeight="1">
      <c r="B249" s="37"/>
      <c r="C249" s="247" t="s">
        <v>540</v>
      </c>
      <c r="D249" s="247" t="s">
        <v>312</v>
      </c>
      <c r="E249" s="248" t="s">
        <v>3682</v>
      </c>
      <c r="F249" s="249" t="s">
        <v>3683</v>
      </c>
      <c r="G249" s="250" t="s">
        <v>463</v>
      </c>
      <c r="H249" s="251">
        <v>7</v>
      </c>
      <c r="I249" s="252"/>
      <c r="J249" s="253">
        <f>ROUND(I249*H249,2)</f>
        <v>0</v>
      </c>
      <c r="K249" s="249" t="s">
        <v>274</v>
      </c>
      <c r="L249" s="254"/>
      <c r="M249" s="255" t="s">
        <v>1</v>
      </c>
      <c r="N249" s="256" t="s">
        <v>50</v>
      </c>
      <c r="O249" s="78"/>
      <c r="P249" s="227">
        <f>O249*H249</f>
        <v>0</v>
      </c>
      <c r="Q249" s="227">
        <v>0.0041200000000000004</v>
      </c>
      <c r="R249" s="227">
        <f>Q249*H249</f>
        <v>0.028840000000000005</v>
      </c>
      <c r="S249" s="227">
        <v>0</v>
      </c>
      <c r="T249" s="228">
        <f>S249*H249</f>
        <v>0</v>
      </c>
      <c r="AR249" s="15" t="s">
        <v>209</v>
      </c>
      <c r="AT249" s="15" t="s">
        <v>312</v>
      </c>
      <c r="AU249" s="15" t="s">
        <v>90</v>
      </c>
      <c r="AY249" s="15" t="s">
        <v>174</v>
      </c>
      <c r="BE249" s="229">
        <f>IF(N249="základní",J249,0)</f>
        <v>0</v>
      </c>
      <c r="BF249" s="229">
        <f>IF(N249="snížená",J249,0)</f>
        <v>0</v>
      </c>
      <c r="BG249" s="229">
        <f>IF(N249="zákl. přenesená",J249,0)</f>
        <v>0</v>
      </c>
      <c r="BH249" s="229">
        <f>IF(N249="sníž. přenesená",J249,0)</f>
        <v>0</v>
      </c>
      <c r="BI249" s="229">
        <f>IF(N249="nulová",J249,0)</f>
        <v>0</v>
      </c>
      <c r="BJ249" s="15" t="s">
        <v>87</v>
      </c>
      <c r="BK249" s="229">
        <f>ROUND(I249*H249,2)</f>
        <v>0</v>
      </c>
      <c r="BL249" s="15" t="s">
        <v>192</v>
      </c>
      <c r="BM249" s="15" t="s">
        <v>3684</v>
      </c>
    </row>
    <row r="250" s="1" customFormat="1">
      <c r="B250" s="37"/>
      <c r="C250" s="38"/>
      <c r="D250" s="230" t="s">
        <v>181</v>
      </c>
      <c r="E250" s="38"/>
      <c r="F250" s="231" t="s">
        <v>3683</v>
      </c>
      <c r="G250" s="38"/>
      <c r="H250" s="38"/>
      <c r="I250" s="142"/>
      <c r="J250" s="38"/>
      <c r="K250" s="38"/>
      <c r="L250" s="42"/>
      <c r="M250" s="232"/>
      <c r="N250" s="78"/>
      <c r="O250" s="78"/>
      <c r="P250" s="78"/>
      <c r="Q250" s="78"/>
      <c r="R250" s="78"/>
      <c r="S250" s="78"/>
      <c r="T250" s="79"/>
      <c r="AT250" s="15" t="s">
        <v>181</v>
      </c>
      <c r="AU250" s="15" t="s">
        <v>90</v>
      </c>
    </row>
    <row r="251" s="1" customFormat="1" ht="16.5" customHeight="1">
      <c r="B251" s="37"/>
      <c r="C251" s="218" t="s">
        <v>546</v>
      </c>
      <c r="D251" s="218" t="s">
        <v>175</v>
      </c>
      <c r="E251" s="219" t="s">
        <v>3685</v>
      </c>
      <c r="F251" s="220" t="s">
        <v>3686</v>
      </c>
      <c r="G251" s="221" t="s">
        <v>463</v>
      </c>
      <c r="H251" s="222">
        <v>252</v>
      </c>
      <c r="I251" s="223"/>
      <c r="J251" s="224">
        <f>ROUND(I251*H251,2)</f>
        <v>0</v>
      </c>
      <c r="K251" s="220" t="s">
        <v>274</v>
      </c>
      <c r="L251" s="42"/>
      <c r="M251" s="225" t="s">
        <v>1</v>
      </c>
      <c r="N251" s="226" t="s">
        <v>50</v>
      </c>
      <c r="O251" s="78"/>
      <c r="P251" s="227">
        <f>O251*H251</f>
        <v>0</v>
      </c>
      <c r="Q251" s="227">
        <v>0</v>
      </c>
      <c r="R251" s="227">
        <f>Q251*H251</f>
        <v>0</v>
      </c>
      <c r="S251" s="227">
        <v>0</v>
      </c>
      <c r="T251" s="228">
        <f>S251*H251</f>
        <v>0</v>
      </c>
      <c r="AR251" s="15" t="s">
        <v>192</v>
      </c>
      <c r="AT251" s="15" t="s">
        <v>175</v>
      </c>
      <c r="AU251" s="15" t="s">
        <v>90</v>
      </c>
      <c r="AY251" s="15" t="s">
        <v>174</v>
      </c>
      <c r="BE251" s="229">
        <f>IF(N251="základní",J251,0)</f>
        <v>0</v>
      </c>
      <c r="BF251" s="229">
        <f>IF(N251="snížená",J251,0)</f>
        <v>0</v>
      </c>
      <c r="BG251" s="229">
        <f>IF(N251="zákl. přenesená",J251,0)</f>
        <v>0</v>
      </c>
      <c r="BH251" s="229">
        <f>IF(N251="sníž. přenesená",J251,0)</f>
        <v>0</v>
      </c>
      <c r="BI251" s="229">
        <f>IF(N251="nulová",J251,0)</f>
        <v>0</v>
      </c>
      <c r="BJ251" s="15" t="s">
        <v>87</v>
      </c>
      <c r="BK251" s="229">
        <f>ROUND(I251*H251,2)</f>
        <v>0</v>
      </c>
      <c r="BL251" s="15" t="s">
        <v>192</v>
      </c>
      <c r="BM251" s="15" t="s">
        <v>3687</v>
      </c>
    </row>
    <row r="252" s="1" customFormat="1">
      <c r="B252" s="37"/>
      <c r="C252" s="38"/>
      <c r="D252" s="230" t="s">
        <v>181</v>
      </c>
      <c r="E252" s="38"/>
      <c r="F252" s="231" t="s">
        <v>3688</v>
      </c>
      <c r="G252" s="38"/>
      <c r="H252" s="38"/>
      <c r="I252" s="142"/>
      <c r="J252" s="38"/>
      <c r="K252" s="38"/>
      <c r="L252" s="42"/>
      <c r="M252" s="232"/>
      <c r="N252" s="78"/>
      <c r="O252" s="78"/>
      <c r="P252" s="78"/>
      <c r="Q252" s="78"/>
      <c r="R252" s="78"/>
      <c r="S252" s="78"/>
      <c r="T252" s="79"/>
      <c r="AT252" s="15" t="s">
        <v>181</v>
      </c>
      <c r="AU252" s="15" t="s">
        <v>90</v>
      </c>
    </row>
    <row r="253" s="1" customFormat="1" ht="16.5" customHeight="1">
      <c r="B253" s="37"/>
      <c r="C253" s="218" t="s">
        <v>553</v>
      </c>
      <c r="D253" s="218" t="s">
        <v>175</v>
      </c>
      <c r="E253" s="219" t="s">
        <v>3689</v>
      </c>
      <c r="F253" s="220" t="s">
        <v>3690</v>
      </c>
      <c r="G253" s="221" t="s">
        <v>320</v>
      </c>
      <c r="H253" s="222">
        <v>45</v>
      </c>
      <c r="I253" s="223"/>
      <c r="J253" s="224">
        <f>ROUND(I253*H253,2)</f>
        <v>0</v>
      </c>
      <c r="K253" s="220" t="s">
        <v>330</v>
      </c>
      <c r="L253" s="42"/>
      <c r="M253" s="225" t="s">
        <v>1</v>
      </c>
      <c r="N253" s="226" t="s">
        <v>50</v>
      </c>
      <c r="O253" s="78"/>
      <c r="P253" s="227">
        <f>O253*H253</f>
        <v>0</v>
      </c>
      <c r="Q253" s="227">
        <v>0</v>
      </c>
      <c r="R253" s="227">
        <f>Q253*H253</f>
        <v>0</v>
      </c>
      <c r="S253" s="227">
        <v>0</v>
      </c>
      <c r="T253" s="228">
        <f>S253*H253</f>
        <v>0</v>
      </c>
      <c r="AR253" s="15" t="s">
        <v>192</v>
      </c>
      <c r="AT253" s="15" t="s">
        <v>175</v>
      </c>
      <c r="AU253" s="15" t="s">
        <v>90</v>
      </c>
      <c r="AY253" s="15" t="s">
        <v>174</v>
      </c>
      <c r="BE253" s="229">
        <f>IF(N253="základní",J253,0)</f>
        <v>0</v>
      </c>
      <c r="BF253" s="229">
        <f>IF(N253="snížená",J253,0)</f>
        <v>0</v>
      </c>
      <c r="BG253" s="229">
        <f>IF(N253="zákl. přenesená",J253,0)</f>
        <v>0</v>
      </c>
      <c r="BH253" s="229">
        <f>IF(N253="sníž. přenesená",J253,0)</f>
        <v>0</v>
      </c>
      <c r="BI253" s="229">
        <f>IF(N253="nulová",J253,0)</f>
        <v>0</v>
      </c>
      <c r="BJ253" s="15" t="s">
        <v>87</v>
      </c>
      <c r="BK253" s="229">
        <f>ROUND(I253*H253,2)</f>
        <v>0</v>
      </c>
      <c r="BL253" s="15" t="s">
        <v>192</v>
      </c>
      <c r="BM253" s="15" t="s">
        <v>3691</v>
      </c>
    </row>
    <row r="254" s="1" customFormat="1">
      <c r="B254" s="37"/>
      <c r="C254" s="38"/>
      <c r="D254" s="230" t="s">
        <v>181</v>
      </c>
      <c r="E254" s="38"/>
      <c r="F254" s="231" t="s">
        <v>3692</v>
      </c>
      <c r="G254" s="38"/>
      <c r="H254" s="38"/>
      <c r="I254" s="142"/>
      <c r="J254" s="38"/>
      <c r="K254" s="38"/>
      <c r="L254" s="42"/>
      <c r="M254" s="232"/>
      <c r="N254" s="78"/>
      <c r="O254" s="78"/>
      <c r="P254" s="78"/>
      <c r="Q254" s="78"/>
      <c r="R254" s="78"/>
      <c r="S254" s="78"/>
      <c r="T254" s="79"/>
      <c r="AT254" s="15" t="s">
        <v>181</v>
      </c>
      <c r="AU254" s="15" t="s">
        <v>90</v>
      </c>
    </row>
    <row r="255" s="12" customFormat="1">
      <c r="B255" s="236"/>
      <c r="C255" s="237"/>
      <c r="D255" s="230" t="s">
        <v>287</v>
      </c>
      <c r="E255" s="238" t="s">
        <v>1</v>
      </c>
      <c r="F255" s="239" t="s">
        <v>3693</v>
      </c>
      <c r="G255" s="237"/>
      <c r="H255" s="240">
        <v>45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AT255" s="246" t="s">
        <v>287</v>
      </c>
      <c r="AU255" s="246" t="s">
        <v>90</v>
      </c>
      <c r="AV255" s="12" t="s">
        <v>90</v>
      </c>
      <c r="AW255" s="12" t="s">
        <v>40</v>
      </c>
      <c r="AX255" s="12" t="s">
        <v>87</v>
      </c>
      <c r="AY255" s="246" t="s">
        <v>174</v>
      </c>
    </row>
    <row r="256" s="1" customFormat="1" ht="16.5" customHeight="1">
      <c r="B256" s="37"/>
      <c r="C256" s="247" t="s">
        <v>559</v>
      </c>
      <c r="D256" s="247" t="s">
        <v>312</v>
      </c>
      <c r="E256" s="248" t="s">
        <v>3694</v>
      </c>
      <c r="F256" s="249" t="s">
        <v>3695</v>
      </c>
      <c r="G256" s="250" t="s">
        <v>320</v>
      </c>
      <c r="H256" s="251">
        <v>45</v>
      </c>
      <c r="I256" s="252"/>
      <c r="J256" s="253">
        <f>ROUND(I256*H256,2)</f>
        <v>0</v>
      </c>
      <c r="K256" s="249" t="s">
        <v>1</v>
      </c>
      <c r="L256" s="254"/>
      <c r="M256" s="255" t="s">
        <v>1</v>
      </c>
      <c r="N256" s="256" t="s">
        <v>50</v>
      </c>
      <c r="O256" s="78"/>
      <c r="P256" s="227">
        <f>O256*H256</f>
        <v>0</v>
      </c>
      <c r="Q256" s="227">
        <v>0.00052300000000000003</v>
      </c>
      <c r="R256" s="227">
        <f>Q256*H256</f>
        <v>0.023535</v>
      </c>
      <c r="S256" s="227">
        <v>0</v>
      </c>
      <c r="T256" s="228">
        <f>S256*H256</f>
        <v>0</v>
      </c>
      <c r="AR256" s="15" t="s">
        <v>209</v>
      </c>
      <c r="AT256" s="15" t="s">
        <v>312</v>
      </c>
      <c r="AU256" s="15" t="s">
        <v>90</v>
      </c>
      <c r="AY256" s="15" t="s">
        <v>174</v>
      </c>
      <c r="BE256" s="229">
        <f>IF(N256="základní",J256,0)</f>
        <v>0</v>
      </c>
      <c r="BF256" s="229">
        <f>IF(N256="snížená",J256,0)</f>
        <v>0</v>
      </c>
      <c r="BG256" s="229">
        <f>IF(N256="zákl. přenesená",J256,0)</f>
        <v>0</v>
      </c>
      <c r="BH256" s="229">
        <f>IF(N256="sníž. přenesená",J256,0)</f>
        <v>0</v>
      </c>
      <c r="BI256" s="229">
        <f>IF(N256="nulová",J256,0)</f>
        <v>0</v>
      </c>
      <c r="BJ256" s="15" t="s">
        <v>87</v>
      </c>
      <c r="BK256" s="229">
        <f>ROUND(I256*H256,2)</f>
        <v>0</v>
      </c>
      <c r="BL256" s="15" t="s">
        <v>192</v>
      </c>
      <c r="BM256" s="15" t="s">
        <v>3696</v>
      </c>
    </row>
    <row r="257" s="1" customFormat="1">
      <c r="B257" s="37"/>
      <c r="C257" s="38"/>
      <c r="D257" s="230" t="s">
        <v>181</v>
      </c>
      <c r="E257" s="38"/>
      <c r="F257" s="231" t="s">
        <v>3697</v>
      </c>
      <c r="G257" s="38"/>
      <c r="H257" s="38"/>
      <c r="I257" s="142"/>
      <c r="J257" s="38"/>
      <c r="K257" s="38"/>
      <c r="L257" s="42"/>
      <c r="M257" s="232"/>
      <c r="N257" s="78"/>
      <c r="O257" s="78"/>
      <c r="P257" s="78"/>
      <c r="Q257" s="78"/>
      <c r="R257" s="78"/>
      <c r="S257" s="78"/>
      <c r="T257" s="79"/>
      <c r="AT257" s="15" t="s">
        <v>181</v>
      </c>
      <c r="AU257" s="15" t="s">
        <v>90</v>
      </c>
    </row>
    <row r="258" s="1" customFormat="1" ht="16.5" customHeight="1">
      <c r="B258" s="37"/>
      <c r="C258" s="247" t="s">
        <v>565</v>
      </c>
      <c r="D258" s="247" t="s">
        <v>312</v>
      </c>
      <c r="E258" s="248" t="s">
        <v>3698</v>
      </c>
      <c r="F258" s="249" t="s">
        <v>3699</v>
      </c>
      <c r="G258" s="250" t="s">
        <v>320</v>
      </c>
      <c r="H258" s="251">
        <v>1</v>
      </c>
      <c r="I258" s="252"/>
      <c r="J258" s="253">
        <f>ROUND(I258*H258,2)</f>
        <v>0</v>
      </c>
      <c r="K258" s="249" t="s">
        <v>1</v>
      </c>
      <c r="L258" s="254"/>
      <c r="M258" s="255" t="s">
        <v>1</v>
      </c>
      <c r="N258" s="256" t="s">
        <v>50</v>
      </c>
      <c r="O258" s="78"/>
      <c r="P258" s="227">
        <f>O258*H258</f>
        <v>0</v>
      </c>
      <c r="Q258" s="227">
        <v>0.025000000000000001</v>
      </c>
      <c r="R258" s="227">
        <f>Q258*H258</f>
        <v>0.025000000000000001</v>
      </c>
      <c r="S258" s="227">
        <v>0</v>
      </c>
      <c r="T258" s="228">
        <f>S258*H258</f>
        <v>0</v>
      </c>
      <c r="AR258" s="15" t="s">
        <v>209</v>
      </c>
      <c r="AT258" s="15" t="s">
        <v>312</v>
      </c>
      <c r="AU258" s="15" t="s">
        <v>90</v>
      </c>
      <c r="AY258" s="15" t="s">
        <v>174</v>
      </c>
      <c r="BE258" s="229">
        <f>IF(N258="základní",J258,0)</f>
        <v>0</v>
      </c>
      <c r="BF258" s="229">
        <f>IF(N258="snížená",J258,0)</f>
        <v>0</v>
      </c>
      <c r="BG258" s="229">
        <f>IF(N258="zákl. přenesená",J258,0)</f>
        <v>0</v>
      </c>
      <c r="BH258" s="229">
        <f>IF(N258="sníž. přenesená",J258,0)</f>
        <v>0</v>
      </c>
      <c r="BI258" s="229">
        <f>IF(N258="nulová",J258,0)</f>
        <v>0</v>
      </c>
      <c r="BJ258" s="15" t="s">
        <v>87</v>
      </c>
      <c r="BK258" s="229">
        <f>ROUND(I258*H258,2)</f>
        <v>0</v>
      </c>
      <c r="BL258" s="15" t="s">
        <v>192</v>
      </c>
      <c r="BM258" s="15" t="s">
        <v>3700</v>
      </c>
    </row>
    <row r="259" s="1" customFormat="1">
      <c r="B259" s="37"/>
      <c r="C259" s="38"/>
      <c r="D259" s="230" t="s">
        <v>181</v>
      </c>
      <c r="E259" s="38"/>
      <c r="F259" s="231" t="s">
        <v>3701</v>
      </c>
      <c r="G259" s="38"/>
      <c r="H259" s="38"/>
      <c r="I259" s="142"/>
      <c r="J259" s="38"/>
      <c r="K259" s="38"/>
      <c r="L259" s="42"/>
      <c r="M259" s="232"/>
      <c r="N259" s="78"/>
      <c r="O259" s="78"/>
      <c r="P259" s="78"/>
      <c r="Q259" s="78"/>
      <c r="R259" s="78"/>
      <c r="S259" s="78"/>
      <c r="T259" s="79"/>
      <c r="AT259" s="15" t="s">
        <v>181</v>
      </c>
      <c r="AU259" s="15" t="s">
        <v>90</v>
      </c>
    </row>
    <row r="260" s="12" customFormat="1">
      <c r="B260" s="236"/>
      <c r="C260" s="237"/>
      <c r="D260" s="230" t="s">
        <v>287</v>
      </c>
      <c r="E260" s="238" t="s">
        <v>1</v>
      </c>
      <c r="F260" s="239" t="s">
        <v>87</v>
      </c>
      <c r="G260" s="237"/>
      <c r="H260" s="240">
        <v>1</v>
      </c>
      <c r="I260" s="241"/>
      <c r="J260" s="237"/>
      <c r="K260" s="237"/>
      <c r="L260" s="242"/>
      <c r="M260" s="243"/>
      <c r="N260" s="244"/>
      <c r="O260" s="244"/>
      <c r="P260" s="244"/>
      <c r="Q260" s="244"/>
      <c r="R260" s="244"/>
      <c r="S260" s="244"/>
      <c r="T260" s="245"/>
      <c r="AT260" s="246" t="s">
        <v>287</v>
      </c>
      <c r="AU260" s="246" t="s">
        <v>90</v>
      </c>
      <c r="AV260" s="12" t="s">
        <v>90</v>
      </c>
      <c r="AW260" s="12" t="s">
        <v>40</v>
      </c>
      <c r="AX260" s="12" t="s">
        <v>87</v>
      </c>
      <c r="AY260" s="246" t="s">
        <v>174</v>
      </c>
    </row>
    <row r="261" s="1" customFormat="1" ht="16.5" customHeight="1">
      <c r="B261" s="37"/>
      <c r="C261" s="218" t="s">
        <v>570</v>
      </c>
      <c r="D261" s="218" t="s">
        <v>175</v>
      </c>
      <c r="E261" s="219" t="s">
        <v>3702</v>
      </c>
      <c r="F261" s="220" t="s">
        <v>3703</v>
      </c>
      <c r="G261" s="221" t="s">
        <v>320</v>
      </c>
      <c r="H261" s="222">
        <v>1</v>
      </c>
      <c r="I261" s="223"/>
      <c r="J261" s="224">
        <f>ROUND(I261*H261,2)</f>
        <v>0</v>
      </c>
      <c r="K261" s="220" t="s">
        <v>330</v>
      </c>
      <c r="L261" s="42"/>
      <c r="M261" s="225" t="s">
        <v>1</v>
      </c>
      <c r="N261" s="226" t="s">
        <v>50</v>
      </c>
      <c r="O261" s="78"/>
      <c r="P261" s="227">
        <f>O261*H261</f>
        <v>0</v>
      </c>
      <c r="Q261" s="227">
        <v>0.00080000000000000004</v>
      </c>
      <c r="R261" s="227">
        <f>Q261*H261</f>
        <v>0.00080000000000000004</v>
      </c>
      <c r="S261" s="227">
        <v>0</v>
      </c>
      <c r="T261" s="228">
        <f>S261*H261</f>
        <v>0</v>
      </c>
      <c r="AR261" s="15" t="s">
        <v>192</v>
      </c>
      <c r="AT261" s="15" t="s">
        <v>175</v>
      </c>
      <c r="AU261" s="15" t="s">
        <v>90</v>
      </c>
      <c r="AY261" s="15" t="s">
        <v>174</v>
      </c>
      <c r="BE261" s="229">
        <f>IF(N261="základní",J261,0)</f>
        <v>0</v>
      </c>
      <c r="BF261" s="229">
        <f>IF(N261="snížená",J261,0)</f>
        <v>0</v>
      </c>
      <c r="BG261" s="229">
        <f>IF(N261="zákl. přenesená",J261,0)</f>
        <v>0</v>
      </c>
      <c r="BH261" s="229">
        <f>IF(N261="sníž. přenesená",J261,0)</f>
        <v>0</v>
      </c>
      <c r="BI261" s="229">
        <f>IF(N261="nulová",J261,0)</f>
        <v>0</v>
      </c>
      <c r="BJ261" s="15" t="s">
        <v>87</v>
      </c>
      <c r="BK261" s="229">
        <f>ROUND(I261*H261,2)</f>
        <v>0</v>
      </c>
      <c r="BL261" s="15" t="s">
        <v>192</v>
      </c>
      <c r="BM261" s="15" t="s">
        <v>3704</v>
      </c>
    </row>
    <row r="262" s="1" customFormat="1">
      <c r="B262" s="37"/>
      <c r="C262" s="38"/>
      <c r="D262" s="230" t="s">
        <v>181</v>
      </c>
      <c r="E262" s="38"/>
      <c r="F262" s="231" t="s">
        <v>3705</v>
      </c>
      <c r="G262" s="38"/>
      <c r="H262" s="38"/>
      <c r="I262" s="142"/>
      <c r="J262" s="38"/>
      <c r="K262" s="38"/>
      <c r="L262" s="42"/>
      <c r="M262" s="232"/>
      <c r="N262" s="78"/>
      <c r="O262" s="78"/>
      <c r="P262" s="78"/>
      <c r="Q262" s="78"/>
      <c r="R262" s="78"/>
      <c r="S262" s="78"/>
      <c r="T262" s="79"/>
      <c r="AT262" s="15" t="s">
        <v>181</v>
      </c>
      <c r="AU262" s="15" t="s">
        <v>90</v>
      </c>
    </row>
    <row r="263" s="1" customFormat="1" ht="16.5" customHeight="1">
      <c r="B263" s="37"/>
      <c r="C263" s="247" t="s">
        <v>576</v>
      </c>
      <c r="D263" s="247" t="s">
        <v>312</v>
      </c>
      <c r="E263" s="248" t="s">
        <v>3706</v>
      </c>
      <c r="F263" s="249" t="s">
        <v>3707</v>
      </c>
      <c r="G263" s="250" t="s">
        <v>320</v>
      </c>
      <c r="H263" s="251">
        <v>1</v>
      </c>
      <c r="I263" s="252"/>
      <c r="J263" s="253">
        <f>ROUND(I263*H263,2)</f>
        <v>0</v>
      </c>
      <c r="K263" s="249" t="s">
        <v>330</v>
      </c>
      <c r="L263" s="254"/>
      <c r="M263" s="255" t="s">
        <v>1</v>
      </c>
      <c r="N263" s="256" t="s">
        <v>50</v>
      </c>
      <c r="O263" s="78"/>
      <c r="P263" s="227">
        <f>O263*H263</f>
        <v>0</v>
      </c>
      <c r="Q263" s="227">
        <v>0.00064000000000000005</v>
      </c>
      <c r="R263" s="227">
        <f>Q263*H263</f>
        <v>0.00064000000000000005</v>
      </c>
      <c r="S263" s="227">
        <v>0</v>
      </c>
      <c r="T263" s="228">
        <f>S263*H263</f>
        <v>0</v>
      </c>
      <c r="AR263" s="15" t="s">
        <v>1368</v>
      </c>
      <c r="AT263" s="15" t="s">
        <v>312</v>
      </c>
      <c r="AU263" s="15" t="s">
        <v>90</v>
      </c>
      <c r="AY263" s="15" t="s">
        <v>174</v>
      </c>
      <c r="BE263" s="229">
        <f>IF(N263="základní",J263,0)</f>
        <v>0</v>
      </c>
      <c r="BF263" s="229">
        <f>IF(N263="snížená",J263,0)</f>
        <v>0</v>
      </c>
      <c r="BG263" s="229">
        <f>IF(N263="zákl. přenesená",J263,0)</f>
        <v>0</v>
      </c>
      <c r="BH263" s="229">
        <f>IF(N263="sníž. přenesená",J263,0)</f>
        <v>0</v>
      </c>
      <c r="BI263" s="229">
        <f>IF(N263="nulová",J263,0)</f>
        <v>0</v>
      </c>
      <c r="BJ263" s="15" t="s">
        <v>87</v>
      </c>
      <c r="BK263" s="229">
        <f>ROUND(I263*H263,2)</f>
        <v>0</v>
      </c>
      <c r="BL263" s="15" t="s">
        <v>1368</v>
      </c>
      <c r="BM263" s="15" t="s">
        <v>3708</v>
      </c>
    </row>
    <row r="264" s="1" customFormat="1">
      <c r="B264" s="37"/>
      <c r="C264" s="38"/>
      <c r="D264" s="230" t="s">
        <v>181</v>
      </c>
      <c r="E264" s="38"/>
      <c r="F264" s="231" t="s">
        <v>3709</v>
      </c>
      <c r="G264" s="38"/>
      <c r="H264" s="38"/>
      <c r="I264" s="142"/>
      <c r="J264" s="38"/>
      <c r="K264" s="38"/>
      <c r="L264" s="42"/>
      <c r="M264" s="232"/>
      <c r="N264" s="78"/>
      <c r="O264" s="78"/>
      <c r="P264" s="78"/>
      <c r="Q264" s="78"/>
      <c r="R264" s="78"/>
      <c r="S264" s="78"/>
      <c r="T264" s="79"/>
      <c r="AT264" s="15" t="s">
        <v>181</v>
      </c>
      <c r="AU264" s="15" t="s">
        <v>90</v>
      </c>
    </row>
    <row r="265" s="12" customFormat="1">
      <c r="B265" s="236"/>
      <c r="C265" s="237"/>
      <c r="D265" s="230" t="s">
        <v>287</v>
      </c>
      <c r="E265" s="238" t="s">
        <v>1</v>
      </c>
      <c r="F265" s="239" t="s">
        <v>87</v>
      </c>
      <c r="G265" s="237"/>
      <c r="H265" s="240">
        <v>1</v>
      </c>
      <c r="I265" s="241"/>
      <c r="J265" s="237"/>
      <c r="K265" s="237"/>
      <c r="L265" s="242"/>
      <c r="M265" s="243"/>
      <c r="N265" s="244"/>
      <c r="O265" s="244"/>
      <c r="P265" s="244"/>
      <c r="Q265" s="244"/>
      <c r="R265" s="244"/>
      <c r="S265" s="244"/>
      <c r="T265" s="245"/>
      <c r="AT265" s="246" t="s">
        <v>287</v>
      </c>
      <c r="AU265" s="246" t="s">
        <v>90</v>
      </c>
      <c r="AV265" s="12" t="s">
        <v>90</v>
      </c>
      <c r="AW265" s="12" t="s">
        <v>40</v>
      </c>
      <c r="AX265" s="12" t="s">
        <v>87</v>
      </c>
      <c r="AY265" s="246" t="s">
        <v>174</v>
      </c>
    </row>
    <row r="266" s="1" customFormat="1" ht="16.5" customHeight="1">
      <c r="B266" s="37"/>
      <c r="C266" s="247" t="s">
        <v>582</v>
      </c>
      <c r="D266" s="247" t="s">
        <v>312</v>
      </c>
      <c r="E266" s="248" t="s">
        <v>3710</v>
      </c>
      <c r="F266" s="249" t="s">
        <v>3711</v>
      </c>
      <c r="G266" s="250" t="s">
        <v>320</v>
      </c>
      <c r="H266" s="251">
        <v>1</v>
      </c>
      <c r="I266" s="252"/>
      <c r="J266" s="253">
        <f>ROUND(I266*H266,2)</f>
        <v>0</v>
      </c>
      <c r="K266" s="249" t="s">
        <v>330</v>
      </c>
      <c r="L266" s="254"/>
      <c r="M266" s="255" t="s">
        <v>1</v>
      </c>
      <c r="N266" s="256" t="s">
        <v>50</v>
      </c>
      <c r="O266" s="78"/>
      <c r="P266" s="227">
        <f>O266*H266</f>
        <v>0</v>
      </c>
      <c r="Q266" s="227">
        <v>0.021000000000000001</v>
      </c>
      <c r="R266" s="227">
        <f>Q266*H266</f>
        <v>0.021000000000000001</v>
      </c>
      <c r="S266" s="227">
        <v>0</v>
      </c>
      <c r="T266" s="228">
        <f>S266*H266</f>
        <v>0</v>
      </c>
      <c r="AR266" s="15" t="s">
        <v>1368</v>
      </c>
      <c r="AT266" s="15" t="s">
        <v>312</v>
      </c>
      <c r="AU266" s="15" t="s">
        <v>90</v>
      </c>
      <c r="AY266" s="15" t="s">
        <v>174</v>
      </c>
      <c r="BE266" s="229">
        <f>IF(N266="základní",J266,0)</f>
        <v>0</v>
      </c>
      <c r="BF266" s="229">
        <f>IF(N266="snížená",J266,0)</f>
        <v>0</v>
      </c>
      <c r="BG266" s="229">
        <f>IF(N266="zákl. přenesená",J266,0)</f>
        <v>0</v>
      </c>
      <c r="BH266" s="229">
        <f>IF(N266="sníž. přenesená",J266,0)</f>
        <v>0</v>
      </c>
      <c r="BI266" s="229">
        <f>IF(N266="nulová",J266,0)</f>
        <v>0</v>
      </c>
      <c r="BJ266" s="15" t="s">
        <v>87</v>
      </c>
      <c r="BK266" s="229">
        <f>ROUND(I266*H266,2)</f>
        <v>0</v>
      </c>
      <c r="BL266" s="15" t="s">
        <v>1368</v>
      </c>
      <c r="BM266" s="15" t="s">
        <v>3712</v>
      </c>
    </row>
    <row r="267" s="1" customFormat="1">
      <c r="B267" s="37"/>
      <c r="C267" s="38"/>
      <c r="D267" s="230" t="s">
        <v>181</v>
      </c>
      <c r="E267" s="38"/>
      <c r="F267" s="231" t="s">
        <v>3713</v>
      </c>
      <c r="G267" s="38"/>
      <c r="H267" s="38"/>
      <c r="I267" s="142"/>
      <c r="J267" s="38"/>
      <c r="K267" s="38"/>
      <c r="L267" s="42"/>
      <c r="M267" s="232"/>
      <c r="N267" s="78"/>
      <c r="O267" s="78"/>
      <c r="P267" s="78"/>
      <c r="Q267" s="78"/>
      <c r="R267" s="78"/>
      <c r="S267" s="78"/>
      <c r="T267" s="79"/>
      <c r="AT267" s="15" t="s">
        <v>181</v>
      </c>
      <c r="AU267" s="15" t="s">
        <v>90</v>
      </c>
    </row>
    <row r="268" s="12" customFormat="1">
      <c r="B268" s="236"/>
      <c r="C268" s="237"/>
      <c r="D268" s="230" t="s">
        <v>287</v>
      </c>
      <c r="E268" s="238" t="s">
        <v>1</v>
      </c>
      <c r="F268" s="239" t="s">
        <v>87</v>
      </c>
      <c r="G268" s="237"/>
      <c r="H268" s="240">
        <v>1</v>
      </c>
      <c r="I268" s="241"/>
      <c r="J268" s="237"/>
      <c r="K268" s="237"/>
      <c r="L268" s="242"/>
      <c r="M268" s="243"/>
      <c r="N268" s="244"/>
      <c r="O268" s="244"/>
      <c r="P268" s="244"/>
      <c r="Q268" s="244"/>
      <c r="R268" s="244"/>
      <c r="S268" s="244"/>
      <c r="T268" s="245"/>
      <c r="AT268" s="246" t="s">
        <v>287</v>
      </c>
      <c r="AU268" s="246" t="s">
        <v>90</v>
      </c>
      <c r="AV268" s="12" t="s">
        <v>90</v>
      </c>
      <c r="AW268" s="12" t="s">
        <v>40</v>
      </c>
      <c r="AX268" s="12" t="s">
        <v>87</v>
      </c>
      <c r="AY268" s="246" t="s">
        <v>174</v>
      </c>
    </row>
    <row r="269" s="1" customFormat="1" ht="16.5" customHeight="1">
      <c r="B269" s="37"/>
      <c r="C269" s="218" t="s">
        <v>589</v>
      </c>
      <c r="D269" s="218" t="s">
        <v>175</v>
      </c>
      <c r="E269" s="219" t="s">
        <v>3714</v>
      </c>
      <c r="F269" s="220" t="s">
        <v>3715</v>
      </c>
      <c r="G269" s="221" t="s">
        <v>320</v>
      </c>
      <c r="H269" s="222">
        <v>1</v>
      </c>
      <c r="I269" s="223"/>
      <c r="J269" s="224">
        <f>ROUND(I269*H269,2)</f>
        <v>0</v>
      </c>
      <c r="K269" s="220" t="s">
        <v>330</v>
      </c>
      <c r="L269" s="42"/>
      <c r="M269" s="225" t="s">
        <v>1</v>
      </c>
      <c r="N269" s="226" t="s">
        <v>50</v>
      </c>
      <c r="O269" s="78"/>
      <c r="P269" s="227">
        <f>O269*H269</f>
        <v>0</v>
      </c>
      <c r="Q269" s="227">
        <v>0.00080000000000000004</v>
      </c>
      <c r="R269" s="227">
        <f>Q269*H269</f>
        <v>0.00080000000000000004</v>
      </c>
      <c r="S269" s="227">
        <v>0</v>
      </c>
      <c r="T269" s="228">
        <f>S269*H269</f>
        <v>0</v>
      </c>
      <c r="AR269" s="15" t="s">
        <v>192</v>
      </c>
      <c r="AT269" s="15" t="s">
        <v>175</v>
      </c>
      <c r="AU269" s="15" t="s">
        <v>90</v>
      </c>
      <c r="AY269" s="15" t="s">
        <v>174</v>
      </c>
      <c r="BE269" s="229">
        <f>IF(N269="základní",J269,0)</f>
        <v>0</v>
      </c>
      <c r="BF269" s="229">
        <f>IF(N269="snížená",J269,0)</f>
        <v>0</v>
      </c>
      <c r="BG269" s="229">
        <f>IF(N269="zákl. přenesená",J269,0)</f>
        <v>0</v>
      </c>
      <c r="BH269" s="229">
        <f>IF(N269="sníž. přenesená",J269,0)</f>
        <v>0</v>
      </c>
      <c r="BI269" s="229">
        <f>IF(N269="nulová",J269,0)</f>
        <v>0</v>
      </c>
      <c r="BJ269" s="15" t="s">
        <v>87</v>
      </c>
      <c r="BK269" s="229">
        <f>ROUND(I269*H269,2)</f>
        <v>0</v>
      </c>
      <c r="BL269" s="15" t="s">
        <v>192</v>
      </c>
      <c r="BM269" s="15" t="s">
        <v>3716</v>
      </c>
    </row>
    <row r="270" s="1" customFormat="1">
      <c r="B270" s="37"/>
      <c r="C270" s="38"/>
      <c r="D270" s="230" t="s">
        <v>181</v>
      </c>
      <c r="E270" s="38"/>
      <c r="F270" s="231" t="s">
        <v>3717</v>
      </c>
      <c r="G270" s="38"/>
      <c r="H270" s="38"/>
      <c r="I270" s="142"/>
      <c r="J270" s="38"/>
      <c r="K270" s="38"/>
      <c r="L270" s="42"/>
      <c r="M270" s="232"/>
      <c r="N270" s="78"/>
      <c r="O270" s="78"/>
      <c r="P270" s="78"/>
      <c r="Q270" s="78"/>
      <c r="R270" s="78"/>
      <c r="S270" s="78"/>
      <c r="T270" s="79"/>
      <c r="AT270" s="15" t="s">
        <v>181</v>
      </c>
      <c r="AU270" s="15" t="s">
        <v>90</v>
      </c>
    </row>
    <row r="271" s="1" customFormat="1" ht="16.5" customHeight="1">
      <c r="B271" s="37"/>
      <c r="C271" s="247" t="s">
        <v>594</v>
      </c>
      <c r="D271" s="247" t="s">
        <v>312</v>
      </c>
      <c r="E271" s="248" t="s">
        <v>3718</v>
      </c>
      <c r="F271" s="249" t="s">
        <v>3719</v>
      </c>
      <c r="G271" s="250" t="s">
        <v>3720</v>
      </c>
      <c r="H271" s="251">
        <v>1</v>
      </c>
      <c r="I271" s="252"/>
      <c r="J271" s="253">
        <f>ROUND(I271*H271,2)</f>
        <v>0</v>
      </c>
      <c r="K271" s="249" t="s">
        <v>1</v>
      </c>
      <c r="L271" s="254"/>
      <c r="M271" s="255" t="s">
        <v>1</v>
      </c>
      <c r="N271" s="256" t="s">
        <v>50</v>
      </c>
      <c r="O271" s="78"/>
      <c r="P271" s="227">
        <f>O271*H271</f>
        <v>0</v>
      </c>
      <c r="Q271" s="227">
        <v>0.0033</v>
      </c>
      <c r="R271" s="227">
        <f>Q271*H271</f>
        <v>0.0033</v>
      </c>
      <c r="S271" s="227">
        <v>0</v>
      </c>
      <c r="T271" s="228">
        <f>S271*H271</f>
        <v>0</v>
      </c>
      <c r="AR271" s="15" t="s">
        <v>209</v>
      </c>
      <c r="AT271" s="15" t="s">
        <v>312</v>
      </c>
      <c r="AU271" s="15" t="s">
        <v>90</v>
      </c>
      <c r="AY271" s="15" t="s">
        <v>174</v>
      </c>
      <c r="BE271" s="229">
        <f>IF(N271="základní",J271,0)</f>
        <v>0</v>
      </c>
      <c r="BF271" s="229">
        <f>IF(N271="snížená",J271,0)</f>
        <v>0</v>
      </c>
      <c r="BG271" s="229">
        <f>IF(N271="zákl. přenesená",J271,0)</f>
        <v>0</v>
      </c>
      <c r="BH271" s="229">
        <f>IF(N271="sníž. přenesená",J271,0)</f>
        <v>0</v>
      </c>
      <c r="BI271" s="229">
        <f>IF(N271="nulová",J271,0)</f>
        <v>0</v>
      </c>
      <c r="BJ271" s="15" t="s">
        <v>87</v>
      </c>
      <c r="BK271" s="229">
        <f>ROUND(I271*H271,2)</f>
        <v>0</v>
      </c>
      <c r="BL271" s="15" t="s">
        <v>192</v>
      </c>
      <c r="BM271" s="15" t="s">
        <v>3721</v>
      </c>
    </row>
    <row r="272" s="1" customFormat="1">
      <c r="B272" s="37"/>
      <c r="C272" s="38"/>
      <c r="D272" s="230" t="s">
        <v>181</v>
      </c>
      <c r="E272" s="38"/>
      <c r="F272" s="231" t="s">
        <v>3722</v>
      </c>
      <c r="G272" s="38"/>
      <c r="H272" s="38"/>
      <c r="I272" s="142"/>
      <c r="J272" s="38"/>
      <c r="K272" s="38"/>
      <c r="L272" s="42"/>
      <c r="M272" s="232"/>
      <c r="N272" s="78"/>
      <c r="O272" s="78"/>
      <c r="P272" s="78"/>
      <c r="Q272" s="78"/>
      <c r="R272" s="78"/>
      <c r="S272" s="78"/>
      <c r="T272" s="79"/>
      <c r="AT272" s="15" t="s">
        <v>181</v>
      </c>
      <c r="AU272" s="15" t="s">
        <v>90</v>
      </c>
    </row>
    <row r="273" s="12" customFormat="1">
      <c r="B273" s="236"/>
      <c r="C273" s="237"/>
      <c r="D273" s="230" t="s">
        <v>287</v>
      </c>
      <c r="E273" s="238" t="s">
        <v>1</v>
      </c>
      <c r="F273" s="239" t="s">
        <v>87</v>
      </c>
      <c r="G273" s="237"/>
      <c r="H273" s="240">
        <v>1</v>
      </c>
      <c r="I273" s="241"/>
      <c r="J273" s="237"/>
      <c r="K273" s="237"/>
      <c r="L273" s="242"/>
      <c r="M273" s="243"/>
      <c r="N273" s="244"/>
      <c r="O273" s="244"/>
      <c r="P273" s="244"/>
      <c r="Q273" s="244"/>
      <c r="R273" s="244"/>
      <c r="S273" s="244"/>
      <c r="T273" s="245"/>
      <c r="AT273" s="246" t="s">
        <v>287</v>
      </c>
      <c r="AU273" s="246" t="s">
        <v>90</v>
      </c>
      <c r="AV273" s="12" t="s">
        <v>90</v>
      </c>
      <c r="AW273" s="12" t="s">
        <v>40</v>
      </c>
      <c r="AX273" s="12" t="s">
        <v>87</v>
      </c>
      <c r="AY273" s="246" t="s">
        <v>174</v>
      </c>
    </row>
    <row r="274" s="1" customFormat="1" ht="16.5" customHeight="1">
      <c r="B274" s="37"/>
      <c r="C274" s="247" t="s">
        <v>599</v>
      </c>
      <c r="D274" s="247" t="s">
        <v>312</v>
      </c>
      <c r="E274" s="248" t="s">
        <v>3723</v>
      </c>
      <c r="F274" s="249" t="s">
        <v>3724</v>
      </c>
      <c r="G274" s="250" t="s">
        <v>320</v>
      </c>
      <c r="H274" s="251">
        <v>1</v>
      </c>
      <c r="I274" s="252"/>
      <c r="J274" s="253">
        <f>ROUND(I274*H274,2)</f>
        <v>0</v>
      </c>
      <c r="K274" s="249" t="s">
        <v>330</v>
      </c>
      <c r="L274" s="254"/>
      <c r="M274" s="255" t="s">
        <v>1</v>
      </c>
      <c r="N274" s="256" t="s">
        <v>50</v>
      </c>
      <c r="O274" s="78"/>
      <c r="P274" s="227">
        <f>O274*H274</f>
        <v>0</v>
      </c>
      <c r="Q274" s="227">
        <v>0.0051999999999999998</v>
      </c>
      <c r="R274" s="227">
        <f>Q274*H274</f>
        <v>0.0051999999999999998</v>
      </c>
      <c r="S274" s="227">
        <v>0</v>
      </c>
      <c r="T274" s="228">
        <f>S274*H274</f>
        <v>0</v>
      </c>
      <c r="AR274" s="15" t="s">
        <v>209</v>
      </c>
      <c r="AT274" s="15" t="s">
        <v>312</v>
      </c>
      <c r="AU274" s="15" t="s">
        <v>90</v>
      </c>
      <c r="AY274" s="15" t="s">
        <v>174</v>
      </c>
      <c r="BE274" s="229">
        <f>IF(N274="základní",J274,0)</f>
        <v>0</v>
      </c>
      <c r="BF274" s="229">
        <f>IF(N274="snížená",J274,0)</f>
        <v>0</v>
      </c>
      <c r="BG274" s="229">
        <f>IF(N274="zákl. přenesená",J274,0)</f>
        <v>0</v>
      </c>
      <c r="BH274" s="229">
        <f>IF(N274="sníž. přenesená",J274,0)</f>
        <v>0</v>
      </c>
      <c r="BI274" s="229">
        <f>IF(N274="nulová",J274,0)</f>
        <v>0</v>
      </c>
      <c r="BJ274" s="15" t="s">
        <v>87</v>
      </c>
      <c r="BK274" s="229">
        <f>ROUND(I274*H274,2)</f>
        <v>0</v>
      </c>
      <c r="BL274" s="15" t="s">
        <v>192</v>
      </c>
      <c r="BM274" s="15" t="s">
        <v>3725</v>
      </c>
    </row>
    <row r="275" s="1" customFormat="1">
      <c r="B275" s="37"/>
      <c r="C275" s="38"/>
      <c r="D275" s="230" t="s">
        <v>181</v>
      </c>
      <c r="E275" s="38"/>
      <c r="F275" s="231" t="s">
        <v>3726</v>
      </c>
      <c r="G275" s="38"/>
      <c r="H275" s="38"/>
      <c r="I275" s="142"/>
      <c r="J275" s="38"/>
      <c r="K275" s="38"/>
      <c r="L275" s="42"/>
      <c r="M275" s="232"/>
      <c r="N275" s="78"/>
      <c r="O275" s="78"/>
      <c r="P275" s="78"/>
      <c r="Q275" s="78"/>
      <c r="R275" s="78"/>
      <c r="S275" s="78"/>
      <c r="T275" s="79"/>
      <c r="AT275" s="15" t="s">
        <v>181</v>
      </c>
      <c r="AU275" s="15" t="s">
        <v>90</v>
      </c>
    </row>
    <row r="276" s="12" customFormat="1">
      <c r="B276" s="236"/>
      <c r="C276" s="237"/>
      <c r="D276" s="230" t="s">
        <v>287</v>
      </c>
      <c r="E276" s="238" t="s">
        <v>1</v>
      </c>
      <c r="F276" s="239" t="s">
        <v>87</v>
      </c>
      <c r="G276" s="237"/>
      <c r="H276" s="240">
        <v>1</v>
      </c>
      <c r="I276" s="241"/>
      <c r="J276" s="237"/>
      <c r="K276" s="237"/>
      <c r="L276" s="242"/>
      <c r="M276" s="243"/>
      <c r="N276" s="244"/>
      <c r="O276" s="244"/>
      <c r="P276" s="244"/>
      <c r="Q276" s="244"/>
      <c r="R276" s="244"/>
      <c r="S276" s="244"/>
      <c r="T276" s="245"/>
      <c r="AT276" s="246" t="s">
        <v>287</v>
      </c>
      <c r="AU276" s="246" t="s">
        <v>90</v>
      </c>
      <c r="AV276" s="12" t="s">
        <v>90</v>
      </c>
      <c r="AW276" s="12" t="s">
        <v>40</v>
      </c>
      <c r="AX276" s="12" t="s">
        <v>87</v>
      </c>
      <c r="AY276" s="246" t="s">
        <v>174</v>
      </c>
    </row>
    <row r="277" s="1" customFormat="1" ht="16.5" customHeight="1">
      <c r="B277" s="37"/>
      <c r="C277" s="247" t="s">
        <v>604</v>
      </c>
      <c r="D277" s="247" t="s">
        <v>312</v>
      </c>
      <c r="E277" s="248" t="s">
        <v>3727</v>
      </c>
      <c r="F277" s="249" t="s">
        <v>3728</v>
      </c>
      <c r="G277" s="250" t="s">
        <v>320</v>
      </c>
      <c r="H277" s="251">
        <v>3</v>
      </c>
      <c r="I277" s="252"/>
      <c r="J277" s="253">
        <f>ROUND(I277*H277,2)</f>
        <v>0</v>
      </c>
      <c r="K277" s="249" t="s">
        <v>1</v>
      </c>
      <c r="L277" s="254"/>
      <c r="M277" s="255" t="s">
        <v>1</v>
      </c>
      <c r="N277" s="256" t="s">
        <v>50</v>
      </c>
      <c r="O277" s="78"/>
      <c r="P277" s="227">
        <f>O277*H277</f>
        <v>0</v>
      </c>
      <c r="Q277" s="227">
        <v>0.0051999999999999998</v>
      </c>
      <c r="R277" s="227">
        <f>Q277*H277</f>
        <v>0.015599999999999999</v>
      </c>
      <c r="S277" s="227">
        <v>0</v>
      </c>
      <c r="T277" s="228">
        <f>S277*H277</f>
        <v>0</v>
      </c>
      <c r="AR277" s="15" t="s">
        <v>209</v>
      </c>
      <c r="AT277" s="15" t="s">
        <v>312</v>
      </c>
      <c r="AU277" s="15" t="s">
        <v>90</v>
      </c>
      <c r="AY277" s="15" t="s">
        <v>174</v>
      </c>
      <c r="BE277" s="229">
        <f>IF(N277="základní",J277,0)</f>
        <v>0</v>
      </c>
      <c r="BF277" s="229">
        <f>IF(N277="snížená",J277,0)</f>
        <v>0</v>
      </c>
      <c r="BG277" s="229">
        <f>IF(N277="zákl. přenesená",J277,0)</f>
        <v>0</v>
      </c>
      <c r="BH277" s="229">
        <f>IF(N277="sníž. přenesená",J277,0)</f>
        <v>0</v>
      </c>
      <c r="BI277" s="229">
        <f>IF(N277="nulová",J277,0)</f>
        <v>0</v>
      </c>
      <c r="BJ277" s="15" t="s">
        <v>87</v>
      </c>
      <c r="BK277" s="229">
        <f>ROUND(I277*H277,2)</f>
        <v>0</v>
      </c>
      <c r="BL277" s="15" t="s">
        <v>192</v>
      </c>
      <c r="BM277" s="15" t="s">
        <v>3729</v>
      </c>
    </row>
    <row r="278" s="1" customFormat="1">
      <c r="B278" s="37"/>
      <c r="C278" s="38"/>
      <c r="D278" s="230" t="s">
        <v>181</v>
      </c>
      <c r="E278" s="38"/>
      <c r="F278" s="231" t="s">
        <v>3726</v>
      </c>
      <c r="G278" s="38"/>
      <c r="H278" s="38"/>
      <c r="I278" s="142"/>
      <c r="J278" s="38"/>
      <c r="K278" s="38"/>
      <c r="L278" s="42"/>
      <c r="M278" s="232"/>
      <c r="N278" s="78"/>
      <c r="O278" s="78"/>
      <c r="P278" s="78"/>
      <c r="Q278" s="78"/>
      <c r="R278" s="78"/>
      <c r="S278" s="78"/>
      <c r="T278" s="79"/>
      <c r="AT278" s="15" t="s">
        <v>181</v>
      </c>
      <c r="AU278" s="15" t="s">
        <v>90</v>
      </c>
    </row>
    <row r="279" s="12" customFormat="1">
      <c r="B279" s="236"/>
      <c r="C279" s="237"/>
      <c r="D279" s="230" t="s">
        <v>287</v>
      </c>
      <c r="E279" s="238" t="s">
        <v>1</v>
      </c>
      <c r="F279" s="239" t="s">
        <v>187</v>
      </c>
      <c r="G279" s="237"/>
      <c r="H279" s="240">
        <v>3</v>
      </c>
      <c r="I279" s="241"/>
      <c r="J279" s="237"/>
      <c r="K279" s="237"/>
      <c r="L279" s="242"/>
      <c r="M279" s="243"/>
      <c r="N279" s="244"/>
      <c r="O279" s="244"/>
      <c r="P279" s="244"/>
      <c r="Q279" s="244"/>
      <c r="R279" s="244"/>
      <c r="S279" s="244"/>
      <c r="T279" s="245"/>
      <c r="AT279" s="246" t="s">
        <v>287</v>
      </c>
      <c r="AU279" s="246" t="s">
        <v>90</v>
      </c>
      <c r="AV279" s="12" t="s">
        <v>90</v>
      </c>
      <c r="AW279" s="12" t="s">
        <v>40</v>
      </c>
      <c r="AX279" s="12" t="s">
        <v>87</v>
      </c>
      <c r="AY279" s="246" t="s">
        <v>174</v>
      </c>
    </row>
    <row r="280" s="1" customFormat="1" ht="16.5" customHeight="1">
      <c r="B280" s="37"/>
      <c r="C280" s="247" t="s">
        <v>608</v>
      </c>
      <c r="D280" s="247" t="s">
        <v>312</v>
      </c>
      <c r="E280" s="248" t="s">
        <v>3730</v>
      </c>
      <c r="F280" s="249" t="s">
        <v>3731</v>
      </c>
      <c r="G280" s="250" t="s">
        <v>320</v>
      </c>
      <c r="H280" s="251">
        <v>16</v>
      </c>
      <c r="I280" s="252"/>
      <c r="J280" s="253">
        <f>ROUND(I280*H280,2)</f>
        <v>0</v>
      </c>
      <c r="K280" s="249" t="s">
        <v>1</v>
      </c>
      <c r="L280" s="254"/>
      <c r="M280" s="255" t="s">
        <v>1</v>
      </c>
      <c r="N280" s="256" t="s">
        <v>50</v>
      </c>
      <c r="O280" s="78"/>
      <c r="P280" s="227">
        <f>O280*H280</f>
        <v>0</v>
      </c>
      <c r="Q280" s="227">
        <v>0.0051999999999999998</v>
      </c>
      <c r="R280" s="227">
        <f>Q280*H280</f>
        <v>0.083199999999999996</v>
      </c>
      <c r="S280" s="227">
        <v>0</v>
      </c>
      <c r="T280" s="228">
        <f>S280*H280</f>
        <v>0</v>
      </c>
      <c r="AR280" s="15" t="s">
        <v>209</v>
      </c>
      <c r="AT280" s="15" t="s">
        <v>312</v>
      </c>
      <c r="AU280" s="15" t="s">
        <v>90</v>
      </c>
      <c r="AY280" s="15" t="s">
        <v>174</v>
      </c>
      <c r="BE280" s="229">
        <f>IF(N280="základní",J280,0)</f>
        <v>0</v>
      </c>
      <c r="BF280" s="229">
        <f>IF(N280="snížená",J280,0)</f>
        <v>0</v>
      </c>
      <c r="BG280" s="229">
        <f>IF(N280="zákl. přenesená",J280,0)</f>
        <v>0</v>
      </c>
      <c r="BH280" s="229">
        <f>IF(N280="sníž. přenesená",J280,0)</f>
        <v>0</v>
      </c>
      <c r="BI280" s="229">
        <f>IF(N280="nulová",J280,0)</f>
        <v>0</v>
      </c>
      <c r="BJ280" s="15" t="s">
        <v>87</v>
      </c>
      <c r="BK280" s="229">
        <f>ROUND(I280*H280,2)</f>
        <v>0</v>
      </c>
      <c r="BL280" s="15" t="s">
        <v>192</v>
      </c>
      <c r="BM280" s="15" t="s">
        <v>3732</v>
      </c>
    </row>
    <row r="281" s="1" customFormat="1">
      <c r="B281" s="37"/>
      <c r="C281" s="38"/>
      <c r="D281" s="230" t="s">
        <v>181</v>
      </c>
      <c r="E281" s="38"/>
      <c r="F281" s="231" t="s">
        <v>3726</v>
      </c>
      <c r="G281" s="38"/>
      <c r="H281" s="38"/>
      <c r="I281" s="142"/>
      <c r="J281" s="38"/>
      <c r="K281" s="38"/>
      <c r="L281" s="42"/>
      <c r="M281" s="232"/>
      <c r="N281" s="78"/>
      <c r="O281" s="78"/>
      <c r="P281" s="78"/>
      <c r="Q281" s="78"/>
      <c r="R281" s="78"/>
      <c r="S281" s="78"/>
      <c r="T281" s="79"/>
      <c r="AT281" s="15" t="s">
        <v>181</v>
      </c>
      <c r="AU281" s="15" t="s">
        <v>90</v>
      </c>
    </row>
    <row r="282" s="12" customFormat="1">
      <c r="B282" s="236"/>
      <c r="C282" s="237"/>
      <c r="D282" s="230" t="s">
        <v>287</v>
      </c>
      <c r="E282" s="238" t="s">
        <v>1</v>
      </c>
      <c r="F282" s="239" t="s">
        <v>347</v>
      </c>
      <c r="G282" s="237"/>
      <c r="H282" s="240">
        <v>16</v>
      </c>
      <c r="I282" s="241"/>
      <c r="J282" s="237"/>
      <c r="K282" s="237"/>
      <c r="L282" s="242"/>
      <c r="M282" s="243"/>
      <c r="N282" s="244"/>
      <c r="O282" s="244"/>
      <c r="P282" s="244"/>
      <c r="Q282" s="244"/>
      <c r="R282" s="244"/>
      <c r="S282" s="244"/>
      <c r="T282" s="245"/>
      <c r="AT282" s="246" t="s">
        <v>287</v>
      </c>
      <c r="AU282" s="246" t="s">
        <v>90</v>
      </c>
      <c r="AV282" s="12" t="s">
        <v>90</v>
      </c>
      <c r="AW282" s="12" t="s">
        <v>40</v>
      </c>
      <c r="AX282" s="12" t="s">
        <v>87</v>
      </c>
      <c r="AY282" s="246" t="s">
        <v>174</v>
      </c>
    </row>
    <row r="283" s="1" customFormat="1" ht="16.5" customHeight="1">
      <c r="B283" s="37"/>
      <c r="C283" s="247" t="s">
        <v>612</v>
      </c>
      <c r="D283" s="247" t="s">
        <v>312</v>
      </c>
      <c r="E283" s="248" t="s">
        <v>3733</v>
      </c>
      <c r="F283" s="249" t="s">
        <v>3734</v>
      </c>
      <c r="G283" s="250" t="s">
        <v>320</v>
      </c>
      <c r="H283" s="251">
        <v>2</v>
      </c>
      <c r="I283" s="252"/>
      <c r="J283" s="253">
        <f>ROUND(I283*H283,2)</f>
        <v>0</v>
      </c>
      <c r="K283" s="249" t="s">
        <v>274</v>
      </c>
      <c r="L283" s="254"/>
      <c r="M283" s="255" t="s">
        <v>1</v>
      </c>
      <c r="N283" s="256" t="s">
        <v>50</v>
      </c>
      <c r="O283" s="78"/>
      <c r="P283" s="227">
        <f>O283*H283</f>
        <v>0</v>
      </c>
      <c r="Q283" s="227">
        <v>0.001</v>
      </c>
      <c r="R283" s="227">
        <f>Q283*H283</f>
        <v>0.002</v>
      </c>
      <c r="S283" s="227">
        <v>0</v>
      </c>
      <c r="T283" s="228">
        <f>S283*H283</f>
        <v>0</v>
      </c>
      <c r="AR283" s="15" t="s">
        <v>209</v>
      </c>
      <c r="AT283" s="15" t="s">
        <v>312</v>
      </c>
      <c r="AU283" s="15" t="s">
        <v>90</v>
      </c>
      <c r="AY283" s="15" t="s">
        <v>174</v>
      </c>
      <c r="BE283" s="229">
        <f>IF(N283="základní",J283,0)</f>
        <v>0</v>
      </c>
      <c r="BF283" s="229">
        <f>IF(N283="snížená",J283,0)</f>
        <v>0</v>
      </c>
      <c r="BG283" s="229">
        <f>IF(N283="zákl. přenesená",J283,0)</f>
        <v>0</v>
      </c>
      <c r="BH283" s="229">
        <f>IF(N283="sníž. přenesená",J283,0)</f>
        <v>0</v>
      </c>
      <c r="BI283" s="229">
        <f>IF(N283="nulová",J283,0)</f>
        <v>0</v>
      </c>
      <c r="BJ283" s="15" t="s">
        <v>87</v>
      </c>
      <c r="BK283" s="229">
        <f>ROUND(I283*H283,2)</f>
        <v>0</v>
      </c>
      <c r="BL283" s="15" t="s">
        <v>192</v>
      </c>
      <c r="BM283" s="15" t="s">
        <v>3735</v>
      </c>
    </row>
    <row r="284" s="1" customFormat="1">
      <c r="B284" s="37"/>
      <c r="C284" s="38"/>
      <c r="D284" s="230" t="s">
        <v>181</v>
      </c>
      <c r="E284" s="38"/>
      <c r="F284" s="231" t="s">
        <v>3734</v>
      </c>
      <c r="G284" s="38"/>
      <c r="H284" s="38"/>
      <c r="I284" s="142"/>
      <c r="J284" s="38"/>
      <c r="K284" s="38"/>
      <c r="L284" s="42"/>
      <c r="M284" s="232"/>
      <c r="N284" s="78"/>
      <c r="O284" s="78"/>
      <c r="P284" s="78"/>
      <c r="Q284" s="78"/>
      <c r="R284" s="78"/>
      <c r="S284" s="78"/>
      <c r="T284" s="79"/>
      <c r="AT284" s="15" t="s">
        <v>181</v>
      </c>
      <c r="AU284" s="15" t="s">
        <v>90</v>
      </c>
    </row>
    <row r="285" s="1" customFormat="1" ht="16.5" customHeight="1">
      <c r="B285" s="37"/>
      <c r="C285" s="247" t="s">
        <v>616</v>
      </c>
      <c r="D285" s="247" t="s">
        <v>312</v>
      </c>
      <c r="E285" s="248" t="s">
        <v>3736</v>
      </c>
      <c r="F285" s="249" t="s">
        <v>3737</v>
      </c>
      <c r="G285" s="250" t="s">
        <v>320</v>
      </c>
      <c r="H285" s="251">
        <v>1</v>
      </c>
      <c r="I285" s="252"/>
      <c r="J285" s="253">
        <f>ROUND(I285*H285,2)</f>
        <v>0</v>
      </c>
      <c r="K285" s="249" t="s">
        <v>1</v>
      </c>
      <c r="L285" s="254"/>
      <c r="M285" s="255" t="s">
        <v>1</v>
      </c>
      <c r="N285" s="256" t="s">
        <v>50</v>
      </c>
      <c r="O285" s="78"/>
      <c r="P285" s="227">
        <f>O285*H285</f>
        <v>0</v>
      </c>
      <c r="Q285" s="227">
        <v>0.0051999999999999998</v>
      </c>
      <c r="R285" s="227">
        <f>Q285*H285</f>
        <v>0.0051999999999999998</v>
      </c>
      <c r="S285" s="227">
        <v>0</v>
      </c>
      <c r="T285" s="228">
        <f>S285*H285</f>
        <v>0</v>
      </c>
      <c r="AR285" s="15" t="s">
        <v>209</v>
      </c>
      <c r="AT285" s="15" t="s">
        <v>312</v>
      </c>
      <c r="AU285" s="15" t="s">
        <v>90</v>
      </c>
      <c r="AY285" s="15" t="s">
        <v>174</v>
      </c>
      <c r="BE285" s="229">
        <f>IF(N285="základní",J285,0)</f>
        <v>0</v>
      </c>
      <c r="BF285" s="229">
        <f>IF(N285="snížená",J285,0)</f>
        <v>0</v>
      </c>
      <c r="BG285" s="229">
        <f>IF(N285="zákl. přenesená",J285,0)</f>
        <v>0</v>
      </c>
      <c r="BH285" s="229">
        <f>IF(N285="sníž. přenesená",J285,0)</f>
        <v>0</v>
      </c>
      <c r="BI285" s="229">
        <f>IF(N285="nulová",J285,0)</f>
        <v>0</v>
      </c>
      <c r="BJ285" s="15" t="s">
        <v>87</v>
      </c>
      <c r="BK285" s="229">
        <f>ROUND(I285*H285,2)</f>
        <v>0</v>
      </c>
      <c r="BL285" s="15" t="s">
        <v>192</v>
      </c>
      <c r="BM285" s="15" t="s">
        <v>3738</v>
      </c>
    </row>
    <row r="286" s="1" customFormat="1">
      <c r="B286" s="37"/>
      <c r="C286" s="38"/>
      <c r="D286" s="230" t="s">
        <v>181</v>
      </c>
      <c r="E286" s="38"/>
      <c r="F286" s="231" t="s">
        <v>3726</v>
      </c>
      <c r="G286" s="38"/>
      <c r="H286" s="38"/>
      <c r="I286" s="142"/>
      <c r="J286" s="38"/>
      <c r="K286" s="38"/>
      <c r="L286" s="42"/>
      <c r="M286" s="232"/>
      <c r="N286" s="78"/>
      <c r="O286" s="78"/>
      <c r="P286" s="78"/>
      <c r="Q286" s="78"/>
      <c r="R286" s="78"/>
      <c r="S286" s="78"/>
      <c r="T286" s="79"/>
      <c r="AT286" s="15" t="s">
        <v>181</v>
      </c>
      <c r="AU286" s="15" t="s">
        <v>90</v>
      </c>
    </row>
    <row r="287" s="12" customFormat="1">
      <c r="B287" s="236"/>
      <c r="C287" s="237"/>
      <c r="D287" s="230" t="s">
        <v>287</v>
      </c>
      <c r="E287" s="238" t="s">
        <v>1</v>
      </c>
      <c r="F287" s="239" t="s">
        <v>87</v>
      </c>
      <c r="G287" s="237"/>
      <c r="H287" s="240">
        <v>1</v>
      </c>
      <c r="I287" s="241"/>
      <c r="J287" s="237"/>
      <c r="K287" s="237"/>
      <c r="L287" s="242"/>
      <c r="M287" s="243"/>
      <c r="N287" s="244"/>
      <c r="O287" s="244"/>
      <c r="P287" s="244"/>
      <c r="Q287" s="244"/>
      <c r="R287" s="244"/>
      <c r="S287" s="244"/>
      <c r="T287" s="245"/>
      <c r="AT287" s="246" t="s">
        <v>287</v>
      </c>
      <c r="AU287" s="246" t="s">
        <v>90</v>
      </c>
      <c r="AV287" s="12" t="s">
        <v>90</v>
      </c>
      <c r="AW287" s="12" t="s">
        <v>40</v>
      </c>
      <c r="AX287" s="12" t="s">
        <v>87</v>
      </c>
      <c r="AY287" s="246" t="s">
        <v>174</v>
      </c>
    </row>
    <row r="288" s="1" customFormat="1" ht="16.5" customHeight="1">
      <c r="B288" s="37"/>
      <c r="C288" s="247" t="s">
        <v>620</v>
      </c>
      <c r="D288" s="247" t="s">
        <v>312</v>
      </c>
      <c r="E288" s="248" t="s">
        <v>3739</v>
      </c>
      <c r="F288" s="249" t="s">
        <v>3740</v>
      </c>
      <c r="G288" s="250" t="s">
        <v>320</v>
      </c>
      <c r="H288" s="251">
        <v>1</v>
      </c>
      <c r="I288" s="252"/>
      <c r="J288" s="253">
        <f>ROUND(I288*H288,2)</f>
        <v>0</v>
      </c>
      <c r="K288" s="249" t="s">
        <v>1</v>
      </c>
      <c r="L288" s="254"/>
      <c r="M288" s="255" t="s">
        <v>1</v>
      </c>
      <c r="N288" s="256" t="s">
        <v>50</v>
      </c>
      <c r="O288" s="78"/>
      <c r="P288" s="227">
        <f>O288*H288</f>
        <v>0</v>
      </c>
      <c r="Q288" s="227">
        <v>0.00055999999999999995</v>
      </c>
      <c r="R288" s="227">
        <f>Q288*H288</f>
        <v>0.00055999999999999995</v>
      </c>
      <c r="S288" s="227">
        <v>0</v>
      </c>
      <c r="T288" s="228">
        <f>S288*H288</f>
        <v>0</v>
      </c>
      <c r="AR288" s="15" t="s">
        <v>209</v>
      </c>
      <c r="AT288" s="15" t="s">
        <v>312</v>
      </c>
      <c r="AU288" s="15" t="s">
        <v>90</v>
      </c>
      <c r="AY288" s="15" t="s">
        <v>174</v>
      </c>
      <c r="BE288" s="229">
        <f>IF(N288="základní",J288,0)</f>
        <v>0</v>
      </c>
      <c r="BF288" s="229">
        <f>IF(N288="snížená",J288,0)</f>
        <v>0</v>
      </c>
      <c r="BG288" s="229">
        <f>IF(N288="zákl. přenesená",J288,0)</f>
        <v>0</v>
      </c>
      <c r="BH288" s="229">
        <f>IF(N288="sníž. přenesená",J288,0)</f>
        <v>0</v>
      </c>
      <c r="BI288" s="229">
        <f>IF(N288="nulová",J288,0)</f>
        <v>0</v>
      </c>
      <c r="BJ288" s="15" t="s">
        <v>87</v>
      </c>
      <c r="BK288" s="229">
        <f>ROUND(I288*H288,2)</f>
        <v>0</v>
      </c>
      <c r="BL288" s="15" t="s">
        <v>192</v>
      </c>
      <c r="BM288" s="15" t="s">
        <v>3741</v>
      </c>
    </row>
    <row r="289" s="1" customFormat="1">
      <c r="B289" s="37"/>
      <c r="C289" s="38"/>
      <c r="D289" s="230" t="s">
        <v>181</v>
      </c>
      <c r="E289" s="38"/>
      <c r="F289" s="231" t="s">
        <v>3742</v>
      </c>
      <c r="G289" s="38"/>
      <c r="H289" s="38"/>
      <c r="I289" s="142"/>
      <c r="J289" s="38"/>
      <c r="K289" s="38"/>
      <c r="L289" s="42"/>
      <c r="M289" s="232"/>
      <c r="N289" s="78"/>
      <c r="O289" s="78"/>
      <c r="P289" s="78"/>
      <c r="Q289" s="78"/>
      <c r="R289" s="78"/>
      <c r="S289" s="78"/>
      <c r="T289" s="79"/>
      <c r="AT289" s="15" t="s">
        <v>181</v>
      </c>
      <c r="AU289" s="15" t="s">
        <v>90</v>
      </c>
    </row>
    <row r="290" s="1" customFormat="1" ht="16.5" customHeight="1">
      <c r="B290" s="37"/>
      <c r="C290" s="247" t="s">
        <v>624</v>
      </c>
      <c r="D290" s="247" t="s">
        <v>312</v>
      </c>
      <c r="E290" s="248" t="s">
        <v>3743</v>
      </c>
      <c r="F290" s="249" t="s">
        <v>3744</v>
      </c>
      <c r="G290" s="250" t="s">
        <v>320</v>
      </c>
      <c r="H290" s="251">
        <v>1</v>
      </c>
      <c r="I290" s="252"/>
      <c r="J290" s="253">
        <f>ROUND(I290*H290,2)</f>
        <v>0</v>
      </c>
      <c r="K290" s="249" t="s">
        <v>274</v>
      </c>
      <c r="L290" s="254"/>
      <c r="M290" s="255" t="s">
        <v>1</v>
      </c>
      <c r="N290" s="256" t="s">
        <v>50</v>
      </c>
      <c r="O290" s="78"/>
      <c r="P290" s="227">
        <f>O290*H290</f>
        <v>0</v>
      </c>
      <c r="Q290" s="227">
        <v>0.0020999999999999999</v>
      </c>
      <c r="R290" s="227">
        <f>Q290*H290</f>
        <v>0.0020999999999999999</v>
      </c>
      <c r="S290" s="227">
        <v>0</v>
      </c>
      <c r="T290" s="228">
        <f>S290*H290</f>
        <v>0</v>
      </c>
      <c r="AR290" s="15" t="s">
        <v>209</v>
      </c>
      <c r="AT290" s="15" t="s">
        <v>312</v>
      </c>
      <c r="AU290" s="15" t="s">
        <v>90</v>
      </c>
      <c r="AY290" s="15" t="s">
        <v>174</v>
      </c>
      <c r="BE290" s="229">
        <f>IF(N290="základní",J290,0)</f>
        <v>0</v>
      </c>
      <c r="BF290" s="229">
        <f>IF(N290="snížená",J290,0)</f>
        <v>0</v>
      </c>
      <c r="BG290" s="229">
        <f>IF(N290="zákl. přenesená",J290,0)</f>
        <v>0</v>
      </c>
      <c r="BH290" s="229">
        <f>IF(N290="sníž. přenesená",J290,0)</f>
        <v>0</v>
      </c>
      <c r="BI290" s="229">
        <f>IF(N290="nulová",J290,0)</f>
        <v>0</v>
      </c>
      <c r="BJ290" s="15" t="s">
        <v>87</v>
      </c>
      <c r="BK290" s="229">
        <f>ROUND(I290*H290,2)</f>
        <v>0</v>
      </c>
      <c r="BL290" s="15" t="s">
        <v>192</v>
      </c>
      <c r="BM290" s="15" t="s">
        <v>3745</v>
      </c>
    </row>
    <row r="291" s="1" customFormat="1">
      <c r="B291" s="37"/>
      <c r="C291" s="38"/>
      <c r="D291" s="230" t="s">
        <v>181</v>
      </c>
      <c r="E291" s="38"/>
      <c r="F291" s="231" t="s">
        <v>3744</v>
      </c>
      <c r="G291" s="38"/>
      <c r="H291" s="38"/>
      <c r="I291" s="142"/>
      <c r="J291" s="38"/>
      <c r="K291" s="38"/>
      <c r="L291" s="42"/>
      <c r="M291" s="232"/>
      <c r="N291" s="78"/>
      <c r="O291" s="78"/>
      <c r="P291" s="78"/>
      <c r="Q291" s="78"/>
      <c r="R291" s="78"/>
      <c r="S291" s="78"/>
      <c r="T291" s="79"/>
      <c r="AT291" s="15" t="s">
        <v>181</v>
      </c>
      <c r="AU291" s="15" t="s">
        <v>90</v>
      </c>
    </row>
    <row r="292" s="1" customFormat="1" ht="16.5" customHeight="1">
      <c r="B292" s="37"/>
      <c r="C292" s="247" t="s">
        <v>629</v>
      </c>
      <c r="D292" s="247" t="s">
        <v>312</v>
      </c>
      <c r="E292" s="248" t="s">
        <v>3746</v>
      </c>
      <c r="F292" s="249" t="s">
        <v>3747</v>
      </c>
      <c r="G292" s="250" t="s">
        <v>320</v>
      </c>
      <c r="H292" s="251">
        <v>4</v>
      </c>
      <c r="I292" s="252"/>
      <c r="J292" s="253">
        <f>ROUND(I292*H292,2)</f>
        <v>0</v>
      </c>
      <c r="K292" s="249" t="s">
        <v>330</v>
      </c>
      <c r="L292" s="254"/>
      <c r="M292" s="255" t="s">
        <v>1</v>
      </c>
      <c r="N292" s="256" t="s">
        <v>50</v>
      </c>
      <c r="O292" s="78"/>
      <c r="P292" s="227">
        <f>O292*H292</f>
        <v>0</v>
      </c>
      <c r="Q292" s="227">
        <v>0.00081999999999999998</v>
      </c>
      <c r="R292" s="227">
        <f>Q292*H292</f>
        <v>0.0032799999999999999</v>
      </c>
      <c r="S292" s="227">
        <v>0</v>
      </c>
      <c r="T292" s="228">
        <f>S292*H292</f>
        <v>0</v>
      </c>
      <c r="AR292" s="15" t="s">
        <v>209</v>
      </c>
      <c r="AT292" s="15" t="s">
        <v>312</v>
      </c>
      <c r="AU292" s="15" t="s">
        <v>90</v>
      </c>
      <c r="AY292" s="15" t="s">
        <v>174</v>
      </c>
      <c r="BE292" s="229">
        <f>IF(N292="základní",J292,0)</f>
        <v>0</v>
      </c>
      <c r="BF292" s="229">
        <f>IF(N292="snížená",J292,0)</f>
        <v>0</v>
      </c>
      <c r="BG292" s="229">
        <f>IF(N292="zákl. přenesená",J292,0)</f>
        <v>0</v>
      </c>
      <c r="BH292" s="229">
        <f>IF(N292="sníž. přenesená",J292,0)</f>
        <v>0</v>
      </c>
      <c r="BI292" s="229">
        <f>IF(N292="nulová",J292,0)</f>
        <v>0</v>
      </c>
      <c r="BJ292" s="15" t="s">
        <v>87</v>
      </c>
      <c r="BK292" s="229">
        <f>ROUND(I292*H292,2)</f>
        <v>0</v>
      </c>
      <c r="BL292" s="15" t="s">
        <v>192</v>
      </c>
      <c r="BM292" s="15" t="s">
        <v>3748</v>
      </c>
    </row>
    <row r="293" s="1" customFormat="1">
      <c r="B293" s="37"/>
      <c r="C293" s="38"/>
      <c r="D293" s="230" t="s">
        <v>181</v>
      </c>
      <c r="E293" s="38"/>
      <c r="F293" s="231" t="s">
        <v>3749</v>
      </c>
      <c r="G293" s="38"/>
      <c r="H293" s="38"/>
      <c r="I293" s="142"/>
      <c r="J293" s="38"/>
      <c r="K293" s="38"/>
      <c r="L293" s="42"/>
      <c r="M293" s="232"/>
      <c r="N293" s="78"/>
      <c r="O293" s="78"/>
      <c r="P293" s="78"/>
      <c r="Q293" s="78"/>
      <c r="R293" s="78"/>
      <c r="S293" s="78"/>
      <c r="T293" s="79"/>
      <c r="AT293" s="15" t="s">
        <v>181</v>
      </c>
      <c r="AU293" s="15" t="s">
        <v>90</v>
      </c>
    </row>
    <row r="294" s="1" customFormat="1" ht="16.5" customHeight="1">
      <c r="B294" s="37"/>
      <c r="C294" s="247" t="s">
        <v>635</v>
      </c>
      <c r="D294" s="247" t="s">
        <v>312</v>
      </c>
      <c r="E294" s="248" t="s">
        <v>3750</v>
      </c>
      <c r="F294" s="249" t="s">
        <v>3751</v>
      </c>
      <c r="G294" s="250" t="s">
        <v>320</v>
      </c>
      <c r="H294" s="251">
        <v>2</v>
      </c>
      <c r="I294" s="252"/>
      <c r="J294" s="253">
        <f>ROUND(I294*H294,2)</f>
        <v>0</v>
      </c>
      <c r="K294" s="249" t="s">
        <v>330</v>
      </c>
      <c r="L294" s="254"/>
      <c r="M294" s="255" t="s">
        <v>1</v>
      </c>
      <c r="N294" s="256" t="s">
        <v>50</v>
      </c>
      <c r="O294" s="78"/>
      <c r="P294" s="227">
        <f>O294*H294</f>
        <v>0</v>
      </c>
      <c r="Q294" s="227">
        <v>0.029999999999999999</v>
      </c>
      <c r="R294" s="227">
        <f>Q294*H294</f>
        <v>0.059999999999999998</v>
      </c>
      <c r="S294" s="227">
        <v>0</v>
      </c>
      <c r="T294" s="228">
        <f>S294*H294</f>
        <v>0</v>
      </c>
      <c r="AR294" s="15" t="s">
        <v>209</v>
      </c>
      <c r="AT294" s="15" t="s">
        <v>312</v>
      </c>
      <c r="AU294" s="15" t="s">
        <v>90</v>
      </c>
      <c r="AY294" s="15" t="s">
        <v>174</v>
      </c>
      <c r="BE294" s="229">
        <f>IF(N294="základní",J294,0)</f>
        <v>0</v>
      </c>
      <c r="BF294" s="229">
        <f>IF(N294="snížená",J294,0)</f>
        <v>0</v>
      </c>
      <c r="BG294" s="229">
        <f>IF(N294="zákl. přenesená",J294,0)</f>
        <v>0</v>
      </c>
      <c r="BH294" s="229">
        <f>IF(N294="sníž. přenesená",J294,0)</f>
        <v>0</v>
      </c>
      <c r="BI294" s="229">
        <f>IF(N294="nulová",J294,0)</f>
        <v>0</v>
      </c>
      <c r="BJ294" s="15" t="s">
        <v>87</v>
      </c>
      <c r="BK294" s="229">
        <f>ROUND(I294*H294,2)</f>
        <v>0</v>
      </c>
      <c r="BL294" s="15" t="s">
        <v>192</v>
      </c>
      <c r="BM294" s="15" t="s">
        <v>3752</v>
      </c>
    </row>
    <row r="295" s="1" customFormat="1">
      <c r="B295" s="37"/>
      <c r="C295" s="38"/>
      <c r="D295" s="230" t="s">
        <v>181</v>
      </c>
      <c r="E295" s="38"/>
      <c r="F295" s="231" t="s">
        <v>3753</v>
      </c>
      <c r="G295" s="38"/>
      <c r="H295" s="38"/>
      <c r="I295" s="142"/>
      <c r="J295" s="38"/>
      <c r="K295" s="38"/>
      <c r="L295" s="42"/>
      <c r="M295" s="232"/>
      <c r="N295" s="78"/>
      <c r="O295" s="78"/>
      <c r="P295" s="78"/>
      <c r="Q295" s="78"/>
      <c r="R295" s="78"/>
      <c r="S295" s="78"/>
      <c r="T295" s="79"/>
      <c r="AT295" s="15" t="s">
        <v>181</v>
      </c>
      <c r="AU295" s="15" t="s">
        <v>90</v>
      </c>
    </row>
    <row r="296" s="12" customFormat="1">
      <c r="B296" s="236"/>
      <c r="C296" s="237"/>
      <c r="D296" s="230" t="s">
        <v>287</v>
      </c>
      <c r="E296" s="238" t="s">
        <v>1</v>
      </c>
      <c r="F296" s="239" t="s">
        <v>90</v>
      </c>
      <c r="G296" s="237"/>
      <c r="H296" s="240">
        <v>2</v>
      </c>
      <c r="I296" s="241"/>
      <c r="J296" s="237"/>
      <c r="K296" s="237"/>
      <c r="L296" s="242"/>
      <c r="M296" s="243"/>
      <c r="N296" s="244"/>
      <c r="O296" s="244"/>
      <c r="P296" s="244"/>
      <c r="Q296" s="244"/>
      <c r="R296" s="244"/>
      <c r="S296" s="244"/>
      <c r="T296" s="245"/>
      <c r="AT296" s="246" t="s">
        <v>287</v>
      </c>
      <c r="AU296" s="246" t="s">
        <v>90</v>
      </c>
      <c r="AV296" s="12" t="s">
        <v>90</v>
      </c>
      <c r="AW296" s="12" t="s">
        <v>40</v>
      </c>
      <c r="AX296" s="12" t="s">
        <v>87</v>
      </c>
      <c r="AY296" s="246" t="s">
        <v>174</v>
      </c>
    </row>
    <row r="297" s="1" customFormat="1" ht="16.5" customHeight="1">
      <c r="B297" s="37"/>
      <c r="C297" s="247" t="s">
        <v>640</v>
      </c>
      <c r="D297" s="247" t="s">
        <v>312</v>
      </c>
      <c r="E297" s="248" t="s">
        <v>3754</v>
      </c>
      <c r="F297" s="249" t="s">
        <v>3755</v>
      </c>
      <c r="G297" s="250" t="s">
        <v>320</v>
      </c>
      <c r="H297" s="251">
        <v>1</v>
      </c>
      <c r="I297" s="252"/>
      <c r="J297" s="253">
        <f>ROUND(I297*H297,2)</f>
        <v>0</v>
      </c>
      <c r="K297" s="249" t="s">
        <v>330</v>
      </c>
      <c r="L297" s="254"/>
      <c r="M297" s="255" t="s">
        <v>1</v>
      </c>
      <c r="N297" s="256" t="s">
        <v>50</v>
      </c>
      <c r="O297" s="78"/>
      <c r="P297" s="227">
        <f>O297*H297</f>
        <v>0</v>
      </c>
      <c r="Q297" s="227">
        <v>0.016</v>
      </c>
      <c r="R297" s="227">
        <f>Q297*H297</f>
        <v>0.016</v>
      </c>
      <c r="S297" s="227">
        <v>0</v>
      </c>
      <c r="T297" s="228">
        <f>S297*H297</f>
        <v>0</v>
      </c>
      <c r="AR297" s="15" t="s">
        <v>209</v>
      </c>
      <c r="AT297" s="15" t="s">
        <v>312</v>
      </c>
      <c r="AU297" s="15" t="s">
        <v>90</v>
      </c>
      <c r="AY297" s="15" t="s">
        <v>174</v>
      </c>
      <c r="BE297" s="229">
        <f>IF(N297="základní",J297,0)</f>
        <v>0</v>
      </c>
      <c r="BF297" s="229">
        <f>IF(N297="snížená",J297,0)</f>
        <v>0</v>
      </c>
      <c r="BG297" s="229">
        <f>IF(N297="zákl. přenesená",J297,0)</f>
        <v>0</v>
      </c>
      <c r="BH297" s="229">
        <f>IF(N297="sníž. přenesená",J297,0)</f>
        <v>0</v>
      </c>
      <c r="BI297" s="229">
        <f>IF(N297="nulová",J297,0)</f>
        <v>0</v>
      </c>
      <c r="BJ297" s="15" t="s">
        <v>87</v>
      </c>
      <c r="BK297" s="229">
        <f>ROUND(I297*H297,2)</f>
        <v>0</v>
      </c>
      <c r="BL297" s="15" t="s">
        <v>192</v>
      </c>
      <c r="BM297" s="15" t="s">
        <v>3756</v>
      </c>
    </row>
    <row r="298" s="1" customFormat="1">
      <c r="B298" s="37"/>
      <c r="C298" s="38"/>
      <c r="D298" s="230" t="s">
        <v>181</v>
      </c>
      <c r="E298" s="38"/>
      <c r="F298" s="231" t="s">
        <v>3755</v>
      </c>
      <c r="G298" s="38"/>
      <c r="H298" s="38"/>
      <c r="I298" s="142"/>
      <c r="J298" s="38"/>
      <c r="K298" s="38"/>
      <c r="L298" s="42"/>
      <c r="M298" s="232"/>
      <c r="N298" s="78"/>
      <c r="O298" s="78"/>
      <c r="P298" s="78"/>
      <c r="Q298" s="78"/>
      <c r="R298" s="78"/>
      <c r="S298" s="78"/>
      <c r="T298" s="79"/>
      <c r="AT298" s="15" t="s">
        <v>181</v>
      </c>
      <c r="AU298" s="15" t="s">
        <v>90</v>
      </c>
    </row>
    <row r="299" s="12" customFormat="1">
      <c r="B299" s="236"/>
      <c r="C299" s="237"/>
      <c r="D299" s="230" t="s">
        <v>287</v>
      </c>
      <c r="E299" s="238" t="s">
        <v>1</v>
      </c>
      <c r="F299" s="239" t="s">
        <v>87</v>
      </c>
      <c r="G299" s="237"/>
      <c r="H299" s="240">
        <v>1</v>
      </c>
      <c r="I299" s="241"/>
      <c r="J299" s="237"/>
      <c r="K299" s="237"/>
      <c r="L299" s="242"/>
      <c r="M299" s="243"/>
      <c r="N299" s="244"/>
      <c r="O299" s="244"/>
      <c r="P299" s="244"/>
      <c r="Q299" s="244"/>
      <c r="R299" s="244"/>
      <c r="S299" s="244"/>
      <c r="T299" s="245"/>
      <c r="AT299" s="246" t="s">
        <v>287</v>
      </c>
      <c r="AU299" s="246" t="s">
        <v>90</v>
      </c>
      <c r="AV299" s="12" t="s">
        <v>90</v>
      </c>
      <c r="AW299" s="12" t="s">
        <v>40</v>
      </c>
      <c r="AX299" s="12" t="s">
        <v>87</v>
      </c>
      <c r="AY299" s="246" t="s">
        <v>174</v>
      </c>
    </row>
    <row r="300" s="1" customFormat="1" ht="16.5" customHeight="1">
      <c r="B300" s="37"/>
      <c r="C300" s="247" t="s">
        <v>644</v>
      </c>
      <c r="D300" s="247" t="s">
        <v>312</v>
      </c>
      <c r="E300" s="248" t="s">
        <v>3757</v>
      </c>
      <c r="F300" s="249" t="s">
        <v>3758</v>
      </c>
      <c r="G300" s="250" t="s">
        <v>320</v>
      </c>
      <c r="H300" s="251">
        <v>4</v>
      </c>
      <c r="I300" s="252"/>
      <c r="J300" s="253">
        <f>ROUND(I300*H300,2)</f>
        <v>0</v>
      </c>
      <c r="K300" s="249" t="s">
        <v>1</v>
      </c>
      <c r="L300" s="254"/>
      <c r="M300" s="255" t="s">
        <v>1</v>
      </c>
      <c r="N300" s="256" t="s">
        <v>50</v>
      </c>
      <c r="O300" s="78"/>
      <c r="P300" s="227">
        <f>O300*H300</f>
        <v>0</v>
      </c>
      <c r="Q300" s="227">
        <v>0.010359999999999999</v>
      </c>
      <c r="R300" s="227">
        <f>Q300*H300</f>
        <v>0.041439999999999998</v>
      </c>
      <c r="S300" s="227">
        <v>0</v>
      </c>
      <c r="T300" s="228">
        <f>S300*H300</f>
        <v>0</v>
      </c>
      <c r="AR300" s="15" t="s">
        <v>209</v>
      </c>
      <c r="AT300" s="15" t="s">
        <v>312</v>
      </c>
      <c r="AU300" s="15" t="s">
        <v>90</v>
      </c>
      <c r="AY300" s="15" t="s">
        <v>174</v>
      </c>
      <c r="BE300" s="229">
        <f>IF(N300="základní",J300,0)</f>
        <v>0</v>
      </c>
      <c r="BF300" s="229">
        <f>IF(N300="snížená",J300,0)</f>
        <v>0</v>
      </c>
      <c r="BG300" s="229">
        <f>IF(N300="zákl. přenesená",J300,0)</f>
        <v>0</v>
      </c>
      <c r="BH300" s="229">
        <f>IF(N300="sníž. přenesená",J300,0)</f>
        <v>0</v>
      </c>
      <c r="BI300" s="229">
        <f>IF(N300="nulová",J300,0)</f>
        <v>0</v>
      </c>
      <c r="BJ300" s="15" t="s">
        <v>87</v>
      </c>
      <c r="BK300" s="229">
        <f>ROUND(I300*H300,2)</f>
        <v>0</v>
      </c>
      <c r="BL300" s="15" t="s">
        <v>192</v>
      </c>
      <c r="BM300" s="15" t="s">
        <v>3759</v>
      </c>
    </row>
    <row r="301" s="1" customFormat="1">
      <c r="B301" s="37"/>
      <c r="C301" s="38"/>
      <c r="D301" s="230" t="s">
        <v>181</v>
      </c>
      <c r="E301" s="38"/>
      <c r="F301" s="231" t="s">
        <v>3760</v>
      </c>
      <c r="G301" s="38"/>
      <c r="H301" s="38"/>
      <c r="I301" s="142"/>
      <c r="J301" s="38"/>
      <c r="K301" s="38"/>
      <c r="L301" s="42"/>
      <c r="M301" s="232"/>
      <c r="N301" s="78"/>
      <c r="O301" s="78"/>
      <c r="P301" s="78"/>
      <c r="Q301" s="78"/>
      <c r="R301" s="78"/>
      <c r="S301" s="78"/>
      <c r="T301" s="79"/>
      <c r="AT301" s="15" t="s">
        <v>181</v>
      </c>
      <c r="AU301" s="15" t="s">
        <v>90</v>
      </c>
    </row>
    <row r="302" s="12" customFormat="1">
      <c r="B302" s="236"/>
      <c r="C302" s="237"/>
      <c r="D302" s="230" t="s">
        <v>287</v>
      </c>
      <c r="E302" s="238" t="s">
        <v>1</v>
      </c>
      <c r="F302" s="239" t="s">
        <v>192</v>
      </c>
      <c r="G302" s="237"/>
      <c r="H302" s="240">
        <v>4</v>
      </c>
      <c r="I302" s="241"/>
      <c r="J302" s="237"/>
      <c r="K302" s="237"/>
      <c r="L302" s="242"/>
      <c r="M302" s="243"/>
      <c r="N302" s="244"/>
      <c r="O302" s="244"/>
      <c r="P302" s="244"/>
      <c r="Q302" s="244"/>
      <c r="R302" s="244"/>
      <c r="S302" s="244"/>
      <c r="T302" s="245"/>
      <c r="AT302" s="246" t="s">
        <v>287</v>
      </c>
      <c r="AU302" s="246" t="s">
        <v>90</v>
      </c>
      <c r="AV302" s="12" t="s">
        <v>90</v>
      </c>
      <c r="AW302" s="12" t="s">
        <v>40</v>
      </c>
      <c r="AX302" s="12" t="s">
        <v>87</v>
      </c>
      <c r="AY302" s="246" t="s">
        <v>174</v>
      </c>
    </row>
    <row r="303" s="1" customFormat="1" ht="16.5" customHeight="1">
      <c r="B303" s="37"/>
      <c r="C303" s="247" t="s">
        <v>649</v>
      </c>
      <c r="D303" s="247" t="s">
        <v>312</v>
      </c>
      <c r="E303" s="248" t="s">
        <v>3761</v>
      </c>
      <c r="F303" s="249" t="s">
        <v>3762</v>
      </c>
      <c r="G303" s="250" t="s">
        <v>320</v>
      </c>
      <c r="H303" s="251">
        <v>1</v>
      </c>
      <c r="I303" s="252"/>
      <c r="J303" s="253">
        <f>ROUND(I303*H303,2)</f>
        <v>0</v>
      </c>
      <c r="K303" s="249" t="s">
        <v>1</v>
      </c>
      <c r="L303" s="254"/>
      <c r="M303" s="255" t="s">
        <v>1</v>
      </c>
      <c r="N303" s="256" t="s">
        <v>50</v>
      </c>
      <c r="O303" s="78"/>
      <c r="P303" s="227">
        <f>O303*H303</f>
        <v>0</v>
      </c>
      <c r="Q303" s="227">
        <v>0.0037000000000000002</v>
      </c>
      <c r="R303" s="227">
        <f>Q303*H303</f>
        <v>0.0037000000000000002</v>
      </c>
      <c r="S303" s="227">
        <v>0</v>
      </c>
      <c r="T303" s="228">
        <f>S303*H303</f>
        <v>0</v>
      </c>
      <c r="AR303" s="15" t="s">
        <v>209</v>
      </c>
      <c r="AT303" s="15" t="s">
        <v>312</v>
      </c>
      <c r="AU303" s="15" t="s">
        <v>90</v>
      </c>
      <c r="AY303" s="15" t="s">
        <v>174</v>
      </c>
      <c r="BE303" s="229">
        <f>IF(N303="základní",J303,0)</f>
        <v>0</v>
      </c>
      <c r="BF303" s="229">
        <f>IF(N303="snížená",J303,0)</f>
        <v>0</v>
      </c>
      <c r="BG303" s="229">
        <f>IF(N303="zákl. přenesená",J303,0)</f>
        <v>0</v>
      </c>
      <c r="BH303" s="229">
        <f>IF(N303="sníž. přenesená",J303,0)</f>
        <v>0</v>
      </c>
      <c r="BI303" s="229">
        <f>IF(N303="nulová",J303,0)</f>
        <v>0</v>
      </c>
      <c r="BJ303" s="15" t="s">
        <v>87</v>
      </c>
      <c r="BK303" s="229">
        <f>ROUND(I303*H303,2)</f>
        <v>0</v>
      </c>
      <c r="BL303" s="15" t="s">
        <v>192</v>
      </c>
      <c r="BM303" s="15" t="s">
        <v>3763</v>
      </c>
    </row>
    <row r="304" s="1" customFormat="1">
      <c r="B304" s="37"/>
      <c r="C304" s="38"/>
      <c r="D304" s="230" t="s">
        <v>181</v>
      </c>
      <c r="E304" s="38"/>
      <c r="F304" s="231" t="s">
        <v>3764</v>
      </c>
      <c r="G304" s="38"/>
      <c r="H304" s="38"/>
      <c r="I304" s="142"/>
      <c r="J304" s="38"/>
      <c r="K304" s="38"/>
      <c r="L304" s="42"/>
      <c r="M304" s="232"/>
      <c r="N304" s="78"/>
      <c r="O304" s="78"/>
      <c r="P304" s="78"/>
      <c r="Q304" s="78"/>
      <c r="R304" s="78"/>
      <c r="S304" s="78"/>
      <c r="T304" s="79"/>
      <c r="AT304" s="15" t="s">
        <v>181</v>
      </c>
      <c r="AU304" s="15" t="s">
        <v>90</v>
      </c>
    </row>
    <row r="305" s="12" customFormat="1">
      <c r="B305" s="236"/>
      <c r="C305" s="237"/>
      <c r="D305" s="230" t="s">
        <v>287</v>
      </c>
      <c r="E305" s="238" t="s">
        <v>1</v>
      </c>
      <c r="F305" s="239" t="s">
        <v>87</v>
      </c>
      <c r="G305" s="237"/>
      <c r="H305" s="240">
        <v>1</v>
      </c>
      <c r="I305" s="241"/>
      <c r="J305" s="237"/>
      <c r="K305" s="237"/>
      <c r="L305" s="242"/>
      <c r="M305" s="243"/>
      <c r="N305" s="244"/>
      <c r="O305" s="244"/>
      <c r="P305" s="244"/>
      <c r="Q305" s="244"/>
      <c r="R305" s="244"/>
      <c r="S305" s="244"/>
      <c r="T305" s="245"/>
      <c r="AT305" s="246" t="s">
        <v>287</v>
      </c>
      <c r="AU305" s="246" t="s">
        <v>90</v>
      </c>
      <c r="AV305" s="12" t="s">
        <v>90</v>
      </c>
      <c r="AW305" s="12" t="s">
        <v>40</v>
      </c>
      <c r="AX305" s="12" t="s">
        <v>87</v>
      </c>
      <c r="AY305" s="246" t="s">
        <v>174</v>
      </c>
    </row>
    <row r="306" s="1" customFormat="1" ht="16.5" customHeight="1">
      <c r="B306" s="37"/>
      <c r="C306" s="218" t="s">
        <v>655</v>
      </c>
      <c r="D306" s="218" t="s">
        <v>175</v>
      </c>
      <c r="E306" s="219" t="s">
        <v>3765</v>
      </c>
      <c r="F306" s="220" t="s">
        <v>3766</v>
      </c>
      <c r="G306" s="221" t="s">
        <v>320</v>
      </c>
      <c r="H306" s="222">
        <v>2</v>
      </c>
      <c r="I306" s="223"/>
      <c r="J306" s="224">
        <f>ROUND(I306*H306,2)</f>
        <v>0</v>
      </c>
      <c r="K306" s="220" t="s">
        <v>330</v>
      </c>
      <c r="L306" s="42"/>
      <c r="M306" s="225" t="s">
        <v>1</v>
      </c>
      <c r="N306" s="226" t="s">
        <v>50</v>
      </c>
      <c r="O306" s="78"/>
      <c r="P306" s="227">
        <f>O306*H306</f>
        <v>0</v>
      </c>
      <c r="Q306" s="227">
        <v>0.00031</v>
      </c>
      <c r="R306" s="227">
        <f>Q306*H306</f>
        <v>0.00062</v>
      </c>
      <c r="S306" s="227">
        <v>0</v>
      </c>
      <c r="T306" s="228">
        <f>S306*H306</f>
        <v>0</v>
      </c>
      <c r="AR306" s="15" t="s">
        <v>192</v>
      </c>
      <c r="AT306" s="15" t="s">
        <v>175</v>
      </c>
      <c r="AU306" s="15" t="s">
        <v>90</v>
      </c>
      <c r="AY306" s="15" t="s">
        <v>174</v>
      </c>
      <c r="BE306" s="229">
        <f>IF(N306="základní",J306,0)</f>
        <v>0</v>
      </c>
      <c r="BF306" s="229">
        <f>IF(N306="snížená",J306,0)</f>
        <v>0</v>
      </c>
      <c r="BG306" s="229">
        <f>IF(N306="zákl. přenesená",J306,0)</f>
        <v>0</v>
      </c>
      <c r="BH306" s="229">
        <f>IF(N306="sníž. přenesená",J306,0)</f>
        <v>0</v>
      </c>
      <c r="BI306" s="229">
        <f>IF(N306="nulová",J306,0)</f>
        <v>0</v>
      </c>
      <c r="BJ306" s="15" t="s">
        <v>87</v>
      </c>
      <c r="BK306" s="229">
        <f>ROUND(I306*H306,2)</f>
        <v>0</v>
      </c>
      <c r="BL306" s="15" t="s">
        <v>192</v>
      </c>
      <c r="BM306" s="15" t="s">
        <v>3767</v>
      </c>
    </row>
    <row r="307" s="1" customFormat="1">
      <c r="B307" s="37"/>
      <c r="C307" s="38"/>
      <c r="D307" s="230" t="s">
        <v>181</v>
      </c>
      <c r="E307" s="38"/>
      <c r="F307" s="231" t="s">
        <v>3766</v>
      </c>
      <c r="G307" s="38"/>
      <c r="H307" s="38"/>
      <c r="I307" s="142"/>
      <c r="J307" s="38"/>
      <c r="K307" s="38"/>
      <c r="L307" s="42"/>
      <c r="M307" s="232"/>
      <c r="N307" s="78"/>
      <c r="O307" s="78"/>
      <c r="P307" s="78"/>
      <c r="Q307" s="78"/>
      <c r="R307" s="78"/>
      <c r="S307" s="78"/>
      <c r="T307" s="79"/>
      <c r="AT307" s="15" t="s">
        <v>181</v>
      </c>
      <c r="AU307" s="15" t="s">
        <v>90</v>
      </c>
    </row>
    <row r="308" s="12" customFormat="1">
      <c r="B308" s="236"/>
      <c r="C308" s="237"/>
      <c r="D308" s="230" t="s">
        <v>287</v>
      </c>
      <c r="E308" s="238" t="s">
        <v>1</v>
      </c>
      <c r="F308" s="239" t="s">
        <v>90</v>
      </c>
      <c r="G308" s="237"/>
      <c r="H308" s="240">
        <v>2</v>
      </c>
      <c r="I308" s="241"/>
      <c r="J308" s="237"/>
      <c r="K308" s="237"/>
      <c r="L308" s="242"/>
      <c r="M308" s="243"/>
      <c r="N308" s="244"/>
      <c r="O308" s="244"/>
      <c r="P308" s="244"/>
      <c r="Q308" s="244"/>
      <c r="R308" s="244"/>
      <c r="S308" s="244"/>
      <c r="T308" s="245"/>
      <c r="AT308" s="246" t="s">
        <v>287</v>
      </c>
      <c r="AU308" s="246" t="s">
        <v>90</v>
      </c>
      <c r="AV308" s="12" t="s">
        <v>90</v>
      </c>
      <c r="AW308" s="12" t="s">
        <v>40</v>
      </c>
      <c r="AX308" s="12" t="s">
        <v>87</v>
      </c>
      <c r="AY308" s="246" t="s">
        <v>174</v>
      </c>
    </row>
    <row r="309" s="1" customFormat="1" ht="16.5" customHeight="1">
      <c r="B309" s="37"/>
      <c r="C309" s="218" t="s">
        <v>661</v>
      </c>
      <c r="D309" s="218" t="s">
        <v>175</v>
      </c>
      <c r="E309" s="219" t="s">
        <v>3768</v>
      </c>
      <c r="F309" s="220" t="s">
        <v>3769</v>
      </c>
      <c r="G309" s="221" t="s">
        <v>463</v>
      </c>
      <c r="H309" s="222">
        <v>252</v>
      </c>
      <c r="I309" s="223"/>
      <c r="J309" s="224">
        <f>ROUND(I309*H309,2)</f>
        <v>0</v>
      </c>
      <c r="K309" s="220" t="s">
        <v>330</v>
      </c>
      <c r="L309" s="42"/>
      <c r="M309" s="225" t="s">
        <v>1</v>
      </c>
      <c r="N309" s="226" t="s">
        <v>50</v>
      </c>
      <c r="O309" s="78"/>
      <c r="P309" s="227">
        <f>O309*H309</f>
        <v>0</v>
      </c>
      <c r="Q309" s="227">
        <v>0</v>
      </c>
      <c r="R309" s="227">
        <f>Q309*H309</f>
        <v>0</v>
      </c>
      <c r="S309" s="227">
        <v>0</v>
      </c>
      <c r="T309" s="228">
        <f>S309*H309</f>
        <v>0</v>
      </c>
      <c r="AR309" s="15" t="s">
        <v>192</v>
      </c>
      <c r="AT309" s="15" t="s">
        <v>175</v>
      </c>
      <c r="AU309" s="15" t="s">
        <v>90</v>
      </c>
      <c r="AY309" s="15" t="s">
        <v>174</v>
      </c>
      <c r="BE309" s="229">
        <f>IF(N309="základní",J309,0)</f>
        <v>0</v>
      </c>
      <c r="BF309" s="229">
        <f>IF(N309="snížená",J309,0)</f>
        <v>0</v>
      </c>
      <c r="BG309" s="229">
        <f>IF(N309="zákl. přenesená",J309,0)</f>
        <v>0</v>
      </c>
      <c r="BH309" s="229">
        <f>IF(N309="sníž. přenesená",J309,0)</f>
        <v>0</v>
      </c>
      <c r="BI309" s="229">
        <f>IF(N309="nulová",J309,0)</f>
        <v>0</v>
      </c>
      <c r="BJ309" s="15" t="s">
        <v>87</v>
      </c>
      <c r="BK309" s="229">
        <f>ROUND(I309*H309,2)</f>
        <v>0</v>
      </c>
      <c r="BL309" s="15" t="s">
        <v>192</v>
      </c>
      <c r="BM309" s="15" t="s">
        <v>3770</v>
      </c>
    </row>
    <row r="310" s="1" customFormat="1">
      <c r="B310" s="37"/>
      <c r="C310" s="38"/>
      <c r="D310" s="230" t="s">
        <v>181</v>
      </c>
      <c r="E310" s="38"/>
      <c r="F310" s="231" t="s">
        <v>3771</v>
      </c>
      <c r="G310" s="38"/>
      <c r="H310" s="38"/>
      <c r="I310" s="142"/>
      <c r="J310" s="38"/>
      <c r="K310" s="38"/>
      <c r="L310" s="42"/>
      <c r="M310" s="232"/>
      <c r="N310" s="78"/>
      <c r="O310" s="78"/>
      <c r="P310" s="78"/>
      <c r="Q310" s="78"/>
      <c r="R310" s="78"/>
      <c r="S310" s="78"/>
      <c r="T310" s="79"/>
      <c r="AT310" s="15" t="s">
        <v>181</v>
      </c>
      <c r="AU310" s="15" t="s">
        <v>90</v>
      </c>
    </row>
    <row r="311" s="12" customFormat="1">
      <c r="B311" s="236"/>
      <c r="C311" s="237"/>
      <c r="D311" s="230" t="s">
        <v>287</v>
      </c>
      <c r="E311" s="238" t="s">
        <v>1</v>
      </c>
      <c r="F311" s="239" t="s">
        <v>3650</v>
      </c>
      <c r="G311" s="237"/>
      <c r="H311" s="240">
        <v>252</v>
      </c>
      <c r="I311" s="241"/>
      <c r="J311" s="237"/>
      <c r="K311" s="237"/>
      <c r="L311" s="242"/>
      <c r="M311" s="243"/>
      <c r="N311" s="244"/>
      <c r="O311" s="244"/>
      <c r="P311" s="244"/>
      <c r="Q311" s="244"/>
      <c r="R311" s="244"/>
      <c r="S311" s="244"/>
      <c r="T311" s="245"/>
      <c r="AT311" s="246" t="s">
        <v>287</v>
      </c>
      <c r="AU311" s="246" t="s">
        <v>90</v>
      </c>
      <c r="AV311" s="12" t="s">
        <v>90</v>
      </c>
      <c r="AW311" s="12" t="s">
        <v>40</v>
      </c>
      <c r="AX311" s="12" t="s">
        <v>87</v>
      </c>
      <c r="AY311" s="246" t="s">
        <v>174</v>
      </c>
    </row>
    <row r="312" s="1" customFormat="1" ht="16.5" customHeight="1">
      <c r="B312" s="37"/>
      <c r="C312" s="218" t="s">
        <v>667</v>
      </c>
      <c r="D312" s="218" t="s">
        <v>175</v>
      </c>
      <c r="E312" s="219" t="s">
        <v>3772</v>
      </c>
      <c r="F312" s="220" t="s">
        <v>3773</v>
      </c>
      <c r="G312" s="221" t="s">
        <v>320</v>
      </c>
      <c r="H312" s="222">
        <v>2</v>
      </c>
      <c r="I312" s="223"/>
      <c r="J312" s="224">
        <f>ROUND(I312*H312,2)</f>
        <v>0</v>
      </c>
      <c r="K312" s="220" t="s">
        <v>330</v>
      </c>
      <c r="L312" s="42"/>
      <c r="M312" s="225" t="s">
        <v>1</v>
      </c>
      <c r="N312" s="226" t="s">
        <v>50</v>
      </c>
      <c r="O312" s="78"/>
      <c r="P312" s="227">
        <f>O312*H312</f>
        <v>0</v>
      </c>
      <c r="Q312" s="227">
        <v>0.46005000000000001</v>
      </c>
      <c r="R312" s="227">
        <f>Q312*H312</f>
        <v>0.92010000000000003</v>
      </c>
      <c r="S312" s="227">
        <v>0</v>
      </c>
      <c r="T312" s="228">
        <f>S312*H312</f>
        <v>0</v>
      </c>
      <c r="AR312" s="15" t="s">
        <v>192</v>
      </c>
      <c r="AT312" s="15" t="s">
        <v>175</v>
      </c>
      <c r="AU312" s="15" t="s">
        <v>90</v>
      </c>
      <c r="AY312" s="15" t="s">
        <v>174</v>
      </c>
      <c r="BE312" s="229">
        <f>IF(N312="základní",J312,0)</f>
        <v>0</v>
      </c>
      <c r="BF312" s="229">
        <f>IF(N312="snížená",J312,0)</f>
        <v>0</v>
      </c>
      <c r="BG312" s="229">
        <f>IF(N312="zákl. přenesená",J312,0)</f>
        <v>0</v>
      </c>
      <c r="BH312" s="229">
        <f>IF(N312="sníž. přenesená",J312,0)</f>
        <v>0</v>
      </c>
      <c r="BI312" s="229">
        <f>IF(N312="nulová",J312,0)</f>
        <v>0</v>
      </c>
      <c r="BJ312" s="15" t="s">
        <v>87</v>
      </c>
      <c r="BK312" s="229">
        <f>ROUND(I312*H312,2)</f>
        <v>0</v>
      </c>
      <c r="BL312" s="15" t="s">
        <v>192</v>
      </c>
      <c r="BM312" s="15" t="s">
        <v>3774</v>
      </c>
    </row>
    <row r="313" s="1" customFormat="1">
      <c r="B313" s="37"/>
      <c r="C313" s="38"/>
      <c r="D313" s="230" t="s">
        <v>181</v>
      </c>
      <c r="E313" s="38"/>
      <c r="F313" s="231" t="s">
        <v>3775</v>
      </c>
      <c r="G313" s="38"/>
      <c r="H313" s="38"/>
      <c r="I313" s="142"/>
      <c r="J313" s="38"/>
      <c r="K313" s="38"/>
      <c r="L313" s="42"/>
      <c r="M313" s="232"/>
      <c r="N313" s="78"/>
      <c r="O313" s="78"/>
      <c r="P313" s="78"/>
      <c r="Q313" s="78"/>
      <c r="R313" s="78"/>
      <c r="S313" s="78"/>
      <c r="T313" s="79"/>
      <c r="AT313" s="15" t="s">
        <v>181</v>
      </c>
      <c r="AU313" s="15" t="s">
        <v>90</v>
      </c>
    </row>
    <row r="314" s="12" customFormat="1">
      <c r="B314" s="236"/>
      <c r="C314" s="237"/>
      <c r="D314" s="230" t="s">
        <v>287</v>
      </c>
      <c r="E314" s="238" t="s">
        <v>1</v>
      </c>
      <c r="F314" s="239" t="s">
        <v>90</v>
      </c>
      <c r="G314" s="237"/>
      <c r="H314" s="240">
        <v>2</v>
      </c>
      <c r="I314" s="241"/>
      <c r="J314" s="237"/>
      <c r="K314" s="237"/>
      <c r="L314" s="242"/>
      <c r="M314" s="243"/>
      <c r="N314" s="244"/>
      <c r="O314" s="244"/>
      <c r="P314" s="244"/>
      <c r="Q314" s="244"/>
      <c r="R314" s="244"/>
      <c r="S314" s="244"/>
      <c r="T314" s="245"/>
      <c r="AT314" s="246" t="s">
        <v>287</v>
      </c>
      <c r="AU314" s="246" t="s">
        <v>90</v>
      </c>
      <c r="AV314" s="12" t="s">
        <v>90</v>
      </c>
      <c r="AW314" s="12" t="s">
        <v>40</v>
      </c>
      <c r="AX314" s="12" t="s">
        <v>87</v>
      </c>
      <c r="AY314" s="246" t="s">
        <v>174</v>
      </c>
    </row>
    <row r="315" s="1" customFormat="1" ht="16.5" customHeight="1">
      <c r="B315" s="37"/>
      <c r="C315" s="218" t="s">
        <v>673</v>
      </c>
      <c r="D315" s="218" t="s">
        <v>175</v>
      </c>
      <c r="E315" s="219" t="s">
        <v>3776</v>
      </c>
      <c r="F315" s="220" t="s">
        <v>3777</v>
      </c>
      <c r="G315" s="221" t="s">
        <v>320</v>
      </c>
      <c r="H315" s="222">
        <v>2</v>
      </c>
      <c r="I315" s="223"/>
      <c r="J315" s="224">
        <f>ROUND(I315*H315,2)</f>
        <v>0</v>
      </c>
      <c r="K315" s="220" t="s">
        <v>330</v>
      </c>
      <c r="L315" s="42"/>
      <c r="M315" s="225" t="s">
        <v>1</v>
      </c>
      <c r="N315" s="226" t="s">
        <v>50</v>
      </c>
      <c r="O315" s="78"/>
      <c r="P315" s="227">
        <f>O315*H315</f>
        <v>0</v>
      </c>
      <c r="Q315" s="227">
        <v>0.00016000000000000001</v>
      </c>
      <c r="R315" s="227">
        <f>Q315*H315</f>
        <v>0.00032000000000000003</v>
      </c>
      <c r="S315" s="227">
        <v>0</v>
      </c>
      <c r="T315" s="228">
        <f>S315*H315</f>
        <v>0</v>
      </c>
      <c r="AR315" s="15" t="s">
        <v>192</v>
      </c>
      <c r="AT315" s="15" t="s">
        <v>175</v>
      </c>
      <c r="AU315" s="15" t="s">
        <v>90</v>
      </c>
      <c r="AY315" s="15" t="s">
        <v>174</v>
      </c>
      <c r="BE315" s="229">
        <f>IF(N315="základní",J315,0)</f>
        <v>0</v>
      </c>
      <c r="BF315" s="229">
        <f>IF(N315="snížená",J315,0)</f>
        <v>0</v>
      </c>
      <c r="BG315" s="229">
        <f>IF(N315="zákl. přenesená",J315,0)</f>
        <v>0</v>
      </c>
      <c r="BH315" s="229">
        <f>IF(N315="sníž. přenesená",J315,0)</f>
        <v>0</v>
      </c>
      <c r="BI315" s="229">
        <f>IF(N315="nulová",J315,0)</f>
        <v>0</v>
      </c>
      <c r="BJ315" s="15" t="s">
        <v>87</v>
      </c>
      <c r="BK315" s="229">
        <f>ROUND(I315*H315,2)</f>
        <v>0</v>
      </c>
      <c r="BL315" s="15" t="s">
        <v>192</v>
      </c>
      <c r="BM315" s="15" t="s">
        <v>3778</v>
      </c>
    </row>
    <row r="316" s="1" customFormat="1">
      <c r="B316" s="37"/>
      <c r="C316" s="38"/>
      <c r="D316" s="230" t="s">
        <v>181</v>
      </c>
      <c r="E316" s="38"/>
      <c r="F316" s="231" t="s">
        <v>3779</v>
      </c>
      <c r="G316" s="38"/>
      <c r="H316" s="38"/>
      <c r="I316" s="142"/>
      <c r="J316" s="38"/>
      <c r="K316" s="38"/>
      <c r="L316" s="42"/>
      <c r="M316" s="232"/>
      <c r="N316" s="78"/>
      <c r="O316" s="78"/>
      <c r="P316" s="78"/>
      <c r="Q316" s="78"/>
      <c r="R316" s="78"/>
      <c r="S316" s="78"/>
      <c r="T316" s="79"/>
      <c r="AT316" s="15" t="s">
        <v>181</v>
      </c>
      <c r="AU316" s="15" t="s">
        <v>90</v>
      </c>
    </row>
    <row r="317" s="12" customFormat="1">
      <c r="B317" s="236"/>
      <c r="C317" s="237"/>
      <c r="D317" s="230" t="s">
        <v>287</v>
      </c>
      <c r="E317" s="238" t="s">
        <v>1</v>
      </c>
      <c r="F317" s="239" t="s">
        <v>90</v>
      </c>
      <c r="G317" s="237"/>
      <c r="H317" s="240">
        <v>2</v>
      </c>
      <c r="I317" s="241"/>
      <c r="J317" s="237"/>
      <c r="K317" s="237"/>
      <c r="L317" s="242"/>
      <c r="M317" s="243"/>
      <c r="N317" s="244"/>
      <c r="O317" s="244"/>
      <c r="P317" s="244"/>
      <c r="Q317" s="244"/>
      <c r="R317" s="244"/>
      <c r="S317" s="244"/>
      <c r="T317" s="245"/>
      <c r="AT317" s="246" t="s">
        <v>287</v>
      </c>
      <c r="AU317" s="246" t="s">
        <v>90</v>
      </c>
      <c r="AV317" s="12" t="s">
        <v>90</v>
      </c>
      <c r="AW317" s="12" t="s">
        <v>40</v>
      </c>
      <c r="AX317" s="12" t="s">
        <v>87</v>
      </c>
      <c r="AY317" s="246" t="s">
        <v>174</v>
      </c>
    </row>
    <row r="318" s="1" customFormat="1" ht="16.5" customHeight="1">
      <c r="B318" s="37"/>
      <c r="C318" s="247" t="s">
        <v>679</v>
      </c>
      <c r="D318" s="247" t="s">
        <v>312</v>
      </c>
      <c r="E318" s="248" t="s">
        <v>3780</v>
      </c>
      <c r="F318" s="249" t="s">
        <v>3781</v>
      </c>
      <c r="G318" s="250" t="s">
        <v>320</v>
      </c>
      <c r="H318" s="251">
        <v>2</v>
      </c>
      <c r="I318" s="252"/>
      <c r="J318" s="253">
        <f>ROUND(I318*H318,2)</f>
        <v>0</v>
      </c>
      <c r="K318" s="249" t="s">
        <v>330</v>
      </c>
      <c r="L318" s="254"/>
      <c r="M318" s="255" t="s">
        <v>1</v>
      </c>
      <c r="N318" s="256" t="s">
        <v>50</v>
      </c>
      <c r="O318" s="78"/>
      <c r="P318" s="227">
        <f>O318*H318</f>
        <v>0</v>
      </c>
      <c r="Q318" s="227">
        <v>0.0028</v>
      </c>
      <c r="R318" s="227">
        <f>Q318*H318</f>
        <v>0.0055999999999999999</v>
      </c>
      <c r="S318" s="227">
        <v>0</v>
      </c>
      <c r="T318" s="228">
        <f>S318*H318</f>
        <v>0</v>
      </c>
      <c r="AR318" s="15" t="s">
        <v>209</v>
      </c>
      <c r="AT318" s="15" t="s">
        <v>312</v>
      </c>
      <c r="AU318" s="15" t="s">
        <v>90</v>
      </c>
      <c r="AY318" s="15" t="s">
        <v>174</v>
      </c>
      <c r="BE318" s="229">
        <f>IF(N318="základní",J318,0)</f>
        <v>0</v>
      </c>
      <c r="BF318" s="229">
        <f>IF(N318="snížená",J318,0)</f>
        <v>0</v>
      </c>
      <c r="BG318" s="229">
        <f>IF(N318="zákl. přenesená",J318,0)</f>
        <v>0</v>
      </c>
      <c r="BH318" s="229">
        <f>IF(N318="sníž. přenesená",J318,0)</f>
        <v>0</v>
      </c>
      <c r="BI318" s="229">
        <f>IF(N318="nulová",J318,0)</f>
        <v>0</v>
      </c>
      <c r="BJ318" s="15" t="s">
        <v>87</v>
      </c>
      <c r="BK318" s="229">
        <f>ROUND(I318*H318,2)</f>
        <v>0</v>
      </c>
      <c r="BL318" s="15" t="s">
        <v>192</v>
      </c>
      <c r="BM318" s="15" t="s">
        <v>3782</v>
      </c>
    </row>
    <row r="319" s="1" customFormat="1">
      <c r="B319" s="37"/>
      <c r="C319" s="38"/>
      <c r="D319" s="230" t="s">
        <v>181</v>
      </c>
      <c r="E319" s="38"/>
      <c r="F319" s="231" t="s">
        <v>3783</v>
      </c>
      <c r="G319" s="38"/>
      <c r="H319" s="38"/>
      <c r="I319" s="142"/>
      <c r="J319" s="38"/>
      <c r="K319" s="38"/>
      <c r="L319" s="42"/>
      <c r="M319" s="232"/>
      <c r="N319" s="78"/>
      <c r="O319" s="78"/>
      <c r="P319" s="78"/>
      <c r="Q319" s="78"/>
      <c r="R319" s="78"/>
      <c r="S319" s="78"/>
      <c r="T319" s="79"/>
      <c r="AT319" s="15" t="s">
        <v>181</v>
      </c>
      <c r="AU319" s="15" t="s">
        <v>90</v>
      </c>
    </row>
    <row r="320" s="1" customFormat="1" ht="16.5" customHeight="1">
      <c r="B320" s="37"/>
      <c r="C320" s="218" t="s">
        <v>684</v>
      </c>
      <c r="D320" s="218" t="s">
        <v>175</v>
      </c>
      <c r="E320" s="219" t="s">
        <v>3784</v>
      </c>
      <c r="F320" s="220" t="s">
        <v>3785</v>
      </c>
      <c r="G320" s="221" t="s">
        <v>320</v>
      </c>
      <c r="H320" s="222">
        <v>2</v>
      </c>
      <c r="I320" s="223"/>
      <c r="J320" s="224">
        <f>ROUND(I320*H320,2)</f>
        <v>0</v>
      </c>
      <c r="K320" s="220" t="s">
        <v>330</v>
      </c>
      <c r="L320" s="42"/>
      <c r="M320" s="225" t="s">
        <v>1</v>
      </c>
      <c r="N320" s="226" t="s">
        <v>50</v>
      </c>
      <c r="O320" s="78"/>
      <c r="P320" s="227">
        <f>O320*H320</f>
        <v>0</v>
      </c>
      <c r="Q320" s="227">
        <v>0.0011999999999999999</v>
      </c>
      <c r="R320" s="227">
        <f>Q320*H320</f>
        <v>0.0023999999999999998</v>
      </c>
      <c r="S320" s="227">
        <v>0</v>
      </c>
      <c r="T320" s="228">
        <f>S320*H320</f>
        <v>0</v>
      </c>
      <c r="AR320" s="15" t="s">
        <v>192</v>
      </c>
      <c r="AT320" s="15" t="s">
        <v>175</v>
      </c>
      <c r="AU320" s="15" t="s">
        <v>90</v>
      </c>
      <c r="AY320" s="15" t="s">
        <v>174</v>
      </c>
      <c r="BE320" s="229">
        <f>IF(N320="základní",J320,0)</f>
        <v>0</v>
      </c>
      <c r="BF320" s="229">
        <f>IF(N320="snížená",J320,0)</f>
        <v>0</v>
      </c>
      <c r="BG320" s="229">
        <f>IF(N320="zákl. přenesená",J320,0)</f>
        <v>0</v>
      </c>
      <c r="BH320" s="229">
        <f>IF(N320="sníž. přenesená",J320,0)</f>
        <v>0</v>
      </c>
      <c r="BI320" s="229">
        <f>IF(N320="nulová",J320,0)</f>
        <v>0</v>
      </c>
      <c r="BJ320" s="15" t="s">
        <v>87</v>
      </c>
      <c r="BK320" s="229">
        <f>ROUND(I320*H320,2)</f>
        <v>0</v>
      </c>
      <c r="BL320" s="15" t="s">
        <v>192</v>
      </c>
      <c r="BM320" s="15" t="s">
        <v>3786</v>
      </c>
    </row>
    <row r="321" s="1" customFormat="1">
      <c r="B321" s="37"/>
      <c r="C321" s="38"/>
      <c r="D321" s="230" t="s">
        <v>181</v>
      </c>
      <c r="E321" s="38"/>
      <c r="F321" s="231" t="s">
        <v>3787</v>
      </c>
      <c r="G321" s="38"/>
      <c r="H321" s="38"/>
      <c r="I321" s="142"/>
      <c r="J321" s="38"/>
      <c r="K321" s="38"/>
      <c r="L321" s="42"/>
      <c r="M321" s="232"/>
      <c r="N321" s="78"/>
      <c r="O321" s="78"/>
      <c r="P321" s="78"/>
      <c r="Q321" s="78"/>
      <c r="R321" s="78"/>
      <c r="S321" s="78"/>
      <c r="T321" s="79"/>
      <c r="AT321" s="15" t="s">
        <v>181</v>
      </c>
      <c r="AU321" s="15" t="s">
        <v>90</v>
      </c>
    </row>
    <row r="322" s="12" customFormat="1">
      <c r="B322" s="236"/>
      <c r="C322" s="237"/>
      <c r="D322" s="230" t="s">
        <v>287</v>
      </c>
      <c r="E322" s="238" t="s">
        <v>1</v>
      </c>
      <c r="F322" s="239" t="s">
        <v>90</v>
      </c>
      <c r="G322" s="237"/>
      <c r="H322" s="240">
        <v>2</v>
      </c>
      <c r="I322" s="241"/>
      <c r="J322" s="237"/>
      <c r="K322" s="237"/>
      <c r="L322" s="242"/>
      <c r="M322" s="243"/>
      <c r="N322" s="244"/>
      <c r="O322" s="244"/>
      <c r="P322" s="244"/>
      <c r="Q322" s="244"/>
      <c r="R322" s="244"/>
      <c r="S322" s="244"/>
      <c r="T322" s="245"/>
      <c r="AT322" s="246" t="s">
        <v>287</v>
      </c>
      <c r="AU322" s="246" t="s">
        <v>90</v>
      </c>
      <c r="AV322" s="12" t="s">
        <v>90</v>
      </c>
      <c r="AW322" s="12" t="s">
        <v>40</v>
      </c>
      <c r="AX322" s="12" t="s">
        <v>87</v>
      </c>
      <c r="AY322" s="246" t="s">
        <v>174</v>
      </c>
    </row>
    <row r="323" s="11" customFormat="1" ht="22.8" customHeight="1">
      <c r="B323" s="202"/>
      <c r="C323" s="203"/>
      <c r="D323" s="204" t="s">
        <v>78</v>
      </c>
      <c r="E323" s="216" t="s">
        <v>213</v>
      </c>
      <c r="F323" s="216" t="s">
        <v>483</v>
      </c>
      <c r="G323" s="203"/>
      <c r="H323" s="203"/>
      <c r="I323" s="206"/>
      <c r="J323" s="217">
        <f>BK323</f>
        <v>0</v>
      </c>
      <c r="K323" s="203"/>
      <c r="L323" s="208"/>
      <c r="M323" s="209"/>
      <c r="N323" s="210"/>
      <c r="O323" s="210"/>
      <c r="P323" s="211">
        <f>P324+SUM(P325:P333)</f>
        <v>0</v>
      </c>
      <c r="Q323" s="210"/>
      <c r="R323" s="211">
        <f>R324+SUM(R325:R333)</f>
        <v>0</v>
      </c>
      <c r="S323" s="210"/>
      <c r="T323" s="212">
        <f>T324+SUM(T325:T333)</f>
        <v>0</v>
      </c>
      <c r="AR323" s="213" t="s">
        <v>87</v>
      </c>
      <c r="AT323" s="214" t="s">
        <v>78</v>
      </c>
      <c r="AU323" s="214" t="s">
        <v>87</v>
      </c>
      <c r="AY323" s="213" t="s">
        <v>174</v>
      </c>
      <c r="BK323" s="215">
        <f>BK324+SUM(BK325:BK333)</f>
        <v>0</v>
      </c>
    </row>
    <row r="324" s="1" customFormat="1" ht="16.5" customHeight="1">
      <c r="B324" s="37"/>
      <c r="C324" s="218" t="s">
        <v>690</v>
      </c>
      <c r="D324" s="218" t="s">
        <v>175</v>
      </c>
      <c r="E324" s="219" t="s">
        <v>2414</v>
      </c>
      <c r="F324" s="220" t="s">
        <v>2415</v>
      </c>
      <c r="G324" s="221" t="s">
        <v>463</v>
      </c>
      <c r="H324" s="222">
        <v>10</v>
      </c>
      <c r="I324" s="223"/>
      <c r="J324" s="224">
        <f>ROUND(I324*H324,2)</f>
        <v>0</v>
      </c>
      <c r="K324" s="220" t="s">
        <v>330</v>
      </c>
      <c r="L324" s="42"/>
      <c r="M324" s="225" t="s">
        <v>1</v>
      </c>
      <c r="N324" s="226" t="s">
        <v>50</v>
      </c>
      <c r="O324" s="78"/>
      <c r="P324" s="227">
        <f>O324*H324</f>
        <v>0</v>
      </c>
      <c r="Q324" s="227">
        <v>0</v>
      </c>
      <c r="R324" s="227">
        <f>Q324*H324</f>
        <v>0</v>
      </c>
      <c r="S324" s="227">
        <v>0</v>
      </c>
      <c r="T324" s="228">
        <f>S324*H324</f>
        <v>0</v>
      </c>
      <c r="AR324" s="15" t="s">
        <v>192</v>
      </c>
      <c r="AT324" s="15" t="s">
        <v>175</v>
      </c>
      <c r="AU324" s="15" t="s">
        <v>90</v>
      </c>
      <c r="AY324" s="15" t="s">
        <v>174</v>
      </c>
      <c r="BE324" s="229">
        <f>IF(N324="základní",J324,0)</f>
        <v>0</v>
      </c>
      <c r="BF324" s="229">
        <f>IF(N324="snížená",J324,0)</f>
        <v>0</v>
      </c>
      <c r="BG324" s="229">
        <f>IF(N324="zákl. přenesená",J324,0)</f>
        <v>0</v>
      </c>
      <c r="BH324" s="229">
        <f>IF(N324="sníž. přenesená",J324,0)</f>
        <v>0</v>
      </c>
      <c r="BI324" s="229">
        <f>IF(N324="nulová",J324,0)</f>
        <v>0</v>
      </c>
      <c r="BJ324" s="15" t="s">
        <v>87</v>
      </c>
      <c r="BK324" s="229">
        <f>ROUND(I324*H324,2)</f>
        <v>0</v>
      </c>
      <c r="BL324" s="15" t="s">
        <v>192</v>
      </c>
      <c r="BM324" s="15" t="s">
        <v>3788</v>
      </c>
    </row>
    <row r="325" s="1" customFormat="1">
      <c r="B325" s="37"/>
      <c r="C325" s="38"/>
      <c r="D325" s="230" t="s">
        <v>181</v>
      </c>
      <c r="E325" s="38"/>
      <c r="F325" s="231" t="s">
        <v>2415</v>
      </c>
      <c r="G325" s="38"/>
      <c r="H325" s="38"/>
      <c r="I325" s="142"/>
      <c r="J325" s="38"/>
      <c r="K325" s="38"/>
      <c r="L325" s="42"/>
      <c r="M325" s="232"/>
      <c r="N325" s="78"/>
      <c r="O325" s="78"/>
      <c r="P325" s="78"/>
      <c r="Q325" s="78"/>
      <c r="R325" s="78"/>
      <c r="S325" s="78"/>
      <c r="T325" s="79"/>
      <c r="AT325" s="15" t="s">
        <v>181</v>
      </c>
      <c r="AU325" s="15" t="s">
        <v>90</v>
      </c>
    </row>
    <row r="326" s="12" customFormat="1">
      <c r="B326" s="236"/>
      <c r="C326" s="237"/>
      <c r="D326" s="230" t="s">
        <v>287</v>
      </c>
      <c r="E326" s="238" t="s">
        <v>1</v>
      </c>
      <c r="F326" s="239" t="s">
        <v>3667</v>
      </c>
      <c r="G326" s="237"/>
      <c r="H326" s="240">
        <v>10</v>
      </c>
      <c r="I326" s="241"/>
      <c r="J326" s="237"/>
      <c r="K326" s="237"/>
      <c r="L326" s="242"/>
      <c r="M326" s="243"/>
      <c r="N326" s="244"/>
      <c r="O326" s="244"/>
      <c r="P326" s="244"/>
      <c r="Q326" s="244"/>
      <c r="R326" s="244"/>
      <c r="S326" s="244"/>
      <c r="T326" s="245"/>
      <c r="AT326" s="246" t="s">
        <v>287</v>
      </c>
      <c r="AU326" s="246" t="s">
        <v>90</v>
      </c>
      <c r="AV326" s="12" t="s">
        <v>90</v>
      </c>
      <c r="AW326" s="12" t="s">
        <v>40</v>
      </c>
      <c r="AX326" s="12" t="s">
        <v>87</v>
      </c>
      <c r="AY326" s="246" t="s">
        <v>174</v>
      </c>
    </row>
    <row r="327" s="1" customFormat="1" ht="16.5" customHeight="1">
      <c r="B327" s="37"/>
      <c r="C327" s="218" t="s">
        <v>697</v>
      </c>
      <c r="D327" s="218" t="s">
        <v>175</v>
      </c>
      <c r="E327" s="219" t="s">
        <v>2417</v>
      </c>
      <c r="F327" s="220" t="s">
        <v>2418</v>
      </c>
      <c r="G327" s="221" t="s">
        <v>463</v>
      </c>
      <c r="H327" s="222">
        <v>480</v>
      </c>
      <c r="I327" s="223"/>
      <c r="J327" s="224">
        <f>ROUND(I327*H327,2)</f>
        <v>0</v>
      </c>
      <c r="K327" s="220" t="s">
        <v>330</v>
      </c>
      <c r="L327" s="42"/>
      <c r="M327" s="225" t="s">
        <v>1</v>
      </c>
      <c r="N327" s="226" t="s">
        <v>50</v>
      </c>
      <c r="O327" s="78"/>
      <c r="P327" s="227">
        <f>O327*H327</f>
        <v>0</v>
      </c>
      <c r="Q327" s="227">
        <v>0</v>
      </c>
      <c r="R327" s="227">
        <f>Q327*H327</f>
        <v>0</v>
      </c>
      <c r="S327" s="227">
        <v>0</v>
      </c>
      <c r="T327" s="228">
        <f>S327*H327</f>
        <v>0</v>
      </c>
      <c r="AR327" s="15" t="s">
        <v>192</v>
      </c>
      <c r="AT327" s="15" t="s">
        <v>175</v>
      </c>
      <c r="AU327" s="15" t="s">
        <v>90</v>
      </c>
      <c r="AY327" s="15" t="s">
        <v>174</v>
      </c>
      <c r="BE327" s="229">
        <f>IF(N327="základní",J327,0)</f>
        <v>0</v>
      </c>
      <c r="BF327" s="229">
        <f>IF(N327="snížená",J327,0)</f>
        <v>0</v>
      </c>
      <c r="BG327" s="229">
        <f>IF(N327="zákl. přenesená",J327,0)</f>
        <v>0</v>
      </c>
      <c r="BH327" s="229">
        <f>IF(N327="sníž. přenesená",J327,0)</f>
        <v>0</v>
      </c>
      <c r="BI327" s="229">
        <f>IF(N327="nulová",J327,0)</f>
        <v>0</v>
      </c>
      <c r="BJ327" s="15" t="s">
        <v>87</v>
      </c>
      <c r="BK327" s="229">
        <f>ROUND(I327*H327,2)</f>
        <v>0</v>
      </c>
      <c r="BL327" s="15" t="s">
        <v>192</v>
      </c>
      <c r="BM327" s="15" t="s">
        <v>3789</v>
      </c>
    </row>
    <row r="328" s="1" customFormat="1">
      <c r="B328" s="37"/>
      <c r="C328" s="38"/>
      <c r="D328" s="230" t="s">
        <v>181</v>
      </c>
      <c r="E328" s="38"/>
      <c r="F328" s="231" t="s">
        <v>2418</v>
      </c>
      <c r="G328" s="38"/>
      <c r="H328" s="38"/>
      <c r="I328" s="142"/>
      <c r="J328" s="38"/>
      <c r="K328" s="38"/>
      <c r="L328" s="42"/>
      <c r="M328" s="232"/>
      <c r="N328" s="78"/>
      <c r="O328" s="78"/>
      <c r="P328" s="78"/>
      <c r="Q328" s="78"/>
      <c r="R328" s="78"/>
      <c r="S328" s="78"/>
      <c r="T328" s="79"/>
      <c r="AT328" s="15" t="s">
        <v>181</v>
      </c>
      <c r="AU328" s="15" t="s">
        <v>90</v>
      </c>
    </row>
    <row r="329" s="12" customFormat="1">
      <c r="B329" s="236"/>
      <c r="C329" s="237"/>
      <c r="D329" s="230" t="s">
        <v>287</v>
      </c>
      <c r="E329" s="238" t="s">
        <v>1</v>
      </c>
      <c r="F329" s="239" t="s">
        <v>3790</v>
      </c>
      <c r="G329" s="237"/>
      <c r="H329" s="240">
        <v>480</v>
      </c>
      <c r="I329" s="241"/>
      <c r="J329" s="237"/>
      <c r="K329" s="237"/>
      <c r="L329" s="242"/>
      <c r="M329" s="243"/>
      <c r="N329" s="244"/>
      <c r="O329" s="244"/>
      <c r="P329" s="244"/>
      <c r="Q329" s="244"/>
      <c r="R329" s="244"/>
      <c r="S329" s="244"/>
      <c r="T329" s="245"/>
      <c r="AT329" s="246" t="s">
        <v>287</v>
      </c>
      <c r="AU329" s="246" t="s">
        <v>90</v>
      </c>
      <c r="AV329" s="12" t="s">
        <v>90</v>
      </c>
      <c r="AW329" s="12" t="s">
        <v>40</v>
      </c>
      <c r="AX329" s="12" t="s">
        <v>87</v>
      </c>
      <c r="AY329" s="246" t="s">
        <v>174</v>
      </c>
    </row>
    <row r="330" s="1" customFormat="1" ht="16.5" customHeight="1">
      <c r="B330" s="37"/>
      <c r="C330" s="218" t="s">
        <v>702</v>
      </c>
      <c r="D330" s="218" t="s">
        <v>175</v>
      </c>
      <c r="E330" s="219" t="s">
        <v>2425</v>
      </c>
      <c r="F330" s="220" t="s">
        <v>2426</v>
      </c>
      <c r="G330" s="221" t="s">
        <v>463</v>
      </c>
      <c r="H330" s="222">
        <v>480</v>
      </c>
      <c r="I330" s="223"/>
      <c r="J330" s="224">
        <f>ROUND(I330*H330,2)</f>
        <v>0</v>
      </c>
      <c r="K330" s="220" t="s">
        <v>330</v>
      </c>
      <c r="L330" s="42"/>
      <c r="M330" s="225" t="s">
        <v>1</v>
      </c>
      <c r="N330" s="226" t="s">
        <v>50</v>
      </c>
      <c r="O330" s="78"/>
      <c r="P330" s="227">
        <f>O330*H330</f>
        <v>0</v>
      </c>
      <c r="Q330" s="227">
        <v>0</v>
      </c>
      <c r="R330" s="227">
        <f>Q330*H330</f>
        <v>0</v>
      </c>
      <c r="S330" s="227">
        <v>0</v>
      </c>
      <c r="T330" s="228">
        <f>S330*H330</f>
        <v>0</v>
      </c>
      <c r="AR330" s="15" t="s">
        <v>192</v>
      </c>
      <c r="AT330" s="15" t="s">
        <v>175</v>
      </c>
      <c r="AU330" s="15" t="s">
        <v>90</v>
      </c>
      <c r="AY330" s="15" t="s">
        <v>174</v>
      </c>
      <c r="BE330" s="229">
        <f>IF(N330="základní",J330,0)</f>
        <v>0</v>
      </c>
      <c r="BF330" s="229">
        <f>IF(N330="snížená",J330,0)</f>
        <v>0</v>
      </c>
      <c r="BG330" s="229">
        <f>IF(N330="zákl. přenesená",J330,0)</f>
        <v>0</v>
      </c>
      <c r="BH330" s="229">
        <f>IF(N330="sníž. přenesená",J330,0)</f>
        <v>0</v>
      </c>
      <c r="BI330" s="229">
        <f>IF(N330="nulová",J330,0)</f>
        <v>0</v>
      </c>
      <c r="BJ330" s="15" t="s">
        <v>87</v>
      </c>
      <c r="BK330" s="229">
        <f>ROUND(I330*H330,2)</f>
        <v>0</v>
      </c>
      <c r="BL330" s="15" t="s">
        <v>192</v>
      </c>
      <c r="BM330" s="15" t="s">
        <v>3791</v>
      </c>
    </row>
    <row r="331" s="1" customFormat="1">
      <c r="B331" s="37"/>
      <c r="C331" s="38"/>
      <c r="D331" s="230" t="s">
        <v>181</v>
      </c>
      <c r="E331" s="38"/>
      <c r="F331" s="231" t="s">
        <v>2426</v>
      </c>
      <c r="G331" s="38"/>
      <c r="H331" s="38"/>
      <c r="I331" s="142"/>
      <c r="J331" s="38"/>
      <c r="K331" s="38"/>
      <c r="L331" s="42"/>
      <c r="M331" s="232"/>
      <c r="N331" s="78"/>
      <c r="O331" s="78"/>
      <c r="P331" s="78"/>
      <c r="Q331" s="78"/>
      <c r="R331" s="78"/>
      <c r="S331" s="78"/>
      <c r="T331" s="79"/>
      <c r="AT331" s="15" t="s">
        <v>181</v>
      </c>
      <c r="AU331" s="15" t="s">
        <v>90</v>
      </c>
    </row>
    <row r="332" s="12" customFormat="1">
      <c r="B332" s="236"/>
      <c r="C332" s="237"/>
      <c r="D332" s="230" t="s">
        <v>287</v>
      </c>
      <c r="E332" s="238" t="s">
        <v>1</v>
      </c>
      <c r="F332" s="239" t="s">
        <v>3790</v>
      </c>
      <c r="G332" s="237"/>
      <c r="H332" s="240">
        <v>480</v>
      </c>
      <c r="I332" s="241"/>
      <c r="J332" s="237"/>
      <c r="K332" s="237"/>
      <c r="L332" s="242"/>
      <c r="M332" s="243"/>
      <c r="N332" s="244"/>
      <c r="O332" s="244"/>
      <c r="P332" s="244"/>
      <c r="Q332" s="244"/>
      <c r="R332" s="244"/>
      <c r="S332" s="244"/>
      <c r="T332" s="245"/>
      <c r="AT332" s="246" t="s">
        <v>287</v>
      </c>
      <c r="AU332" s="246" t="s">
        <v>90</v>
      </c>
      <c r="AV332" s="12" t="s">
        <v>90</v>
      </c>
      <c r="AW332" s="12" t="s">
        <v>40</v>
      </c>
      <c r="AX332" s="12" t="s">
        <v>87</v>
      </c>
      <c r="AY332" s="246" t="s">
        <v>174</v>
      </c>
    </row>
    <row r="333" s="11" customFormat="1" ht="20.88" customHeight="1">
      <c r="B333" s="202"/>
      <c r="C333" s="203"/>
      <c r="D333" s="204" t="s">
        <v>78</v>
      </c>
      <c r="E333" s="216" t="s">
        <v>799</v>
      </c>
      <c r="F333" s="216" t="s">
        <v>935</v>
      </c>
      <c r="G333" s="203"/>
      <c r="H333" s="203"/>
      <c r="I333" s="206"/>
      <c r="J333" s="217">
        <f>BK333</f>
        <v>0</v>
      </c>
      <c r="K333" s="203"/>
      <c r="L333" s="208"/>
      <c r="M333" s="209"/>
      <c r="N333" s="210"/>
      <c r="O333" s="210"/>
      <c r="P333" s="211">
        <f>SUM(P334:P336)</f>
        <v>0</v>
      </c>
      <c r="Q333" s="210"/>
      <c r="R333" s="211">
        <f>SUM(R334:R336)</f>
        <v>0</v>
      </c>
      <c r="S333" s="210"/>
      <c r="T333" s="212">
        <f>SUM(T334:T336)</f>
        <v>0</v>
      </c>
      <c r="AR333" s="213" t="s">
        <v>87</v>
      </c>
      <c r="AT333" s="214" t="s">
        <v>78</v>
      </c>
      <c r="AU333" s="214" t="s">
        <v>90</v>
      </c>
      <c r="AY333" s="213" t="s">
        <v>174</v>
      </c>
      <c r="BK333" s="215">
        <f>SUM(BK334:BK336)</f>
        <v>0</v>
      </c>
    </row>
    <row r="334" s="1" customFormat="1" ht="16.5" customHeight="1">
      <c r="B334" s="37"/>
      <c r="C334" s="218" t="s">
        <v>709</v>
      </c>
      <c r="D334" s="218" t="s">
        <v>175</v>
      </c>
      <c r="E334" s="219" t="s">
        <v>2429</v>
      </c>
      <c r="F334" s="220" t="s">
        <v>2430</v>
      </c>
      <c r="G334" s="221" t="s">
        <v>417</v>
      </c>
      <c r="H334" s="222">
        <v>3.4199999999999999</v>
      </c>
      <c r="I334" s="223"/>
      <c r="J334" s="224">
        <f>ROUND(I334*H334,2)</f>
        <v>0</v>
      </c>
      <c r="K334" s="220" t="s">
        <v>330</v>
      </c>
      <c r="L334" s="42"/>
      <c r="M334" s="225" t="s">
        <v>1</v>
      </c>
      <c r="N334" s="226" t="s">
        <v>50</v>
      </c>
      <c r="O334" s="78"/>
      <c r="P334" s="227">
        <f>O334*H334</f>
        <v>0</v>
      </c>
      <c r="Q334" s="227">
        <v>0</v>
      </c>
      <c r="R334" s="227">
        <f>Q334*H334</f>
        <v>0</v>
      </c>
      <c r="S334" s="227">
        <v>0</v>
      </c>
      <c r="T334" s="228">
        <f>S334*H334</f>
        <v>0</v>
      </c>
      <c r="AR334" s="15" t="s">
        <v>192</v>
      </c>
      <c r="AT334" s="15" t="s">
        <v>175</v>
      </c>
      <c r="AU334" s="15" t="s">
        <v>187</v>
      </c>
      <c r="AY334" s="15" t="s">
        <v>174</v>
      </c>
      <c r="BE334" s="229">
        <f>IF(N334="základní",J334,0)</f>
        <v>0</v>
      </c>
      <c r="BF334" s="229">
        <f>IF(N334="snížená",J334,0)</f>
        <v>0</v>
      </c>
      <c r="BG334" s="229">
        <f>IF(N334="zákl. přenesená",J334,0)</f>
        <v>0</v>
      </c>
      <c r="BH334" s="229">
        <f>IF(N334="sníž. přenesená",J334,0)</f>
        <v>0</v>
      </c>
      <c r="BI334" s="229">
        <f>IF(N334="nulová",J334,0)</f>
        <v>0</v>
      </c>
      <c r="BJ334" s="15" t="s">
        <v>87</v>
      </c>
      <c r="BK334" s="229">
        <f>ROUND(I334*H334,2)</f>
        <v>0</v>
      </c>
      <c r="BL334" s="15" t="s">
        <v>192</v>
      </c>
      <c r="BM334" s="15" t="s">
        <v>3792</v>
      </c>
    </row>
    <row r="335" s="1" customFormat="1">
      <c r="B335" s="37"/>
      <c r="C335" s="38"/>
      <c r="D335" s="230" t="s">
        <v>181</v>
      </c>
      <c r="E335" s="38"/>
      <c r="F335" s="231" t="s">
        <v>2432</v>
      </c>
      <c r="G335" s="38"/>
      <c r="H335" s="38"/>
      <c r="I335" s="142"/>
      <c r="J335" s="38"/>
      <c r="K335" s="38"/>
      <c r="L335" s="42"/>
      <c r="M335" s="232"/>
      <c r="N335" s="78"/>
      <c r="O335" s="78"/>
      <c r="P335" s="78"/>
      <c r="Q335" s="78"/>
      <c r="R335" s="78"/>
      <c r="S335" s="78"/>
      <c r="T335" s="79"/>
      <c r="AT335" s="15" t="s">
        <v>181</v>
      </c>
      <c r="AU335" s="15" t="s">
        <v>187</v>
      </c>
    </row>
    <row r="336" s="12" customFormat="1">
      <c r="B336" s="236"/>
      <c r="C336" s="237"/>
      <c r="D336" s="230" t="s">
        <v>287</v>
      </c>
      <c r="E336" s="238" t="s">
        <v>1</v>
      </c>
      <c r="F336" s="239" t="s">
        <v>3793</v>
      </c>
      <c r="G336" s="237"/>
      <c r="H336" s="240">
        <v>3.4199999999999999</v>
      </c>
      <c r="I336" s="241"/>
      <c r="J336" s="237"/>
      <c r="K336" s="237"/>
      <c r="L336" s="242"/>
      <c r="M336" s="243"/>
      <c r="N336" s="244"/>
      <c r="O336" s="244"/>
      <c r="P336" s="244"/>
      <c r="Q336" s="244"/>
      <c r="R336" s="244"/>
      <c r="S336" s="244"/>
      <c r="T336" s="245"/>
      <c r="AT336" s="246" t="s">
        <v>287</v>
      </c>
      <c r="AU336" s="246" t="s">
        <v>187</v>
      </c>
      <c r="AV336" s="12" t="s">
        <v>90</v>
      </c>
      <c r="AW336" s="12" t="s">
        <v>40</v>
      </c>
      <c r="AX336" s="12" t="s">
        <v>79</v>
      </c>
      <c r="AY336" s="246" t="s">
        <v>174</v>
      </c>
    </row>
    <row r="337" s="11" customFormat="1" ht="22.8" customHeight="1">
      <c r="B337" s="202"/>
      <c r="C337" s="203"/>
      <c r="D337" s="204" t="s">
        <v>78</v>
      </c>
      <c r="E337" s="216" t="s">
        <v>1097</v>
      </c>
      <c r="F337" s="216" t="s">
        <v>1098</v>
      </c>
      <c r="G337" s="203"/>
      <c r="H337" s="203"/>
      <c r="I337" s="206"/>
      <c r="J337" s="217">
        <f>BK337</f>
        <v>0</v>
      </c>
      <c r="K337" s="203"/>
      <c r="L337" s="208"/>
      <c r="M337" s="209"/>
      <c r="N337" s="210"/>
      <c r="O337" s="210"/>
      <c r="P337" s="211">
        <f>SUM(P338:P349)</f>
        <v>0</v>
      </c>
      <c r="Q337" s="210"/>
      <c r="R337" s="211">
        <f>SUM(R338:R349)</f>
        <v>0</v>
      </c>
      <c r="S337" s="210"/>
      <c r="T337" s="212">
        <f>SUM(T338:T349)</f>
        <v>0</v>
      </c>
      <c r="AR337" s="213" t="s">
        <v>87</v>
      </c>
      <c r="AT337" s="214" t="s">
        <v>78</v>
      </c>
      <c r="AU337" s="214" t="s">
        <v>87</v>
      </c>
      <c r="AY337" s="213" t="s">
        <v>174</v>
      </c>
      <c r="BK337" s="215">
        <f>SUM(BK338:BK349)</f>
        <v>0</v>
      </c>
    </row>
    <row r="338" s="1" customFormat="1" ht="16.5" customHeight="1">
      <c r="B338" s="37"/>
      <c r="C338" s="218" t="s">
        <v>714</v>
      </c>
      <c r="D338" s="218" t="s">
        <v>175</v>
      </c>
      <c r="E338" s="219" t="s">
        <v>1103</v>
      </c>
      <c r="F338" s="220" t="s">
        <v>1104</v>
      </c>
      <c r="G338" s="221" t="s">
        <v>417</v>
      </c>
      <c r="H338" s="222">
        <v>3.4199999999999999</v>
      </c>
      <c r="I338" s="223"/>
      <c r="J338" s="224">
        <f>ROUND(I338*H338,2)</f>
        <v>0</v>
      </c>
      <c r="K338" s="220" t="s">
        <v>330</v>
      </c>
      <c r="L338" s="42"/>
      <c r="M338" s="225" t="s">
        <v>1</v>
      </c>
      <c r="N338" s="226" t="s">
        <v>50</v>
      </c>
      <c r="O338" s="78"/>
      <c r="P338" s="227">
        <f>O338*H338</f>
        <v>0</v>
      </c>
      <c r="Q338" s="227">
        <v>0</v>
      </c>
      <c r="R338" s="227">
        <f>Q338*H338</f>
        <v>0</v>
      </c>
      <c r="S338" s="227">
        <v>0</v>
      </c>
      <c r="T338" s="228">
        <f>S338*H338</f>
        <v>0</v>
      </c>
      <c r="AR338" s="15" t="s">
        <v>192</v>
      </c>
      <c r="AT338" s="15" t="s">
        <v>175</v>
      </c>
      <c r="AU338" s="15" t="s">
        <v>90</v>
      </c>
      <c r="AY338" s="15" t="s">
        <v>174</v>
      </c>
      <c r="BE338" s="229">
        <f>IF(N338="základní",J338,0)</f>
        <v>0</v>
      </c>
      <c r="BF338" s="229">
        <f>IF(N338="snížená",J338,0)</f>
        <v>0</v>
      </c>
      <c r="BG338" s="229">
        <f>IF(N338="zákl. přenesená",J338,0)</f>
        <v>0</v>
      </c>
      <c r="BH338" s="229">
        <f>IF(N338="sníž. přenesená",J338,0)</f>
        <v>0</v>
      </c>
      <c r="BI338" s="229">
        <f>IF(N338="nulová",J338,0)</f>
        <v>0</v>
      </c>
      <c r="BJ338" s="15" t="s">
        <v>87</v>
      </c>
      <c r="BK338" s="229">
        <f>ROUND(I338*H338,2)</f>
        <v>0</v>
      </c>
      <c r="BL338" s="15" t="s">
        <v>192</v>
      </c>
      <c r="BM338" s="15" t="s">
        <v>3794</v>
      </c>
    </row>
    <row r="339" s="1" customFormat="1">
      <c r="B339" s="37"/>
      <c r="C339" s="38"/>
      <c r="D339" s="230" t="s">
        <v>181</v>
      </c>
      <c r="E339" s="38"/>
      <c r="F339" s="231" t="s">
        <v>1104</v>
      </c>
      <c r="G339" s="38"/>
      <c r="H339" s="38"/>
      <c r="I339" s="142"/>
      <c r="J339" s="38"/>
      <c r="K339" s="38"/>
      <c r="L339" s="42"/>
      <c r="M339" s="232"/>
      <c r="N339" s="78"/>
      <c r="O339" s="78"/>
      <c r="P339" s="78"/>
      <c r="Q339" s="78"/>
      <c r="R339" s="78"/>
      <c r="S339" s="78"/>
      <c r="T339" s="79"/>
      <c r="AT339" s="15" t="s">
        <v>181</v>
      </c>
      <c r="AU339" s="15" t="s">
        <v>90</v>
      </c>
    </row>
    <row r="340" s="12" customFormat="1">
      <c r="B340" s="236"/>
      <c r="C340" s="237"/>
      <c r="D340" s="230" t="s">
        <v>287</v>
      </c>
      <c r="E340" s="238" t="s">
        <v>1</v>
      </c>
      <c r="F340" s="239" t="s">
        <v>3793</v>
      </c>
      <c r="G340" s="237"/>
      <c r="H340" s="240">
        <v>3.4199999999999999</v>
      </c>
      <c r="I340" s="241"/>
      <c r="J340" s="237"/>
      <c r="K340" s="237"/>
      <c r="L340" s="242"/>
      <c r="M340" s="243"/>
      <c r="N340" s="244"/>
      <c r="O340" s="244"/>
      <c r="P340" s="244"/>
      <c r="Q340" s="244"/>
      <c r="R340" s="244"/>
      <c r="S340" s="244"/>
      <c r="T340" s="245"/>
      <c r="AT340" s="246" t="s">
        <v>287</v>
      </c>
      <c r="AU340" s="246" t="s">
        <v>90</v>
      </c>
      <c r="AV340" s="12" t="s">
        <v>90</v>
      </c>
      <c r="AW340" s="12" t="s">
        <v>40</v>
      </c>
      <c r="AX340" s="12" t="s">
        <v>87</v>
      </c>
      <c r="AY340" s="246" t="s">
        <v>174</v>
      </c>
    </row>
    <row r="341" s="1" customFormat="1" ht="16.5" customHeight="1">
      <c r="B341" s="37"/>
      <c r="C341" s="218" t="s">
        <v>719</v>
      </c>
      <c r="D341" s="218" t="s">
        <v>175</v>
      </c>
      <c r="E341" s="219" t="s">
        <v>1107</v>
      </c>
      <c r="F341" s="220" t="s">
        <v>1108</v>
      </c>
      <c r="G341" s="221" t="s">
        <v>417</v>
      </c>
      <c r="H341" s="222">
        <v>37.619999999999997</v>
      </c>
      <c r="I341" s="223"/>
      <c r="J341" s="224">
        <f>ROUND(I341*H341,2)</f>
        <v>0</v>
      </c>
      <c r="K341" s="220" t="s">
        <v>330</v>
      </c>
      <c r="L341" s="42"/>
      <c r="M341" s="225" t="s">
        <v>1</v>
      </c>
      <c r="N341" s="226" t="s">
        <v>50</v>
      </c>
      <c r="O341" s="78"/>
      <c r="P341" s="227">
        <f>O341*H341</f>
        <v>0</v>
      </c>
      <c r="Q341" s="227">
        <v>0</v>
      </c>
      <c r="R341" s="227">
        <f>Q341*H341</f>
        <v>0</v>
      </c>
      <c r="S341" s="227">
        <v>0</v>
      </c>
      <c r="T341" s="228">
        <f>S341*H341</f>
        <v>0</v>
      </c>
      <c r="AR341" s="15" t="s">
        <v>192</v>
      </c>
      <c r="AT341" s="15" t="s">
        <v>175</v>
      </c>
      <c r="AU341" s="15" t="s">
        <v>90</v>
      </c>
      <c r="AY341" s="15" t="s">
        <v>174</v>
      </c>
      <c r="BE341" s="229">
        <f>IF(N341="základní",J341,0)</f>
        <v>0</v>
      </c>
      <c r="BF341" s="229">
        <f>IF(N341="snížená",J341,0)</f>
        <v>0</v>
      </c>
      <c r="BG341" s="229">
        <f>IF(N341="zákl. přenesená",J341,0)</f>
        <v>0</v>
      </c>
      <c r="BH341" s="229">
        <f>IF(N341="sníž. přenesená",J341,0)</f>
        <v>0</v>
      </c>
      <c r="BI341" s="229">
        <f>IF(N341="nulová",J341,0)</f>
        <v>0</v>
      </c>
      <c r="BJ341" s="15" t="s">
        <v>87</v>
      </c>
      <c r="BK341" s="229">
        <f>ROUND(I341*H341,2)</f>
        <v>0</v>
      </c>
      <c r="BL341" s="15" t="s">
        <v>192</v>
      </c>
      <c r="BM341" s="15" t="s">
        <v>3795</v>
      </c>
    </row>
    <row r="342" s="1" customFormat="1">
      <c r="B342" s="37"/>
      <c r="C342" s="38"/>
      <c r="D342" s="230" t="s">
        <v>181</v>
      </c>
      <c r="E342" s="38"/>
      <c r="F342" s="231" t="s">
        <v>1108</v>
      </c>
      <c r="G342" s="38"/>
      <c r="H342" s="38"/>
      <c r="I342" s="142"/>
      <c r="J342" s="38"/>
      <c r="K342" s="38"/>
      <c r="L342" s="42"/>
      <c r="M342" s="232"/>
      <c r="N342" s="78"/>
      <c r="O342" s="78"/>
      <c r="P342" s="78"/>
      <c r="Q342" s="78"/>
      <c r="R342" s="78"/>
      <c r="S342" s="78"/>
      <c r="T342" s="79"/>
      <c r="AT342" s="15" t="s">
        <v>181</v>
      </c>
      <c r="AU342" s="15" t="s">
        <v>90</v>
      </c>
    </row>
    <row r="343" s="12" customFormat="1">
      <c r="B343" s="236"/>
      <c r="C343" s="237"/>
      <c r="D343" s="230" t="s">
        <v>287</v>
      </c>
      <c r="E343" s="237"/>
      <c r="F343" s="239" t="s">
        <v>3796</v>
      </c>
      <c r="G343" s="237"/>
      <c r="H343" s="240">
        <v>37.619999999999997</v>
      </c>
      <c r="I343" s="241"/>
      <c r="J343" s="237"/>
      <c r="K343" s="237"/>
      <c r="L343" s="242"/>
      <c r="M343" s="243"/>
      <c r="N343" s="244"/>
      <c r="O343" s="244"/>
      <c r="P343" s="244"/>
      <c r="Q343" s="244"/>
      <c r="R343" s="244"/>
      <c r="S343" s="244"/>
      <c r="T343" s="245"/>
      <c r="AT343" s="246" t="s">
        <v>287</v>
      </c>
      <c r="AU343" s="246" t="s">
        <v>90</v>
      </c>
      <c r="AV343" s="12" t="s">
        <v>90</v>
      </c>
      <c r="AW343" s="12" t="s">
        <v>4</v>
      </c>
      <c r="AX343" s="12" t="s">
        <v>87</v>
      </c>
      <c r="AY343" s="246" t="s">
        <v>174</v>
      </c>
    </row>
    <row r="344" s="1" customFormat="1" ht="16.5" customHeight="1">
      <c r="B344" s="37"/>
      <c r="C344" s="218" t="s">
        <v>724</v>
      </c>
      <c r="D344" s="218" t="s">
        <v>175</v>
      </c>
      <c r="E344" s="219" t="s">
        <v>2445</v>
      </c>
      <c r="F344" s="220" t="s">
        <v>2446</v>
      </c>
      <c r="G344" s="221" t="s">
        <v>417</v>
      </c>
      <c r="H344" s="222">
        <v>1.8200000000000001</v>
      </c>
      <c r="I344" s="223"/>
      <c r="J344" s="224">
        <f>ROUND(I344*H344,2)</f>
        <v>0</v>
      </c>
      <c r="K344" s="220" t="s">
        <v>330</v>
      </c>
      <c r="L344" s="42"/>
      <c r="M344" s="225" t="s">
        <v>1</v>
      </c>
      <c r="N344" s="226" t="s">
        <v>50</v>
      </c>
      <c r="O344" s="78"/>
      <c r="P344" s="227">
        <f>O344*H344</f>
        <v>0</v>
      </c>
      <c r="Q344" s="227">
        <v>0</v>
      </c>
      <c r="R344" s="227">
        <f>Q344*H344</f>
        <v>0</v>
      </c>
      <c r="S344" s="227">
        <v>0</v>
      </c>
      <c r="T344" s="228">
        <f>S344*H344</f>
        <v>0</v>
      </c>
      <c r="AR344" s="15" t="s">
        <v>192</v>
      </c>
      <c r="AT344" s="15" t="s">
        <v>175</v>
      </c>
      <c r="AU344" s="15" t="s">
        <v>90</v>
      </c>
      <c r="AY344" s="15" t="s">
        <v>174</v>
      </c>
      <c r="BE344" s="229">
        <f>IF(N344="základní",J344,0)</f>
        <v>0</v>
      </c>
      <c r="BF344" s="229">
        <f>IF(N344="snížená",J344,0)</f>
        <v>0</v>
      </c>
      <c r="BG344" s="229">
        <f>IF(N344="zákl. přenesená",J344,0)</f>
        <v>0</v>
      </c>
      <c r="BH344" s="229">
        <f>IF(N344="sníž. přenesená",J344,0)</f>
        <v>0</v>
      </c>
      <c r="BI344" s="229">
        <f>IF(N344="nulová",J344,0)</f>
        <v>0</v>
      </c>
      <c r="BJ344" s="15" t="s">
        <v>87</v>
      </c>
      <c r="BK344" s="229">
        <f>ROUND(I344*H344,2)</f>
        <v>0</v>
      </c>
      <c r="BL344" s="15" t="s">
        <v>192</v>
      </c>
      <c r="BM344" s="15" t="s">
        <v>3797</v>
      </c>
    </row>
    <row r="345" s="1" customFormat="1">
      <c r="B345" s="37"/>
      <c r="C345" s="38"/>
      <c r="D345" s="230" t="s">
        <v>181</v>
      </c>
      <c r="E345" s="38"/>
      <c r="F345" s="231" t="s">
        <v>2446</v>
      </c>
      <c r="G345" s="38"/>
      <c r="H345" s="38"/>
      <c r="I345" s="142"/>
      <c r="J345" s="38"/>
      <c r="K345" s="38"/>
      <c r="L345" s="42"/>
      <c r="M345" s="232"/>
      <c r="N345" s="78"/>
      <c r="O345" s="78"/>
      <c r="P345" s="78"/>
      <c r="Q345" s="78"/>
      <c r="R345" s="78"/>
      <c r="S345" s="78"/>
      <c r="T345" s="79"/>
      <c r="AT345" s="15" t="s">
        <v>181</v>
      </c>
      <c r="AU345" s="15" t="s">
        <v>90</v>
      </c>
    </row>
    <row r="346" s="12" customFormat="1">
      <c r="B346" s="236"/>
      <c r="C346" s="237"/>
      <c r="D346" s="230" t="s">
        <v>287</v>
      </c>
      <c r="E346" s="238" t="s">
        <v>1</v>
      </c>
      <c r="F346" s="239" t="s">
        <v>3798</v>
      </c>
      <c r="G346" s="237"/>
      <c r="H346" s="240">
        <v>1.8200000000000001</v>
      </c>
      <c r="I346" s="241"/>
      <c r="J346" s="237"/>
      <c r="K346" s="237"/>
      <c r="L346" s="242"/>
      <c r="M346" s="243"/>
      <c r="N346" s="244"/>
      <c r="O346" s="244"/>
      <c r="P346" s="244"/>
      <c r="Q346" s="244"/>
      <c r="R346" s="244"/>
      <c r="S346" s="244"/>
      <c r="T346" s="245"/>
      <c r="AT346" s="246" t="s">
        <v>287</v>
      </c>
      <c r="AU346" s="246" t="s">
        <v>90</v>
      </c>
      <c r="AV346" s="12" t="s">
        <v>90</v>
      </c>
      <c r="AW346" s="12" t="s">
        <v>40</v>
      </c>
      <c r="AX346" s="12" t="s">
        <v>87</v>
      </c>
      <c r="AY346" s="246" t="s">
        <v>174</v>
      </c>
    </row>
    <row r="347" s="1" customFormat="1" ht="16.5" customHeight="1">
      <c r="B347" s="37"/>
      <c r="C347" s="218" t="s">
        <v>730</v>
      </c>
      <c r="D347" s="218" t="s">
        <v>175</v>
      </c>
      <c r="E347" s="219" t="s">
        <v>2449</v>
      </c>
      <c r="F347" s="220" t="s">
        <v>2450</v>
      </c>
      <c r="G347" s="221" t="s">
        <v>417</v>
      </c>
      <c r="H347" s="222">
        <v>1.6000000000000001</v>
      </c>
      <c r="I347" s="223"/>
      <c r="J347" s="224">
        <f>ROUND(I347*H347,2)</f>
        <v>0</v>
      </c>
      <c r="K347" s="220" t="s">
        <v>330</v>
      </c>
      <c r="L347" s="42"/>
      <c r="M347" s="225" t="s">
        <v>1</v>
      </c>
      <c r="N347" s="226" t="s">
        <v>50</v>
      </c>
      <c r="O347" s="78"/>
      <c r="P347" s="227">
        <f>O347*H347</f>
        <v>0</v>
      </c>
      <c r="Q347" s="227">
        <v>0</v>
      </c>
      <c r="R347" s="227">
        <f>Q347*H347</f>
        <v>0</v>
      </c>
      <c r="S347" s="227">
        <v>0</v>
      </c>
      <c r="T347" s="228">
        <f>S347*H347</f>
        <v>0</v>
      </c>
      <c r="AR347" s="15" t="s">
        <v>192</v>
      </c>
      <c r="AT347" s="15" t="s">
        <v>175</v>
      </c>
      <c r="AU347" s="15" t="s">
        <v>90</v>
      </c>
      <c r="AY347" s="15" t="s">
        <v>174</v>
      </c>
      <c r="BE347" s="229">
        <f>IF(N347="základní",J347,0)</f>
        <v>0</v>
      </c>
      <c r="BF347" s="229">
        <f>IF(N347="snížená",J347,0)</f>
        <v>0</v>
      </c>
      <c r="BG347" s="229">
        <f>IF(N347="zákl. přenesená",J347,0)</f>
        <v>0</v>
      </c>
      <c r="BH347" s="229">
        <f>IF(N347="sníž. přenesená",J347,0)</f>
        <v>0</v>
      </c>
      <c r="BI347" s="229">
        <f>IF(N347="nulová",J347,0)</f>
        <v>0</v>
      </c>
      <c r="BJ347" s="15" t="s">
        <v>87</v>
      </c>
      <c r="BK347" s="229">
        <f>ROUND(I347*H347,2)</f>
        <v>0</v>
      </c>
      <c r="BL347" s="15" t="s">
        <v>192</v>
      </c>
      <c r="BM347" s="15" t="s">
        <v>3799</v>
      </c>
    </row>
    <row r="348" s="1" customFormat="1">
      <c r="B348" s="37"/>
      <c r="C348" s="38"/>
      <c r="D348" s="230" t="s">
        <v>181</v>
      </c>
      <c r="E348" s="38"/>
      <c r="F348" s="231" t="s">
        <v>2450</v>
      </c>
      <c r="G348" s="38"/>
      <c r="H348" s="38"/>
      <c r="I348" s="142"/>
      <c r="J348" s="38"/>
      <c r="K348" s="38"/>
      <c r="L348" s="42"/>
      <c r="M348" s="232"/>
      <c r="N348" s="78"/>
      <c r="O348" s="78"/>
      <c r="P348" s="78"/>
      <c r="Q348" s="78"/>
      <c r="R348" s="78"/>
      <c r="S348" s="78"/>
      <c r="T348" s="79"/>
      <c r="AT348" s="15" t="s">
        <v>181</v>
      </c>
      <c r="AU348" s="15" t="s">
        <v>90</v>
      </c>
    </row>
    <row r="349" s="12" customFormat="1">
      <c r="B349" s="236"/>
      <c r="C349" s="237"/>
      <c r="D349" s="230" t="s">
        <v>287</v>
      </c>
      <c r="E349" s="238" t="s">
        <v>1</v>
      </c>
      <c r="F349" s="239" t="s">
        <v>3800</v>
      </c>
      <c r="G349" s="237"/>
      <c r="H349" s="240">
        <v>1.6000000000000001</v>
      </c>
      <c r="I349" s="241"/>
      <c r="J349" s="237"/>
      <c r="K349" s="237"/>
      <c r="L349" s="242"/>
      <c r="M349" s="243"/>
      <c r="N349" s="244"/>
      <c r="O349" s="244"/>
      <c r="P349" s="244"/>
      <c r="Q349" s="244"/>
      <c r="R349" s="244"/>
      <c r="S349" s="244"/>
      <c r="T349" s="245"/>
      <c r="AT349" s="246" t="s">
        <v>287</v>
      </c>
      <c r="AU349" s="246" t="s">
        <v>90</v>
      </c>
      <c r="AV349" s="12" t="s">
        <v>90</v>
      </c>
      <c r="AW349" s="12" t="s">
        <v>40</v>
      </c>
      <c r="AX349" s="12" t="s">
        <v>87</v>
      </c>
      <c r="AY349" s="246" t="s">
        <v>174</v>
      </c>
    </row>
    <row r="350" s="11" customFormat="1" ht="22.8" customHeight="1">
      <c r="B350" s="202"/>
      <c r="C350" s="203"/>
      <c r="D350" s="204" t="s">
        <v>78</v>
      </c>
      <c r="E350" s="216" t="s">
        <v>1229</v>
      </c>
      <c r="F350" s="216" t="s">
        <v>935</v>
      </c>
      <c r="G350" s="203"/>
      <c r="H350" s="203"/>
      <c r="I350" s="206"/>
      <c r="J350" s="217">
        <f>BK350</f>
        <v>0</v>
      </c>
      <c r="K350" s="203"/>
      <c r="L350" s="208"/>
      <c r="M350" s="209"/>
      <c r="N350" s="210"/>
      <c r="O350" s="210"/>
      <c r="P350" s="211">
        <f>SUM(P351:P353)</f>
        <v>0</v>
      </c>
      <c r="Q350" s="210"/>
      <c r="R350" s="211">
        <f>SUM(R351:R353)</f>
        <v>0</v>
      </c>
      <c r="S350" s="210"/>
      <c r="T350" s="212">
        <f>SUM(T351:T353)</f>
        <v>0</v>
      </c>
      <c r="AR350" s="213" t="s">
        <v>87</v>
      </c>
      <c r="AT350" s="214" t="s">
        <v>78</v>
      </c>
      <c r="AU350" s="214" t="s">
        <v>87</v>
      </c>
      <c r="AY350" s="213" t="s">
        <v>174</v>
      </c>
      <c r="BK350" s="215">
        <f>SUM(BK351:BK353)</f>
        <v>0</v>
      </c>
    </row>
    <row r="351" s="1" customFormat="1" ht="16.5" customHeight="1">
      <c r="B351" s="37"/>
      <c r="C351" s="218" t="s">
        <v>737</v>
      </c>
      <c r="D351" s="218" t="s">
        <v>175</v>
      </c>
      <c r="E351" s="219" t="s">
        <v>2453</v>
      </c>
      <c r="F351" s="220" t="s">
        <v>2454</v>
      </c>
      <c r="G351" s="221" t="s">
        <v>417</v>
      </c>
      <c r="H351" s="222">
        <v>62.049999999999997</v>
      </c>
      <c r="I351" s="223"/>
      <c r="J351" s="224">
        <f>ROUND(I351*H351,2)</f>
        <v>0</v>
      </c>
      <c r="K351" s="220" t="s">
        <v>330</v>
      </c>
      <c r="L351" s="42"/>
      <c r="M351" s="225" t="s">
        <v>1</v>
      </c>
      <c r="N351" s="226" t="s">
        <v>50</v>
      </c>
      <c r="O351" s="78"/>
      <c r="P351" s="227">
        <f>O351*H351</f>
        <v>0</v>
      </c>
      <c r="Q351" s="227">
        <v>0</v>
      </c>
      <c r="R351" s="227">
        <f>Q351*H351</f>
        <v>0</v>
      </c>
      <c r="S351" s="227">
        <v>0</v>
      </c>
      <c r="T351" s="228">
        <f>S351*H351</f>
        <v>0</v>
      </c>
      <c r="AR351" s="15" t="s">
        <v>192</v>
      </c>
      <c r="AT351" s="15" t="s">
        <v>175</v>
      </c>
      <c r="AU351" s="15" t="s">
        <v>90</v>
      </c>
      <c r="AY351" s="15" t="s">
        <v>174</v>
      </c>
      <c r="BE351" s="229">
        <f>IF(N351="základní",J351,0)</f>
        <v>0</v>
      </c>
      <c r="BF351" s="229">
        <f>IF(N351="snížená",J351,0)</f>
        <v>0</v>
      </c>
      <c r="BG351" s="229">
        <f>IF(N351="zákl. přenesená",J351,0)</f>
        <v>0</v>
      </c>
      <c r="BH351" s="229">
        <f>IF(N351="sníž. přenesená",J351,0)</f>
        <v>0</v>
      </c>
      <c r="BI351" s="229">
        <f>IF(N351="nulová",J351,0)</f>
        <v>0</v>
      </c>
      <c r="BJ351" s="15" t="s">
        <v>87</v>
      </c>
      <c r="BK351" s="229">
        <f>ROUND(I351*H351,2)</f>
        <v>0</v>
      </c>
      <c r="BL351" s="15" t="s">
        <v>192</v>
      </c>
      <c r="BM351" s="15" t="s">
        <v>3801</v>
      </c>
    </row>
    <row r="352" s="1" customFormat="1">
      <c r="B352" s="37"/>
      <c r="C352" s="38"/>
      <c r="D352" s="230" t="s">
        <v>181</v>
      </c>
      <c r="E352" s="38"/>
      <c r="F352" s="231" t="s">
        <v>2456</v>
      </c>
      <c r="G352" s="38"/>
      <c r="H352" s="38"/>
      <c r="I352" s="142"/>
      <c r="J352" s="38"/>
      <c r="K352" s="38"/>
      <c r="L352" s="42"/>
      <c r="M352" s="232"/>
      <c r="N352" s="78"/>
      <c r="O352" s="78"/>
      <c r="P352" s="78"/>
      <c r="Q352" s="78"/>
      <c r="R352" s="78"/>
      <c r="S352" s="78"/>
      <c r="T352" s="79"/>
      <c r="AT352" s="15" t="s">
        <v>181</v>
      </c>
      <c r="AU352" s="15" t="s">
        <v>90</v>
      </c>
    </row>
    <row r="353" s="12" customFormat="1">
      <c r="B353" s="236"/>
      <c r="C353" s="237"/>
      <c r="D353" s="230" t="s">
        <v>287</v>
      </c>
      <c r="E353" s="237"/>
      <c r="F353" s="239" t="s">
        <v>3802</v>
      </c>
      <c r="G353" s="237"/>
      <c r="H353" s="240">
        <v>62.049999999999997</v>
      </c>
      <c r="I353" s="241"/>
      <c r="J353" s="237"/>
      <c r="K353" s="237"/>
      <c r="L353" s="242"/>
      <c r="M353" s="243"/>
      <c r="N353" s="244"/>
      <c r="O353" s="244"/>
      <c r="P353" s="244"/>
      <c r="Q353" s="244"/>
      <c r="R353" s="244"/>
      <c r="S353" s="244"/>
      <c r="T353" s="245"/>
      <c r="AT353" s="246" t="s">
        <v>287</v>
      </c>
      <c r="AU353" s="246" t="s">
        <v>90</v>
      </c>
      <c r="AV353" s="12" t="s">
        <v>90</v>
      </c>
      <c r="AW353" s="12" t="s">
        <v>4</v>
      </c>
      <c r="AX353" s="12" t="s">
        <v>87</v>
      </c>
      <c r="AY353" s="246" t="s">
        <v>174</v>
      </c>
    </row>
    <row r="354" s="11" customFormat="1" ht="25.92" customHeight="1">
      <c r="B354" s="202"/>
      <c r="C354" s="203"/>
      <c r="D354" s="204" t="s">
        <v>78</v>
      </c>
      <c r="E354" s="205" t="s">
        <v>520</v>
      </c>
      <c r="F354" s="205" t="s">
        <v>521</v>
      </c>
      <c r="G354" s="203"/>
      <c r="H354" s="203"/>
      <c r="I354" s="206"/>
      <c r="J354" s="207">
        <f>BK354</f>
        <v>0</v>
      </c>
      <c r="K354" s="203"/>
      <c r="L354" s="208"/>
      <c r="M354" s="209"/>
      <c r="N354" s="210"/>
      <c r="O354" s="210"/>
      <c r="P354" s="211">
        <f>P355</f>
        <v>0</v>
      </c>
      <c r="Q354" s="210"/>
      <c r="R354" s="211">
        <f>R355</f>
        <v>4.4509999999999996</v>
      </c>
      <c r="S354" s="210"/>
      <c r="T354" s="212">
        <f>T355</f>
        <v>0</v>
      </c>
      <c r="AR354" s="213" t="s">
        <v>90</v>
      </c>
      <c r="AT354" s="214" t="s">
        <v>78</v>
      </c>
      <c r="AU354" s="214" t="s">
        <v>79</v>
      </c>
      <c r="AY354" s="213" t="s">
        <v>174</v>
      </c>
      <c r="BK354" s="215">
        <f>BK355</f>
        <v>0</v>
      </c>
    </row>
    <row r="355" s="11" customFormat="1" ht="22.8" customHeight="1">
      <c r="B355" s="202"/>
      <c r="C355" s="203"/>
      <c r="D355" s="204" t="s">
        <v>78</v>
      </c>
      <c r="E355" s="216" t="s">
        <v>2458</v>
      </c>
      <c r="F355" s="216" t="s">
        <v>2459</v>
      </c>
      <c r="G355" s="203"/>
      <c r="H355" s="203"/>
      <c r="I355" s="206"/>
      <c r="J355" s="217">
        <f>BK355</f>
        <v>0</v>
      </c>
      <c r="K355" s="203"/>
      <c r="L355" s="208"/>
      <c r="M355" s="209"/>
      <c r="N355" s="210"/>
      <c r="O355" s="210"/>
      <c r="P355" s="211">
        <f>SUM(P356:P358)</f>
        <v>0</v>
      </c>
      <c r="Q355" s="210"/>
      <c r="R355" s="211">
        <f>SUM(R356:R358)</f>
        <v>4.4509999999999996</v>
      </c>
      <c r="S355" s="210"/>
      <c r="T355" s="212">
        <f>SUM(T356:T358)</f>
        <v>0</v>
      </c>
      <c r="AR355" s="213" t="s">
        <v>90</v>
      </c>
      <c r="AT355" s="214" t="s">
        <v>78</v>
      </c>
      <c r="AU355" s="214" t="s">
        <v>87</v>
      </c>
      <c r="AY355" s="213" t="s">
        <v>174</v>
      </c>
      <c r="BK355" s="215">
        <f>SUM(BK356:BK358)</f>
        <v>0</v>
      </c>
    </row>
    <row r="356" s="1" customFormat="1" ht="16.5" customHeight="1">
      <c r="B356" s="37"/>
      <c r="C356" s="247" t="s">
        <v>743</v>
      </c>
      <c r="D356" s="247" t="s">
        <v>312</v>
      </c>
      <c r="E356" s="248" t="s">
        <v>2461</v>
      </c>
      <c r="F356" s="249" t="s">
        <v>2462</v>
      </c>
      <c r="G356" s="250" t="s">
        <v>284</v>
      </c>
      <c r="H356" s="251">
        <v>4.4509999999999996</v>
      </c>
      <c r="I356" s="252"/>
      <c r="J356" s="253">
        <f>ROUND(I356*H356,2)</f>
        <v>0</v>
      </c>
      <c r="K356" s="249" t="s">
        <v>330</v>
      </c>
      <c r="L356" s="254"/>
      <c r="M356" s="255" t="s">
        <v>1</v>
      </c>
      <c r="N356" s="256" t="s">
        <v>50</v>
      </c>
      <c r="O356" s="78"/>
      <c r="P356" s="227">
        <f>O356*H356</f>
        <v>0</v>
      </c>
      <c r="Q356" s="227">
        <v>1</v>
      </c>
      <c r="R356" s="227">
        <f>Q356*H356</f>
        <v>4.4509999999999996</v>
      </c>
      <c r="S356" s="227">
        <v>0</v>
      </c>
      <c r="T356" s="228">
        <f>S356*H356</f>
        <v>0</v>
      </c>
      <c r="AR356" s="15" t="s">
        <v>209</v>
      </c>
      <c r="AT356" s="15" t="s">
        <v>312</v>
      </c>
      <c r="AU356" s="15" t="s">
        <v>90</v>
      </c>
      <c r="AY356" s="15" t="s">
        <v>174</v>
      </c>
      <c r="BE356" s="229">
        <f>IF(N356="základní",J356,0)</f>
        <v>0</v>
      </c>
      <c r="BF356" s="229">
        <f>IF(N356="snížená",J356,0)</f>
        <v>0</v>
      </c>
      <c r="BG356" s="229">
        <f>IF(N356="zákl. přenesená",J356,0)</f>
        <v>0</v>
      </c>
      <c r="BH356" s="229">
        <f>IF(N356="sníž. přenesená",J356,0)</f>
        <v>0</v>
      </c>
      <c r="BI356" s="229">
        <f>IF(N356="nulová",J356,0)</f>
        <v>0</v>
      </c>
      <c r="BJ356" s="15" t="s">
        <v>87</v>
      </c>
      <c r="BK356" s="229">
        <f>ROUND(I356*H356,2)</f>
        <v>0</v>
      </c>
      <c r="BL356" s="15" t="s">
        <v>192</v>
      </c>
      <c r="BM356" s="15" t="s">
        <v>3803</v>
      </c>
    </row>
    <row r="357" s="1" customFormat="1">
      <c r="B357" s="37"/>
      <c r="C357" s="38"/>
      <c r="D357" s="230" t="s">
        <v>181</v>
      </c>
      <c r="E357" s="38"/>
      <c r="F357" s="231" t="s">
        <v>2464</v>
      </c>
      <c r="G357" s="38"/>
      <c r="H357" s="38"/>
      <c r="I357" s="142"/>
      <c r="J357" s="38"/>
      <c r="K357" s="38"/>
      <c r="L357" s="42"/>
      <c r="M357" s="232"/>
      <c r="N357" s="78"/>
      <c r="O357" s="78"/>
      <c r="P357" s="78"/>
      <c r="Q357" s="78"/>
      <c r="R357" s="78"/>
      <c r="S357" s="78"/>
      <c r="T357" s="79"/>
      <c r="AT357" s="15" t="s">
        <v>181</v>
      </c>
      <c r="AU357" s="15" t="s">
        <v>90</v>
      </c>
    </row>
    <row r="358" s="12" customFormat="1">
      <c r="B358" s="236"/>
      <c r="C358" s="237"/>
      <c r="D358" s="230" t="s">
        <v>287</v>
      </c>
      <c r="E358" s="238" t="s">
        <v>1</v>
      </c>
      <c r="F358" s="239" t="s">
        <v>3804</v>
      </c>
      <c r="G358" s="237"/>
      <c r="H358" s="240">
        <v>4.4509999999999996</v>
      </c>
      <c r="I358" s="241"/>
      <c r="J358" s="237"/>
      <c r="K358" s="237"/>
      <c r="L358" s="242"/>
      <c r="M358" s="243"/>
      <c r="N358" s="244"/>
      <c r="O358" s="244"/>
      <c r="P358" s="244"/>
      <c r="Q358" s="244"/>
      <c r="R358" s="244"/>
      <c r="S358" s="244"/>
      <c r="T358" s="245"/>
      <c r="AT358" s="246" t="s">
        <v>287</v>
      </c>
      <c r="AU358" s="246" t="s">
        <v>90</v>
      </c>
      <c r="AV358" s="12" t="s">
        <v>90</v>
      </c>
      <c r="AW358" s="12" t="s">
        <v>40</v>
      </c>
      <c r="AX358" s="12" t="s">
        <v>87</v>
      </c>
      <c r="AY358" s="246" t="s">
        <v>174</v>
      </c>
    </row>
    <row r="359" s="11" customFormat="1" ht="25.92" customHeight="1">
      <c r="B359" s="202"/>
      <c r="C359" s="203"/>
      <c r="D359" s="204" t="s">
        <v>78</v>
      </c>
      <c r="E359" s="205" t="s">
        <v>312</v>
      </c>
      <c r="F359" s="205" t="s">
        <v>1135</v>
      </c>
      <c r="G359" s="203"/>
      <c r="H359" s="203"/>
      <c r="I359" s="206"/>
      <c r="J359" s="207">
        <f>BK359</f>
        <v>0</v>
      </c>
      <c r="K359" s="203"/>
      <c r="L359" s="208"/>
      <c r="M359" s="209"/>
      <c r="N359" s="210"/>
      <c r="O359" s="210"/>
      <c r="P359" s="211">
        <f>P360</f>
        <v>0</v>
      </c>
      <c r="Q359" s="210"/>
      <c r="R359" s="211">
        <f>R360</f>
        <v>0</v>
      </c>
      <c r="S359" s="210"/>
      <c r="T359" s="212">
        <f>T360</f>
        <v>0</v>
      </c>
      <c r="AR359" s="213" t="s">
        <v>187</v>
      </c>
      <c r="AT359" s="214" t="s">
        <v>78</v>
      </c>
      <c r="AU359" s="214" t="s">
        <v>79</v>
      </c>
      <c r="AY359" s="213" t="s">
        <v>174</v>
      </c>
      <c r="BK359" s="215">
        <f>BK360</f>
        <v>0</v>
      </c>
    </row>
    <row r="360" s="11" customFormat="1" ht="22.8" customHeight="1">
      <c r="B360" s="202"/>
      <c r="C360" s="203"/>
      <c r="D360" s="204" t="s">
        <v>78</v>
      </c>
      <c r="E360" s="216" t="s">
        <v>2466</v>
      </c>
      <c r="F360" s="216" t="s">
        <v>2467</v>
      </c>
      <c r="G360" s="203"/>
      <c r="H360" s="203"/>
      <c r="I360" s="206"/>
      <c r="J360" s="217">
        <f>BK360</f>
        <v>0</v>
      </c>
      <c r="K360" s="203"/>
      <c r="L360" s="208"/>
      <c r="M360" s="209"/>
      <c r="N360" s="210"/>
      <c r="O360" s="210"/>
      <c r="P360" s="211">
        <f>SUM(P361:P363)</f>
        <v>0</v>
      </c>
      <c r="Q360" s="210"/>
      <c r="R360" s="211">
        <f>SUM(R361:R363)</f>
        <v>0</v>
      </c>
      <c r="S360" s="210"/>
      <c r="T360" s="212">
        <f>SUM(T361:T363)</f>
        <v>0</v>
      </c>
      <c r="AR360" s="213" t="s">
        <v>187</v>
      </c>
      <c r="AT360" s="214" t="s">
        <v>78</v>
      </c>
      <c r="AU360" s="214" t="s">
        <v>87</v>
      </c>
      <c r="AY360" s="213" t="s">
        <v>174</v>
      </c>
      <c r="BK360" s="215">
        <f>SUM(BK361:BK363)</f>
        <v>0</v>
      </c>
    </row>
    <row r="361" s="1" customFormat="1" ht="16.5" customHeight="1">
      <c r="B361" s="37"/>
      <c r="C361" s="218" t="s">
        <v>748</v>
      </c>
      <c r="D361" s="218" t="s">
        <v>175</v>
      </c>
      <c r="E361" s="219" t="s">
        <v>2469</v>
      </c>
      <c r="F361" s="220" t="s">
        <v>2470</v>
      </c>
      <c r="G361" s="221" t="s">
        <v>463</v>
      </c>
      <c r="H361" s="222">
        <v>240</v>
      </c>
      <c r="I361" s="223"/>
      <c r="J361" s="224">
        <f>ROUND(I361*H361,2)</f>
        <v>0</v>
      </c>
      <c r="K361" s="220" t="s">
        <v>330</v>
      </c>
      <c r="L361" s="42"/>
      <c r="M361" s="225" t="s">
        <v>1</v>
      </c>
      <c r="N361" s="226" t="s">
        <v>50</v>
      </c>
      <c r="O361" s="78"/>
      <c r="P361" s="227">
        <f>O361*H361</f>
        <v>0</v>
      </c>
      <c r="Q361" s="227">
        <v>0</v>
      </c>
      <c r="R361" s="227">
        <f>Q361*H361</f>
        <v>0</v>
      </c>
      <c r="S361" s="227">
        <v>0</v>
      </c>
      <c r="T361" s="228">
        <f>S361*H361</f>
        <v>0</v>
      </c>
      <c r="AR361" s="15" t="s">
        <v>612</v>
      </c>
      <c r="AT361" s="15" t="s">
        <v>175</v>
      </c>
      <c r="AU361" s="15" t="s">
        <v>90</v>
      </c>
      <c r="AY361" s="15" t="s">
        <v>174</v>
      </c>
      <c r="BE361" s="229">
        <f>IF(N361="základní",J361,0)</f>
        <v>0</v>
      </c>
      <c r="BF361" s="229">
        <f>IF(N361="snížená",J361,0)</f>
        <v>0</v>
      </c>
      <c r="BG361" s="229">
        <f>IF(N361="zákl. přenesená",J361,0)</f>
        <v>0</v>
      </c>
      <c r="BH361" s="229">
        <f>IF(N361="sníž. přenesená",J361,0)</f>
        <v>0</v>
      </c>
      <c r="BI361" s="229">
        <f>IF(N361="nulová",J361,0)</f>
        <v>0</v>
      </c>
      <c r="BJ361" s="15" t="s">
        <v>87</v>
      </c>
      <c r="BK361" s="229">
        <f>ROUND(I361*H361,2)</f>
        <v>0</v>
      </c>
      <c r="BL361" s="15" t="s">
        <v>612</v>
      </c>
      <c r="BM361" s="15" t="s">
        <v>3805</v>
      </c>
    </row>
    <row r="362" s="1" customFormat="1">
      <c r="B362" s="37"/>
      <c r="C362" s="38"/>
      <c r="D362" s="230" t="s">
        <v>181</v>
      </c>
      <c r="E362" s="38"/>
      <c r="F362" s="231" t="s">
        <v>2472</v>
      </c>
      <c r="G362" s="38"/>
      <c r="H362" s="38"/>
      <c r="I362" s="142"/>
      <c r="J362" s="38"/>
      <c r="K362" s="38"/>
      <c r="L362" s="42"/>
      <c r="M362" s="232"/>
      <c r="N362" s="78"/>
      <c r="O362" s="78"/>
      <c r="P362" s="78"/>
      <c r="Q362" s="78"/>
      <c r="R362" s="78"/>
      <c r="S362" s="78"/>
      <c r="T362" s="79"/>
      <c r="AT362" s="15" t="s">
        <v>181</v>
      </c>
      <c r="AU362" s="15" t="s">
        <v>90</v>
      </c>
    </row>
    <row r="363" s="12" customFormat="1">
      <c r="B363" s="236"/>
      <c r="C363" s="237"/>
      <c r="D363" s="230" t="s">
        <v>287</v>
      </c>
      <c r="E363" s="238" t="s">
        <v>1</v>
      </c>
      <c r="F363" s="239" t="s">
        <v>3670</v>
      </c>
      <c r="G363" s="237"/>
      <c r="H363" s="240">
        <v>240</v>
      </c>
      <c r="I363" s="241"/>
      <c r="J363" s="237"/>
      <c r="K363" s="237"/>
      <c r="L363" s="242"/>
      <c r="M363" s="257"/>
      <c r="N363" s="258"/>
      <c r="O363" s="258"/>
      <c r="P363" s="258"/>
      <c r="Q363" s="258"/>
      <c r="R363" s="258"/>
      <c r="S363" s="258"/>
      <c r="T363" s="259"/>
      <c r="AT363" s="246" t="s">
        <v>287</v>
      </c>
      <c r="AU363" s="246" t="s">
        <v>90</v>
      </c>
      <c r="AV363" s="12" t="s">
        <v>90</v>
      </c>
      <c r="AW363" s="12" t="s">
        <v>40</v>
      </c>
      <c r="AX363" s="12" t="s">
        <v>87</v>
      </c>
      <c r="AY363" s="246" t="s">
        <v>174</v>
      </c>
    </row>
    <row r="364" s="1" customFormat="1" ht="6.96" customHeight="1">
      <c r="B364" s="56"/>
      <c r="C364" s="57"/>
      <c r="D364" s="57"/>
      <c r="E364" s="57"/>
      <c r="F364" s="57"/>
      <c r="G364" s="57"/>
      <c r="H364" s="57"/>
      <c r="I364" s="169"/>
      <c r="J364" s="57"/>
      <c r="K364" s="57"/>
      <c r="L364" s="42"/>
    </row>
  </sheetData>
  <sheetProtection sheet="1" autoFilter="0" formatColumns="0" formatRows="0" objects="1" scenarios="1" spinCount="100000" saltValue="ri6YkiwEKh7UHy0jXNUreqCBv0liGLfyWKQ0xRqQfcOAfUruTh5xNsHdYz+KzvXeEe60Lhm9tZrilteeNJmXjw==" hashValue="zvOYOsOAk2GXSb4c55clRZ1/h9tlLhN/PNJV0WGWoQYsaG/yI7sjnFlqN23o9ego6O8e22sKTxU87KtN8S00cA==" algorithmName="SHA-512" password="CC35"/>
  <autoFilter ref="C93:K363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14.17" style="135" customWidth="1"/>
    <col min="10" max="10" width="23.5" customWidth="1"/>
    <col min="11" max="11" width="15.5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5" t="s">
        <v>135</v>
      </c>
    </row>
    <row r="3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8"/>
      <c r="AT3" s="15" t="s">
        <v>90</v>
      </c>
    </row>
    <row r="4" ht="24.96" customHeight="1">
      <c r="B4" s="18"/>
      <c r="D4" s="139" t="s">
        <v>143</v>
      </c>
      <c r="L4" s="18"/>
      <c r="M4" s="22" t="s">
        <v>10</v>
      </c>
      <c r="AT4" s="15" t="s">
        <v>4</v>
      </c>
    </row>
    <row r="5" ht="6.96" customHeight="1">
      <c r="B5" s="18"/>
      <c r="L5" s="18"/>
    </row>
    <row r="6" ht="12" customHeight="1">
      <c r="B6" s="18"/>
      <c r="D6" s="140" t="s">
        <v>16</v>
      </c>
      <c r="L6" s="18"/>
    </row>
    <row r="7" ht="16.5" customHeight="1">
      <c r="B7" s="18"/>
      <c r="E7" s="141" t="str">
        <f>'Rekapitulace stavby'!K6</f>
        <v>Kanalizace Stříbrná Skalice - III.etapa</v>
      </c>
      <c r="F7" s="140"/>
      <c r="G7" s="140"/>
      <c r="H7" s="140"/>
      <c r="L7" s="18"/>
    </row>
    <row r="8" s="1" customFormat="1" ht="12" customHeight="1">
      <c r="B8" s="42"/>
      <c r="D8" s="140" t="s">
        <v>144</v>
      </c>
      <c r="I8" s="142"/>
      <c r="L8" s="42"/>
    </row>
    <row r="9" s="1" customFormat="1" ht="36.96" customHeight="1">
      <c r="B9" s="42"/>
      <c r="E9" s="143" t="s">
        <v>3806</v>
      </c>
      <c r="F9" s="1"/>
      <c r="G9" s="1"/>
      <c r="H9" s="1"/>
      <c r="I9" s="142"/>
      <c r="L9" s="42"/>
    </row>
    <row r="10" s="1" customFormat="1">
      <c r="B10" s="42"/>
      <c r="I10" s="142"/>
      <c r="L10" s="42"/>
    </row>
    <row r="11" s="1" customFormat="1" ht="12" customHeight="1">
      <c r="B11" s="42"/>
      <c r="D11" s="140" t="s">
        <v>18</v>
      </c>
      <c r="F11" s="15" t="s">
        <v>89</v>
      </c>
      <c r="I11" s="144" t="s">
        <v>20</v>
      </c>
      <c r="J11" s="15" t="s">
        <v>244</v>
      </c>
      <c r="L11" s="42"/>
    </row>
    <row r="12" s="1" customFormat="1" ht="12" customHeight="1">
      <c r="B12" s="42"/>
      <c r="D12" s="140" t="s">
        <v>22</v>
      </c>
      <c r="F12" s="15" t="s">
        <v>245</v>
      </c>
      <c r="I12" s="144" t="s">
        <v>24</v>
      </c>
      <c r="J12" s="145" t="str">
        <f>'Rekapitulace stavby'!AN8</f>
        <v>30. 1. 2019</v>
      </c>
      <c r="L12" s="42"/>
    </row>
    <row r="13" s="1" customFormat="1" ht="21.84" customHeight="1">
      <c r="B13" s="42"/>
      <c r="D13" s="146" t="s">
        <v>26</v>
      </c>
      <c r="F13" s="147" t="s">
        <v>27</v>
      </c>
      <c r="I13" s="148" t="s">
        <v>28</v>
      </c>
      <c r="J13" s="147" t="s">
        <v>246</v>
      </c>
      <c r="L13" s="42"/>
    </row>
    <row r="14" s="1" customFormat="1" ht="12" customHeight="1">
      <c r="B14" s="42"/>
      <c r="D14" s="140" t="s">
        <v>30</v>
      </c>
      <c r="I14" s="144" t="s">
        <v>31</v>
      </c>
      <c r="J14" s="15" t="str">
        <f>IF('Rekapitulace stavby'!AN10="","",'Rekapitulace stavby'!AN10)</f>
        <v>00235750</v>
      </c>
      <c r="L14" s="42"/>
    </row>
    <row r="15" s="1" customFormat="1" ht="18" customHeight="1">
      <c r="B15" s="42"/>
      <c r="E15" s="15" t="str">
        <f>IF('Rekapitulace stavby'!E11="","",'Rekapitulace stavby'!E11)</f>
        <v>Obec Stříbrná Skalice</v>
      </c>
      <c r="I15" s="144" t="s">
        <v>34</v>
      </c>
      <c r="J15" s="15" t="str">
        <f>IF('Rekapitulace stavby'!AN11="","",'Rekapitulace stavby'!AN11)</f>
        <v/>
      </c>
      <c r="L15" s="42"/>
    </row>
    <row r="16" s="1" customFormat="1" ht="6.96" customHeight="1">
      <c r="B16" s="42"/>
      <c r="I16" s="142"/>
      <c r="L16" s="42"/>
    </row>
    <row r="17" s="1" customFormat="1" ht="12" customHeight="1">
      <c r="B17" s="42"/>
      <c r="D17" s="140" t="s">
        <v>35</v>
      </c>
      <c r="I17" s="144" t="s">
        <v>31</v>
      </c>
      <c r="J17" s="31" t="str">
        <f>'Rekapitulace stavby'!AN13</f>
        <v>Vyplň údaj</v>
      </c>
      <c r="L17" s="42"/>
    </row>
    <row r="18" s="1" customFormat="1" ht="18" customHeight="1">
      <c r="B18" s="42"/>
      <c r="E18" s="31" t="str">
        <f>'Rekapitulace stavby'!E14</f>
        <v>Vyplň údaj</v>
      </c>
      <c r="F18" s="15"/>
      <c r="G18" s="15"/>
      <c r="H18" s="15"/>
      <c r="I18" s="144" t="s">
        <v>34</v>
      </c>
      <c r="J18" s="31" t="str">
        <f>'Rekapitulace stavby'!AN14</f>
        <v>Vyplň údaj</v>
      </c>
      <c r="L18" s="42"/>
    </row>
    <row r="19" s="1" customFormat="1" ht="6.96" customHeight="1">
      <c r="B19" s="42"/>
      <c r="I19" s="142"/>
      <c r="L19" s="42"/>
    </row>
    <row r="20" s="1" customFormat="1" ht="12" customHeight="1">
      <c r="B20" s="42"/>
      <c r="D20" s="140" t="s">
        <v>37</v>
      </c>
      <c r="I20" s="144" t="s">
        <v>31</v>
      </c>
      <c r="J20" s="15" t="str">
        <f>IF('Rekapitulace stavby'!AN16="","",'Rekapitulace stavby'!AN16)</f>
        <v>47116901</v>
      </c>
      <c r="L20" s="42"/>
    </row>
    <row r="21" s="1" customFormat="1" ht="18" customHeight="1">
      <c r="B21" s="42"/>
      <c r="E21" s="15" t="str">
        <f>IF('Rekapitulace stavby'!E17="","",'Rekapitulace stavby'!E17)</f>
        <v>Vodohospodářský rozvoj a výstavba a.s.</v>
      </c>
      <c r="I21" s="144" t="s">
        <v>34</v>
      </c>
      <c r="J21" s="15" t="str">
        <f>IF('Rekapitulace stavby'!AN17="","",'Rekapitulace stavby'!AN17)</f>
        <v/>
      </c>
      <c r="L21" s="42"/>
    </row>
    <row r="22" s="1" customFormat="1" ht="6.96" customHeight="1">
      <c r="B22" s="42"/>
      <c r="I22" s="142"/>
      <c r="L22" s="42"/>
    </row>
    <row r="23" s="1" customFormat="1" ht="12" customHeight="1">
      <c r="B23" s="42"/>
      <c r="D23" s="140" t="s">
        <v>41</v>
      </c>
      <c r="I23" s="144" t="s">
        <v>31</v>
      </c>
      <c r="J23" s="15" t="str">
        <f>IF('Rekapitulace stavby'!AN19="","",'Rekapitulace stavby'!AN19)</f>
        <v/>
      </c>
      <c r="L23" s="42"/>
    </row>
    <row r="24" s="1" customFormat="1" ht="18" customHeight="1">
      <c r="B24" s="42"/>
      <c r="E24" s="15" t="str">
        <f>IF('Rekapitulace stavby'!E20="","",'Rekapitulace stavby'!E20)</f>
        <v>Dvořák</v>
      </c>
      <c r="I24" s="144" t="s">
        <v>34</v>
      </c>
      <c r="J24" s="15" t="str">
        <f>IF('Rekapitulace stavby'!AN20="","",'Rekapitulace stavby'!AN20)</f>
        <v/>
      </c>
      <c r="L24" s="42"/>
    </row>
    <row r="25" s="1" customFormat="1" ht="6.96" customHeight="1">
      <c r="B25" s="42"/>
      <c r="I25" s="142"/>
      <c r="L25" s="42"/>
    </row>
    <row r="26" s="1" customFormat="1" ht="12" customHeight="1">
      <c r="B26" s="42"/>
      <c r="D26" s="140" t="s">
        <v>43</v>
      </c>
      <c r="I26" s="142"/>
      <c r="L26" s="42"/>
    </row>
    <row r="27" s="7" customFormat="1" ht="16.5" customHeight="1">
      <c r="B27" s="149"/>
      <c r="E27" s="150" t="s">
        <v>1</v>
      </c>
      <c r="F27" s="150"/>
      <c r="G27" s="150"/>
      <c r="H27" s="150"/>
      <c r="I27" s="151"/>
      <c r="L27" s="149"/>
    </row>
    <row r="28" s="1" customFormat="1" ht="6.96" customHeight="1">
      <c r="B28" s="42"/>
      <c r="I28" s="142"/>
      <c r="L28" s="42"/>
    </row>
    <row r="29" s="1" customFormat="1" ht="6.96" customHeight="1">
      <c r="B29" s="42"/>
      <c r="D29" s="70"/>
      <c r="E29" s="70"/>
      <c r="F29" s="70"/>
      <c r="G29" s="70"/>
      <c r="H29" s="70"/>
      <c r="I29" s="152"/>
      <c r="J29" s="70"/>
      <c r="K29" s="70"/>
      <c r="L29" s="42"/>
    </row>
    <row r="30" s="1" customFormat="1" ht="25.44" customHeight="1">
      <c r="B30" s="42"/>
      <c r="D30" s="153" t="s">
        <v>45</v>
      </c>
      <c r="I30" s="142"/>
      <c r="J30" s="154">
        <f>ROUND(J91, 2)</f>
        <v>0</v>
      </c>
      <c r="L30" s="42"/>
    </row>
    <row r="31" s="1" customFormat="1" ht="6.96" customHeight="1">
      <c r="B31" s="42"/>
      <c r="D31" s="70"/>
      <c r="E31" s="70"/>
      <c r="F31" s="70"/>
      <c r="G31" s="70"/>
      <c r="H31" s="70"/>
      <c r="I31" s="152"/>
      <c r="J31" s="70"/>
      <c r="K31" s="70"/>
      <c r="L31" s="42"/>
    </row>
    <row r="32" s="1" customFormat="1" ht="14.4" customHeight="1">
      <c r="B32" s="42"/>
      <c r="F32" s="155" t="s">
        <v>47</v>
      </c>
      <c r="I32" s="156" t="s">
        <v>46</v>
      </c>
      <c r="J32" s="155" t="s">
        <v>48</v>
      </c>
      <c r="L32" s="42"/>
    </row>
    <row r="33" s="1" customFormat="1" ht="14.4" customHeight="1">
      <c r="B33" s="42"/>
      <c r="D33" s="140" t="s">
        <v>49</v>
      </c>
      <c r="E33" s="140" t="s">
        <v>50</v>
      </c>
      <c r="F33" s="157">
        <f>ROUND((SUM(BE91:BE275)),  2)</f>
        <v>0</v>
      </c>
      <c r="I33" s="158">
        <v>0.20999999999999999</v>
      </c>
      <c r="J33" s="157">
        <f>ROUND(((SUM(BE91:BE275))*I33),  2)</f>
        <v>0</v>
      </c>
      <c r="L33" s="42"/>
    </row>
    <row r="34" s="1" customFormat="1" ht="14.4" customHeight="1">
      <c r="B34" s="42"/>
      <c r="E34" s="140" t="s">
        <v>51</v>
      </c>
      <c r="F34" s="157">
        <f>ROUND((SUM(BF91:BF275)),  2)</f>
        <v>0</v>
      </c>
      <c r="I34" s="158">
        <v>0.14999999999999999</v>
      </c>
      <c r="J34" s="157">
        <f>ROUND(((SUM(BF91:BF275))*I34),  2)</f>
        <v>0</v>
      </c>
      <c r="L34" s="42"/>
    </row>
    <row r="35" hidden="1" s="1" customFormat="1" ht="14.4" customHeight="1">
      <c r="B35" s="42"/>
      <c r="E35" s="140" t="s">
        <v>52</v>
      </c>
      <c r="F35" s="157">
        <f>ROUND((SUM(BG91:BG275)),  2)</f>
        <v>0</v>
      </c>
      <c r="I35" s="158">
        <v>0.20999999999999999</v>
      </c>
      <c r="J35" s="157">
        <f>0</f>
        <v>0</v>
      </c>
      <c r="L35" s="42"/>
    </row>
    <row r="36" hidden="1" s="1" customFormat="1" ht="14.4" customHeight="1">
      <c r="B36" s="42"/>
      <c r="E36" s="140" t="s">
        <v>53</v>
      </c>
      <c r="F36" s="157">
        <f>ROUND((SUM(BH91:BH275)),  2)</f>
        <v>0</v>
      </c>
      <c r="I36" s="158">
        <v>0.14999999999999999</v>
      </c>
      <c r="J36" s="157">
        <f>0</f>
        <v>0</v>
      </c>
      <c r="L36" s="42"/>
    </row>
    <row r="37" hidden="1" s="1" customFormat="1" ht="14.4" customHeight="1">
      <c r="B37" s="42"/>
      <c r="E37" s="140" t="s">
        <v>54</v>
      </c>
      <c r="F37" s="157">
        <f>ROUND((SUM(BI91:BI275)),  2)</f>
        <v>0</v>
      </c>
      <c r="I37" s="158">
        <v>0</v>
      </c>
      <c r="J37" s="157">
        <f>0</f>
        <v>0</v>
      </c>
      <c r="L37" s="42"/>
    </row>
    <row r="38" s="1" customFormat="1" ht="6.96" customHeight="1">
      <c r="B38" s="42"/>
      <c r="I38" s="142"/>
      <c r="L38" s="42"/>
    </row>
    <row r="39" s="1" customFormat="1" ht="25.44" customHeight="1">
      <c r="B39" s="42"/>
      <c r="C39" s="159"/>
      <c r="D39" s="160" t="s">
        <v>55</v>
      </c>
      <c r="E39" s="161"/>
      <c r="F39" s="161"/>
      <c r="G39" s="162" t="s">
        <v>56</v>
      </c>
      <c r="H39" s="163" t="s">
        <v>57</v>
      </c>
      <c r="I39" s="164"/>
      <c r="J39" s="165">
        <f>SUM(J30:J37)</f>
        <v>0</v>
      </c>
      <c r="K39" s="166"/>
      <c r="L39" s="42"/>
    </row>
    <row r="40" s="1" customFormat="1" ht="14.4" customHeight="1">
      <c r="B40" s="167"/>
      <c r="C40" s="168"/>
      <c r="D40" s="168"/>
      <c r="E40" s="168"/>
      <c r="F40" s="168"/>
      <c r="G40" s="168"/>
      <c r="H40" s="168"/>
      <c r="I40" s="169"/>
      <c r="J40" s="168"/>
      <c r="K40" s="168"/>
      <c r="L40" s="42"/>
    </row>
    <row r="44" s="1" customFormat="1" ht="6.96" customHeight="1">
      <c r="B44" s="170"/>
      <c r="C44" s="171"/>
      <c r="D44" s="171"/>
      <c r="E44" s="171"/>
      <c r="F44" s="171"/>
      <c r="G44" s="171"/>
      <c r="H44" s="171"/>
      <c r="I44" s="172"/>
      <c r="J44" s="171"/>
      <c r="K44" s="171"/>
      <c r="L44" s="42"/>
    </row>
    <row r="45" s="1" customFormat="1" ht="24.96" customHeight="1">
      <c r="B45" s="37"/>
      <c r="C45" s="21" t="s">
        <v>151</v>
      </c>
      <c r="D45" s="38"/>
      <c r="E45" s="38"/>
      <c r="F45" s="38"/>
      <c r="G45" s="38"/>
      <c r="H45" s="38"/>
      <c r="I45" s="142"/>
      <c r="J45" s="38"/>
      <c r="K45" s="38"/>
      <c r="L45" s="42"/>
    </row>
    <row r="46" s="1" customFormat="1" ht="6.96" customHeight="1">
      <c r="B46" s="37"/>
      <c r="C46" s="38"/>
      <c r="D46" s="38"/>
      <c r="E46" s="38"/>
      <c r="F46" s="38"/>
      <c r="G46" s="38"/>
      <c r="H46" s="38"/>
      <c r="I46" s="142"/>
      <c r="J46" s="38"/>
      <c r="K46" s="38"/>
      <c r="L46" s="42"/>
    </row>
    <row r="47" s="1" customFormat="1" ht="12" customHeight="1">
      <c r="B47" s="37"/>
      <c r="C47" s="30" t="s">
        <v>16</v>
      </c>
      <c r="D47" s="38"/>
      <c r="E47" s="38"/>
      <c r="F47" s="38"/>
      <c r="G47" s="38"/>
      <c r="H47" s="38"/>
      <c r="I47" s="142"/>
      <c r="J47" s="38"/>
      <c r="K47" s="38"/>
      <c r="L47" s="42"/>
    </row>
    <row r="48" s="1" customFormat="1" ht="16.5" customHeight="1">
      <c r="B48" s="37"/>
      <c r="C48" s="38"/>
      <c r="D48" s="38"/>
      <c r="E48" s="173" t="str">
        <f>E7</f>
        <v>Kanalizace Stříbrná Skalice - III.etapa</v>
      </c>
      <c r="F48" s="30"/>
      <c r="G48" s="30"/>
      <c r="H48" s="30"/>
      <c r="I48" s="142"/>
      <c r="J48" s="38"/>
      <c r="K48" s="38"/>
      <c r="L48" s="42"/>
    </row>
    <row r="49" s="1" customFormat="1" ht="12" customHeight="1">
      <c r="B49" s="37"/>
      <c r="C49" s="30" t="s">
        <v>144</v>
      </c>
      <c r="D49" s="38"/>
      <c r="E49" s="38"/>
      <c r="F49" s="38"/>
      <c r="G49" s="38"/>
      <c r="H49" s="38"/>
      <c r="I49" s="142"/>
      <c r="J49" s="38"/>
      <c r="K49" s="38"/>
      <c r="L49" s="42"/>
    </row>
    <row r="50" s="1" customFormat="1" ht="16.5" customHeight="1">
      <c r="B50" s="37"/>
      <c r="C50" s="38"/>
      <c r="D50" s="38"/>
      <c r="E50" s="63" t="str">
        <f>E9</f>
        <v>2019_01_0.1.5.1 - IO 01.5 Armaturní šachty</v>
      </c>
      <c r="F50" s="38"/>
      <c r="G50" s="38"/>
      <c r="H50" s="38"/>
      <c r="I50" s="142"/>
      <c r="J50" s="38"/>
      <c r="K50" s="38"/>
      <c r="L50" s="42"/>
    </row>
    <row r="51" s="1" customFormat="1" ht="6.96" customHeight="1">
      <c r="B51" s="37"/>
      <c r="C51" s="38"/>
      <c r="D51" s="38"/>
      <c r="E51" s="38"/>
      <c r="F51" s="38"/>
      <c r="G51" s="38"/>
      <c r="H51" s="38"/>
      <c r="I51" s="142"/>
      <c r="J51" s="38"/>
      <c r="K51" s="38"/>
      <c r="L51" s="42"/>
    </row>
    <row r="52" s="1" customFormat="1" ht="12" customHeight="1">
      <c r="B52" s="37"/>
      <c r="C52" s="30" t="s">
        <v>22</v>
      </c>
      <c r="D52" s="38"/>
      <c r="E52" s="38"/>
      <c r="F52" s="25" t="str">
        <f>F12</f>
        <v xml:space="preserve"> </v>
      </c>
      <c r="G52" s="38"/>
      <c r="H52" s="38"/>
      <c r="I52" s="144" t="s">
        <v>24</v>
      </c>
      <c r="J52" s="66" t="str">
        <f>IF(J12="","",J12)</f>
        <v>30. 1. 2019</v>
      </c>
      <c r="K52" s="38"/>
      <c r="L52" s="42"/>
    </row>
    <row r="53" s="1" customFormat="1" ht="6.96" customHeight="1">
      <c r="B53" s="37"/>
      <c r="C53" s="38"/>
      <c r="D53" s="38"/>
      <c r="E53" s="38"/>
      <c r="F53" s="38"/>
      <c r="G53" s="38"/>
      <c r="H53" s="38"/>
      <c r="I53" s="142"/>
      <c r="J53" s="38"/>
      <c r="K53" s="38"/>
      <c r="L53" s="42"/>
    </row>
    <row r="54" s="1" customFormat="1" ht="24.9" customHeight="1">
      <c r="B54" s="37"/>
      <c r="C54" s="30" t="s">
        <v>30</v>
      </c>
      <c r="D54" s="38"/>
      <c r="E54" s="38"/>
      <c r="F54" s="25" t="str">
        <f>E15</f>
        <v>Obec Stříbrná Skalice</v>
      </c>
      <c r="G54" s="38"/>
      <c r="H54" s="38"/>
      <c r="I54" s="144" t="s">
        <v>37</v>
      </c>
      <c r="J54" s="35" t="str">
        <f>E21</f>
        <v>Vodohospodářský rozvoj a výstavba a.s.</v>
      </c>
      <c r="K54" s="38"/>
      <c r="L54" s="42"/>
    </row>
    <row r="55" s="1" customFormat="1" ht="13.65" customHeight="1">
      <c r="B55" s="37"/>
      <c r="C55" s="30" t="s">
        <v>35</v>
      </c>
      <c r="D55" s="38"/>
      <c r="E55" s="38"/>
      <c r="F55" s="25" t="str">
        <f>IF(E18="","",E18)</f>
        <v>Vyplň údaj</v>
      </c>
      <c r="G55" s="38"/>
      <c r="H55" s="38"/>
      <c r="I55" s="144" t="s">
        <v>41</v>
      </c>
      <c r="J55" s="35" t="str">
        <f>E24</f>
        <v>Dvořák</v>
      </c>
      <c r="K55" s="38"/>
      <c r="L55" s="42"/>
    </row>
    <row r="56" s="1" customFormat="1" ht="10.32" customHeight="1">
      <c r="B56" s="37"/>
      <c r="C56" s="38"/>
      <c r="D56" s="38"/>
      <c r="E56" s="38"/>
      <c r="F56" s="38"/>
      <c r="G56" s="38"/>
      <c r="H56" s="38"/>
      <c r="I56" s="142"/>
      <c r="J56" s="38"/>
      <c r="K56" s="38"/>
      <c r="L56" s="42"/>
    </row>
    <row r="57" s="1" customFormat="1" ht="29.28" customHeight="1">
      <c r="B57" s="37"/>
      <c r="C57" s="174" t="s">
        <v>152</v>
      </c>
      <c r="D57" s="175"/>
      <c r="E57" s="175"/>
      <c r="F57" s="175"/>
      <c r="G57" s="175"/>
      <c r="H57" s="175"/>
      <c r="I57" s="176"/>
      <c r="J57" s="177" t="s">
        <v>153</v>
      </c>
      <c r="K57" s="175"/>
      <c r="L57" s="42"/>
    </row>
    <row r="58" s="1" customFormat="1" ht="10.32" customHeight="1">
      <c r="B58" s="37"/>
      <c r="C58" s="38"/>
      <c r="D58" s="38"/>
      <c r="E58" s="38"/>
      <c r="F58" s="38"/>
      <c r="G58" s="38"/>
      <c r="H58" s="38"/>
      <c r="I58" s="142"/>
      <c r="J58" s="38"/>
      <c r="K58" s="38"/>
      <c r="L58" s="42"/>
    </row>
    <row r="59" s="1" customFormat="1" ht="22.8" customHeight="1">
      <c r="B59" s="37"/>
      <c r="C59" s="178" t="s">
        <v>154</v>
      </c>
      <c r="D59" s="38"/>
      <c r="E59" s="38"/>
      <c r="F59" s="38"/>
      <c r="G59" s="38"/>
      <c r="H59" s="38"/>
      <c r="I59" s="142"/>
      <c r="J59" s="97">
        <f>J91</f>
        <v>0</v>
      </c>
      <c r="K59" s="38"/>
      <c r="L59" s="42"/>
      <c r="AU59" s="15" t="s">
        <v>155</v>
      </c>
    </row>
    <row r="60" s="8" customFormat="1" ht="24.96" customHeight="1">
      <c r="B60" s="179"/>
      <c r="C60" s="180"/>
      <c r="D60" s="181" t="s">
        <v>248</v>
      </c>
      <c r="E60" s="182"/>
      <c r="F60" s="182"/>
      <c r="G60" s="182"/>
      <c r="H60" s="182"/>
      <c r="I60" s="183"/>
      <c r="J60" s="184">
        <f>J92</f>
        <v>0</v>
      </c>
      <c r="K60" s="180"/>
      <c r="L60" s="185"/>
    </row>
    <row r="61" s="9" customFormat="1" ht="19.92" customHeight="1">
      <c r="B61" s="186"/>
      <c r="C61" s="121"/>
      <c r="D61" s="187" t="s">
        <v>249</v>
      </c>
      <c r="E61" s="188"/>
      <c r="F61" s="188"/>
      <c r="G61" s="188"/>
      <c r="H61" s="188"/>
      <c r="I61" s="189"/>
      <c r="J61" s="190">
        <f>J93</f>
        <v>0</v>
      </c>
      <c r="K61" s="121"/>
      <c r="L61" s="191"/>
    </row>
    <row r="62" s="9" customFormat="1" ht="19.92" customHeight="1">
      <c r="B62" s="186"/>
      <c r="C62" s="121"/>
      <c r="D62" s="187" t="s">
        <v>250</v>
      </c>
      <c r="E62" s="188"/>
      <c r="F62" s="188"/>
      <c r="G62" s="188"/>
      <c r="H62" s="188"/>
      <c r="I62" s="189"/>
      <c r="J62" s="190">
        <f>J185</f>
        <v>0</v>
      </c>
      <c r="K62" s="121"/>
      <c r="L62" s="191"/>
    </row>
    <row r="63" s="9" customFormat="1" ht="19.92" customHeight="1">
      <c r="B63" s="186"/>
      <c r="C63" s="121"/>
      <c r="D63" s="187" t="s">
        <v>251</v>
      </c>
      <c r="E63" s="188"/>
      <c r="F63" s="188"/>
      <c r="G63" s="188"/>
      <c r="H63" s="188"/>
      <c r="I63" s="189"/>
      <c r="J63" s="190">
        <f>J201</f>
        <v>0</v>
      </c>
      <c r="K63" s="121"/>
      <c r="L63" s="191"/>
    </row>
    <row r="64" s="9" customFormat="1" ht="19.92" customHeight="1">
      <c r="B64" s="186"/>
      <c r="C64" s="121"/>
      <c r="D64" s="187" t="s">
        <v>254</v>
      </c>
      <c r="E64" s="188"/>
      <c r="F64" s="188"/>
      <c r="G64" s="188"/>
      <c r="H64" s="188"/>
      <c r="I64" s="189"/>
      <c r="J64" s="190">
        <f>J230</f>
        <v>0</v>
      </c>
      <c r="K64" s="121"/>
      <c r="L64" s="191"/>
    </row>
    <row r="65" s="9" customFormat="1" ht="19.92" customHeight="1">
      <c r="B65" s="186"/>
      <c r="C65" s="121"/>
      <c r="D65" s="187" t="s">
        <v>942</v>
      </c>
      <c r="E65" s="188"/>
      <c r="F65" s="188"/>
      <c r="G65" s="188"/>
      <c r="H65" s="188"/>
      <c r="I65" s="189"/>
      <c r="J65" s="190">
        <f>J234</f>
        <v>0</v>
      </c>
      <c r="K65" s="121"/>
      <c r="L65" s="191"/>
    </row>
    <row r="66" s="9" customFormat="1" ht="19.92" customHeight="1">
      <c r="B66" s="186"/>
      <c r="C66" s="121"/>
      <c r="D66" s="187" t="s">
        <v>255</v>
      </c>
      <c r="E66" s="188"/>
      <c r="F66" s="188"/>
      <c r="G66" s="188"/>
      <c r="H66" s="188"/>
      <c r="I66" s="189"/>
      <c r="J66" s="190">
        <f>J244</f>
        <v>0</v>
      </c>
      <c r="K66" s="121"/>
      <c r="L66" s="191"/>
    </row>
    <row r="67" s="9" customFormat="1" ht="14.88" customHeight="1">
      <c r="B67" s="186"/>
      <c r="C67" s="121"/>
      <c r="D67" s="187" t="s">
        <v>893</v>
      </c>
      <c r="E67" s="188"/>
      <c r="F67" s="188"/>
      <c r="G67" s="188"/>
      <c r="H67" s="188"/>
      <c r="I67" s="189"/>
      <c r="J67" s="190">
        <f>J245</f>
        <v>0</v>
      </c>
      <c r="K67" s="121"/>
      <c r="L67" s="191"/>
    </row>
    <row r="68" s="8" customFormat="1" ht="24.96" customHeight="1">
      <c r="B68" s="179"/>
      <c r="C68" s="180"/>
      <c r="D68" s="181" t="s">
        <v>256</v>
      </c>
      <c r="E68" s="182"/>
      <c r="F68" s="182"/>
      <c r="G68" s="182"/>
      <c r="H68" s="182"/>
      <c r="I68" s="183"/>
      <c r="J68" s="184">
        <f>J248</f>
        <v>0</v>
      </c>
      <c r="K68" s="180"/>
      <c r="L68" s="185"/>
    </row>
    <row r="69" s="9" customFormat="1" ht="19.92" customHeight="1">
      <c r="B69" s="186"/>
      <c r="C69" s="121"/>
      <c r="D69" s="187" t="s">
        <v>257</v>
      </c>
      <c r="E69" s="188"/>
      <c r="F69" s="188"/>
      <c r="G69" s="188"/>
      <c r="H69" s="188"/>
      <c r="I69" s="189"/>
      <c r="J69" s="190">
        <f>J249</f>
        <v>0</v>
      </c>
      <c r="K69" s="121"/>
      <c r="L69" s="191"/>
    </row>
    <row r="70" s="8" customFormat="1" ht="24.96" customHeight="1">
      <c r="B70" s="179"/>
      <c r="C70" s="180"/>
      <c r="D70" s="181" t="s">
        <v>944</v>
      </c>
      <c r="E70" s="182"/>
      <c r="F70" s="182"/>
      <c r="G70" s="182"/>
      <c r="H70" s="182"/>
      <c r="I70" s="183"/>
      <c r="J70" s="184">
        <f>J271</f>
        <v>0</v>
      </c>
      <c r="K70" s="180"/>
      <c r="L70" s="185"/>
    </row>
    <row r="71" s="9" customFormat="1" ht="19.92" customHeight="1">
      <c r="B71" s="186"/>
      <c r="C71" s="121"/>
      <c r="D71" s="187" t="s">
        <v>945</v>
      </c>
      <c r="E71" s="188"/>
      <c r="F71" s="188"/>
      <c r="G71" s="188"/>
      <c r="H71" s="188"/>
      <c r="I71" s="189"/>
      <c r="J71" s="190">
        <f>J272</f>
        <v>0</v>
      </c>
      <c r="K71" s="121"/>
      <c r="L71" s="191"/>
    </row>
    <row r="72" s="1" customFormat="1" ht="21.84" customHeight="1">
      <c r="B72" s="37"/>
      <c r="C72" s="38"/>
      <c r="D72" s="38"/>
      <c r="E72" s="38"/>
      <c r="F72" s="38"/>
      <c r="G72" s="38"/>
      <c r="H72" s="38"/>
      <c r="I72" s="142"/>
      <c r="J72" s="38"/>
      <c r="K72" s="38"/>
      <c r="L72" s="42"/>
    </row>
    <row r="73" s="1" customFormat="1" ht="6.96" customHeight="1">
      <c r="B73" s="56"/>
      <c r="C73" s="57"/>
      <c r="D73" s="57"/>
      <c r="E73" s="57"/>
      <c r="F73" s="57"/>
      <c r="G73" s="57"/>
      <c r="H73" s="57"/>
      <c r="I73" s="169"/>
      <c r="J73" s="57"/>
      <c r="K73" s="57"/>
      <c r="L73" s="42"/>
    </row>
    <row r="77" s="1" customFormat="1" ht="6.96" customHeight="1">
      <c r="B77" s="58"/>
      <c r="C77" s="59"/>
      <c r="D77" s="59"/>
      <c r="E77" s="59"/>
      <c r="F77" s="59"/>
      <c r="G77" s="59"/>
      <c r="H77" s="59"/>
      <c r="I77" s="172"/>
      <c r="J77" s="59"/>
      <c r="K77" s="59"/>
      <c r="L77" s="42"/>
    </row>
    <row r="78" s="1" customFormat="1" ht="24.96" customHeight="1">
      <c r="B78" s="37"/>
      <c r="C78" s="21" t="s">
        <v>158</v>
      </c>
      <c r="D78" s="38"/>
      <c r="E78" s="38"/>
      <c r="F78" s="38"/>
      <c r="G78" s="38"/>
      <c r="H78" s="38"/>
      <c r="I78" s="142"/>
      <c r="J78" s="38"/>
      <c r="K78" s="38"/>
      <c r="L78" s="42"/>
    </row>
    <row r="79" s="1" customFormat="1" ht="6.96" customHeight="1">
      <c r="B79" s="37"/>
      <c r="C79" s="38"/>
      <c r="D79" s="38"/>
      <c r="E79" s="38"/>
      <c r="F79" s="38"/>
      <c r="G79" s="38"/>
      <c r="H79" s="38"/>
      <c r="I79" s="142"/>
      <c r="J79" s="38"/>
      <c r="K79" s="38"/>
      <c r="L79" s="42"/>
    </row>
    <row r="80" s="1" customFormat="1" ht="12" customHeight="1">
      <c r="B80" s="37"/>
      <c r="C80" s="30" t="s">
        <v>16</v>
      </c>
      <c r="D80" s="38"/>
      <c r="E80" s="38"/>
      <c r="F80" s="38"/>
      <c r="G80" s="38"/>
      <c r="H80" s="38"/>
      <c r="I80" s="142"/>
      <c r="J80" s="38"/>
      <c r="K80" s="38"/>
      <c r="L80" s="42"/>
    </row>
    <row r="81" s="1" customFormat="1" ht="16.5" customHeight="1">
      <c r="B81" s="37"/>
      <c r="C81" s="38"/>
      <c r="D81" s="38"/>
      <c r="E81" s="173" t="str">
        <f>E7</f>
        <v>Kanalizace Stříbrná Skalice - III.etapa</v>
      </c>
      <c r="F81" s="30"/>
      <c r="G81" s="30"/>
      <c r="H81" s="30"/>
      <c r="I81" s="142"/>
      <c r="J81" s="38"/>
      <c r="K81" s="38"/>
      <c r="L81" s="42"/>
    </row>
    <row r="82" s="1" customFormat="1" ht="12" customHeight="1">
      <c r="B82" s="37"/>
      <c r="C82" s="30" t="s">
        <v>144</v>
      </c>
      <c r="D82" s="38"/>
      <c r="E82" s="38"/>
      <c r="F82" s="38"/>
      <c r="G82" s="38"/>
      <c r="H82" s="38"/>
      <c r="I82" s="142"/>
      <c r="J82" s="38"/>
      <c r="K82" s="38"/>
      <c r="L82" s="42"/>
    </row>
    <row r="83" s="1" customFormat="1" ht="16.5" customHeight="1">
      <c r="B83" s="37"/>
      <c r="C83" s="38"/>
      <c r="D83" s="38"/>
      <c r="E83" s="63" t="str">
        <f>E9</f>
        <v>2019_01_0.1.5.1 - IO 01.5 Armaturní šachty</v>
      </c>
      <c r="F83" s="38"/>
      <c r="G83" s="38"/>
      <c r="H83" s="38"/>
      <c r="I83" s="142"/>
      <c r="J83" s="38"/>
      <c r="K83" s="38"/>
      <c r="L83" s="42"/>
    </row>
    <row r="84" s="1" customFormat="1" ht="6.96" customHeight="1">
      <c r="B84" s="37"/>
      <c r="C84" s="38"/>
      <c r="D84" s="38"/>
      <c r="E84" s="38"/>
      <c r="F84" s="38"/>
      <c r="G84" s="38"/>
      <c r="H84" s="38"/>
      <c r="I84" s="142"/>
      <c r="J84" s="38"/>
      <c r="K84" s="38"/>
      <c r="L84" s="42"/>
    </row>
    <row r="85" s="1" customFormat="1" ht="12" customHeight="1">
      <c r="B85" s="37"/>
      <c r="C85" s="30" t="s">
        <v>22</v>
      </c>
      <c r="D85" s="38"/>
      <c r="E85" s="38"/>
      <c r="F85" s="25" t="str">
        <f>F12</f>
        <v xml:space="preserve"> </v>
      </c>
      <c r="G85" s="38"/>
      <c r="H85" s="38"/>
      <c r="I85" s="144" t="s">
        <v>24</v>
      </c>
      <c r="J85" s="66" t="str">
        <f>IF(J12="","",J12)</f>
        <v>30. 1. 2019</v>
      </c>
      <c r="K85" s="38"/>
      <c r="L85" s="42"/>
    </row>
    <row r="86" s="1" customFormat="1" ht="6.96" customHeight="1">
      <c r="B86" s="37"/>
      <c r="C86" s="38"/>
      <c r="D86" s="38"/>
      <c r="E86" s="38"/>
      <c r="F86" s="38"/>
      <c r="G86" s="38"/>
      <c r="H86" s="38"/>
      <c r="I86" s="142"/>
      <c r="J86" s="38"/>
      <c r="K86" s="38"/>
      <c r="L86" s="42"/>
    </row>
    <row r="87" s="1" customFormat="1" ht="24.9" customHeight="1">
      <c r="B87" s="37"/>
      <c r="C87" s="30" t="s">
        <v>30</v>
      </c>
      <c r="D87" s="38"/>
      <c r="E87" s="38"/>
      <c r="F87" s="25" t="str">
        <f>E15</f>
        <v>Obec Stříbrná Skalice</v>
      </c>
      <c r="G87" s="38"/>
      <c r="H87" s="38"/>
      <c r="I87" s="144" t="s">
        <v>37</v>
      </c>
      <c r="J87" s="35" t="str">
        <f>E21</f>
        <v>Vodohospodářský rozvoj a výstavba a.s.</v>
      </c>
      <c r="K87" s="38"/>
      <c r="L87" s="42"/>
    </row>
    <row r="88" s="1" customFormat="1" ht="13.65" customHeight="1">
      <c r="B88" s="37"/>
      <c r="C88" s="30" t="s">
        <v>35</v>
      </c>
      <c r="D88" s="38"/>
      <c r="E88" s="38"/>
      <c r="F88" s="25" t="str">
        <f>IF(E18="","",E18)</f>
        <v>Vyplň údaj</v>
      </c>
      <c r="G88" s="38"/>
      <c r="H88" s="38"/>
      <c r="I88" s="144" t="s">
        <v>41</v>
      </c>
      <c r="J88" s="35" t="str">
        <f>E24</f>
        <v>Dvořák</v>
      </c>
      <c r="K88" s="38"/>
      <c r="L88" s="42"/>
    </row>
    <row r="89" s="1" customFormat="1" ht="10.32" customHeight="1">
      <c r="B89" s="37"/>
      <c r="C89" s="38"/>
      <c r="D89" s="38"/>
      <c r="E89" s="38"/>
      <c r="F89" s="38"/>
      <c r="G89" s="38"/>
      <c r="H89" s="38"/>
      <c r="I89" s="142"/>
      <c r="J89" s="38"/>
      <c r="K89" s="38"/>
      <c r="L89" s="42"/>
    </row>
    <row r="90" s="10" customFormat="1" ht="29.28" customHeight="1">
      <c r="B90" s="192"/>
      <c r="C90" s="193" t="s">
        <v>159</v>
      </c>
      <c r="D90" s="194" t="s">
        <v>64</v>
      </c>
      <c r="E90" s="194" t="s">
        <v>60</v>
      </c>
      <c r="F90" s="194" t="s">
        <v>61</v>
      </c>
      <c r="G90" s="194" t="s">
        <v>160</v>
      </c>
      <c r="H90" s="194" t="s">
        <v>161</v>
      </c>
      <c r="I90" s="195" t="s">
        <v>162</v>
      </c>
      <c r="J90" s="194" t="s">
        <v>153</v>
      </c>
      <c r="K90" s="196" t="s">
        <v>163</v>
      </c>
      <c r="L90" s="197"/>
      <c r="M90" s="87" t="s">
        <v>1</v>
      </c>
      <c r="N90" s="88" t="s">
        <v>49</v>
      </c>
      <c r="O90" s="88" t="s">
        <v>164</v>
      </c>
      <c r="P90" s="88" t="s">
        <v>165</v>
      </c>
      <c r="Q90" s="88" t="s">
        <v>166</v>
      </c>
      <c r="R90" s="88" t="s">
        <v>167</v>
      </c>
      <c r="S90" s="88" t="s">
        <v>168</v>
      </c>
      <c r="T90" s="89" t="s">
        <v>169</v>
      </c>
    </row>
    <row r="91" s="1" customFormat="1" ht="22.8" customHeight="1">
      <c r="B91" s="37"/>
      <c r="C91" s="94" t="s">
        <v>170</v>
      </c>
      <c r="D91" s="38"/>
      <c r="E91" s="38"/>
      <c r="F91" s="38"/>
      <c r="G91" s="38"/>
      <c r="H91" s="38"/>
      <c r="I91" s="142"/>
      <c r="J91" s="198">
        <f>BK91</f>
        <v>0</v>
      </c>
      <c r="K91" s="38"/>
      <c r="L91" s="42"/>
      <c r="M91" s="90"/>
      <c r="N91" s="91"/>
      <c r="O91" s="91"/>
      <c r="P91" s="199">
        <f>P92+P248+P271</f>
        <v>0</v>
      </c>
      <c r="Q91" s="91"/>
      <c r="R91" s="199">
        <f>R92+R248+R271</f>
        <v>95.401839930000008</v>
      </c>
      <c r="S91" s="91"/>
      <c r="T91" s="200">
        <f>T92+T248+T271</f>
        <v>0</v>
      </c>
      <c r="AT91" s="15" t="s">
        <v>78</v>
      </c>
      <c r="AU91" s="15" t="s">
        <v>155</v>
      </c>
      <c r="BK91" s="201">
        <f>BK92+BK248+BK271</f>
        <v>0</v>
      </c>
    </row>
    <row r="92" s="11" customFormat="1" ht="25.92" customHeight="1">
      <c r="B92" s="202"/>
      <c r="C92" s="203"/>
      <c r="D92" s="204" t="s">
        <v>78</v>
      </c>
      <c r="E92" s="205" t="s">
        <v>268</v>
      </c>
      <c r="F92" s="205" t="s">
        <v>269</v>
      </c>
      <c r="G92" s="203"/>
      <c r="H92" s="203"/>
      <c r="I92" s="206"/>
      <c r="J92" s="207">
        <f>BK92</f>
        <v>0</v>
      </c>
      <c r="K92" s="203"/>
      <c r="L92" s="208"/>
      <c r="M92" s="209"/>
      <c r="N92" s="210"/>
      <c r="O92" s="210"/>
      <c r="P92" s="211">
        <f>P93+P185+P201+P230+P234+P244</f>
        <v>0</v>
      </c>
      <c r="Q92" s="210"/>
      <c r="R92" s="211">
        <f>R93+R185+R201+R230+R234+R244</f>
        <v>95.034360650000011</v>
      </c>
      <c r="S92" s="210"/>
      <c r="T92" s="212">
        <f>T93+T185+T201+T230+T234+T244</f>
        <v>0</v>
      </c>
      <c r="AR92" s="213" t="s">
        <v>87</v>
      </c>
      <c r="AT92" s="214" t="s">
        <v>78</v>
      </c>
      <c r="AU92" s="214" t="s">
        <v>79</v>
      </c>
      <c r="AY92" s="213" t="s">
        <v>174</v>
      </c>
      <c r="BK92" s="215">
        <f>BK93+BK185+BK201+BK230+BK234+BK244</f>
        <v>0</v>
      </c>
    </row>
    <row r="93" s="11" customFormat="1" ht="22.8" customHeight="1">
      <c r="B93" s="202"/>
      <c r="C93" s="203"/>
      <c r="D93" s="204" t="s">
        <v>78</v>
      </c>
      <c r="E93" s="216" t="s">
        <v>87</v>
      </c>
      <c r="F93" s="216" t="s">
        <v>270</v>
      </c>
      <c r="G93" s="203"/>
      <c r="H93" s="203"/>
      <c r="I93" s="206"/>
      <c r="J93" s="217">
        <f>BK93</f>
        <v>0</v>
      </c>
      <c r="K93" s="203"/>
      <c r="L93" s="208"/>
      <c r="M93" s="209"/>
      <c r="N93" s="210"/>
      <c r="O93" s="210"/>
      <c r="P93" s="211">
        <f>SUM(P94:P184)</f>
        <v>0</v>
      </c>
      <c r="Q93" s="210"/>
      <c r="R93" s="211">
        <f>SUM(R94:R184)</f>
        <v>43.485026080000004</v>
      </c>
      <c r="S93" s="210"/>
      <c r="T93" s="212">
        <f>SUM(T94:T184)</f>
        <v>0</v>
      </c>
      <c r="AR93" s="213" t="s">
        <v>87</v>
      </c>
      <c r="AT93" s="214" t="s">
        <v>78</v>
      </c>
      <c r="AU93" s="214" t="s">
        <v>87</v>
      </c>
      <c r="AY93" s="213" t="s">
        <v>174</v>
      </c>
      <c r="BK93" s="215">
        <f>SUM(BK94:BK184)</f>
        <v>0</v>
      </c>
    </row>
    <row r="94" s="1" customFormat="1" ht="16.5" customHeight="1">
      <c r="B94" s="37"/>
      <c r="C94" s="218" t="s">
        <v>87</v>
      </c>
      <c r="D94" s="218" t="s">
        <v>175</v>
      </c>
      <c r="E94" s="219" t="s">
        <v>271</v>
      </c>
      <c r="F94" s="220" t="s">
        <v>272</v>
      </c>
      <c r="G94" s="221" t="s">
        <v>273</v>
      </c>
      <c r="H94" s="222">
        <v>500</v>
      </c>
      <c r="I94" s="223"/>
      <c r="J94" s="224">
        <f>ROUND(I94*H94,2)</f>
        <v>0</v>
      </c>
      <c r="K94" s="220" t="s">
        <v>274</v>
      </c>
      <c r="L94" s="42"/>
      <c r="M94" s="225" t="s">
        <v>1</v>
      </c>
      <c r="N94" s="226" t="s">
        <v>50</v>
      </c>
      <c r="O94" s="78"/>
      <c r="P94" s="227">
        <f>O94*H94</f>
        <v>0</v>
      </c>
      <c r="Q94" s="227">
        <v>0</v>
      </c>
      <c r="R94" s="227">
        <f>Q94*H94</f>
        <v>0</v>
      </c>
      <c r="S94" s="227">
        <v>0</v>
      </c>
      <c r="T94" s="228">
        <f>S94*H94</f>
        <v>0</v>
      </c>
      <c r="AR94" s="15" t="s">
        <v>192</v>
      </c>
      <c r="AT94" s="15" t="s">
        <v>175</v>
      </c>
      <c r="AU94" s="15" t="s">
        <v>90</v>
      </c>
      <c r="AY94" s="15" t="s">
        <v>174</v>
      </c>
      <c r="BE94" s="229">
        <f>IF(N94="základní",J94,0)</f>
        <v>0</v>
      </c>
      <c r="BF94" s="229">
        <f>IF(N94="snížená",J94,0)</f>
        <v>0</v>
      </c>
      <c r="BG94" s="229">
        <f>IF(N94="zákl. přenesená",J94,0)</f>
        <v>0</v>
      </c>
      <c r="BH94" s="229">
        <f>IF(N94="sníž. přenesená",J94,0)</f>
        <v>0</v>
      </c>
      <c r="BI94" s="229">
        <f>IF(N94="nulová",J94,0)</f>
        <v>0</v>
      </c>
      <c r="BJ94" s="15" t="s">
        <v>87</v>
      </c>
      <c r="BK94" s="229">
        <f>ROUND(I94*H94,2)</f>
        <v>0</v>
      </c>
      <c r="BL94" s="15" t="s">
        <v>192</v>
      </c>
      <c r="BM94" s="15" t="s">
        <v>3807</v>
      </c>
    </row>
    <row r="95" s="1" customFormat="1">
      <c r="B95" s="37"/>
      <c r="C95" s="38"/>
      <c r="D95" s="230" t="s">
        <v>181</v>
      </c>
      <c r="E95" s="38"/>
      <c r="F95" s="231" t="s">
        <v>272</v>
      </c>
      <c r="G95" s="38"/>
      <c r="H95" s="38"/>
      <c r="I95" s="142"/>
      <c r="J95" s="38"/>
      <c r="K95" s="38"/>
      <c r="L95" s="42"/>
      <c r="M95" s="232"/>
      <c r="N95" s="78"/>
      <c r="O95" s="78"/>
      <c r="P95" s="78"/>
      <c r="Q95" s="78"/>
      <c r="R95" s="78"/>
      <c r="S95" s="78"/>
      <c r="T95" s="79"/>
      <c r="AT95" s="15" t="s">
        <v>181</v>
      </c>
      <c r="AU95" s="15" t="s">
        <v>90</v>
      </c>
    </row>
    <row r="96" s="12" customFormat="1">
      <c r="B96" s="236"/>
      <c r="C96" s="237"/>
      <c r="D96" s="230" t="s">
        <v>287</v>
      </c>
      <c r="E96" s="238" t="s">
        <v>1</v>
      </c>
      <c r="F96" s="239" t="s">
        <v>3808</v>
      </c>
      <c r="G96" s="237"/>
      <c r="H96" s="240">
        <v>500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AT96" s="246" t="s">
        <v>287</v>
      </c>
      <c r="AU96" s="246" t="s">
        <v>90</v>
      </c>
      <c r="AV96" s="12" t="s">
        <v>90</v>
      </c>
      <c r="AW96" s="12" t="s">
        <v>40</v>
      </c>
      <c r="AX96" s="12" t="s">
        <v>87</v>
      </c>
      <c r="AY96" s="246" t="s">
        <v>174</v>
      </c>
    </row>
    <row r="97" s="1" customFormat="1" ht="16.5" customHeight="1">
      <c r="B97" s="37"/>
      <c r="C97" s="218" t="s">
        <v>90</v>
      </c>
      <c r="D97" s="218" t="s">
        <v>175</v>
      </c>
      <c r="E97" s="219" t="s">
        <v>277</v>
      </c>
      <c r="F97" s="220" t="s">
        <v>278</v>
      </c>
      <c r="G97" s="221" t="s">
        <v>279</v>
      </c>
      <c r="H97" s="222">
        <v>50</v>
      </c>
      <c r="I97" s="223"/>
      <c r="J97" s="224">
        <f>ROUND(I97*H97,2)</f>
        <v>0</v>
      </c>
      <c r="K97" s="220" t="s">
        <v>274</v>
      </c>
      <c r="L97" s="42"/>
      <c r="M97" s="225" t="s">
        <v>1</v>
      </c>
      <c r="N97" s="226" t="s">
        <v>50</v>
      </c>
      <c r="O97" s="78"/>
      <c r="P97" s="227">
        <f>O97*H97</f>
        <v>0</v>
      </c>
      <c r="Q97" s="227">
        <v>0</v>
      </c>
      <c r="R97" s="227">
        <f>Q97*H97</f>
        <v>0</v>
      </c>
      <c r="S97" s="227">
        <v>0</v>
      </c>
      <c r="T97" s="228">
        <f>S97*H97</f>
        <v>0</v>
      </c>
      <c r="AR97" s="15" t="s">
        <v>192</v>
      </c>
      <c r="AT97" s="15" t="s">
        <v>175</v>
      </c>
      <c r="AU97" s="15" t="s">
        <v>90</v>
      </c>
      <c r="AY97" s="15" t="s">
        <v>174</v>
      </c>
      <c r="BE97" s="229">
        <f>IF(N97="základní",J97,0)</f>
        <v>0</v>
      </c>
      <c r="BF97" s="229">
        <f>IF(N97="snížená",J97,0)</f>
        <v>0</v>
      </c>
      <c r="BG97" s="229">
        <f>IF(N97="zákl. přenesená",J97,0)</f>
        <v>0</v>
      </c>
      <c r="BH97" s="229">
        <f>IF(N97="sníž. přenesená",J97,0)</f>
        <v>0</v>
      </c>
      <c r="BI97" s="229">
        <f>IF(N97="nulová",J97,0)</f>
        <v>0</v>
      </c>
      <c r="BJ97" s="15" t="s">
        <v>87</v>
      </c>
      <c r="BK97" s="229">
        <f>ROUND(I97*H97,2)</f>
        <v>0</v>
      </c>
      <c r="BL97" s="15" t="s">
        <v>192</v>
      </c>
      <c r="BM97" s="15" t="s">
        <v>3809</v>
      </c>
    </row>
    <row r="98" s="1" customFormat="1">
      <c r="B98" s="37"/>
      <c r="C98" s="38"/>
      <c r="D98" s="230" t="s">
        <v>181</v>
      </c>
      <c r="E98" s="38"/>
      <c r="F98" s="231" t="s">
        <v>278</v>
      </c>
      <c r="G98" s="38"/>
      <c r="H98" s="38"/>
      <c r="I98" s="142"/>
      <c r="J98" s="38"/>
      <c r="K98" s="38"/>
      <c r="L98" s="42"/>
      <c r="M98" s="232"/>
      <c r="N98" s="78"/>
      <c r="O98" s="78"/>
      <c r="P98" s="78"/>
      <c r="Q98" s="78"/>
      <c r="R98" s="78"/>
      <c r="S98" s="78"/>
      <c r="T98" s="79"/>
      <c r="AT98" s="15" t="s">
        <v>181</v>
      </c>
      <c r="AU98" s="15" t="s">
        <v>90</v>
      </c>
    </row>
    <row r="99" s="12" customFormat="1">
      <c r="B99" s="236"/>
      <c r="C99" s="237"/>
      <c r="D99" s="230" t="s">
        <v>287</v>
      </c>
      <c r="E99" s="238" t="s">
        <v>1</v>
      </c>
      <c r="F99" s="239" t="s">
        <v>535</v>
      </c>
      <c r="G99" s="237"/>
      <c r="H99" s="240">
        <v>50</v>
      </c>
      <c r="I99" s="241"/>
      <c r="J99" s="237"/>
      <c r="K99" s="237"/>
      <c r="L99" s="242"/>
      <c r="M99" s="243"/>
      <c r="N99" s="244"/>
      <c r="O99" s="244"/>
      <c r="P99" s="244"/>
      <c r="Q99" s="244"/>
      <c r="R99" s="244"/>
      <c r="S99" s="244"/>
      <c r="T99" s="245"/>
      <c r="AT99" s="246" t="s">
        <v>287</v>
      </c>
      <c r="AU99" s="246" t="s">
        <v>90</v>
      </c>
      <c r="AV99" s="12" t="s">
        <v>90</v>
      </c>
      <c r="AW99" s="12" t="s">
        <v>40</v>
      </c>
      <c r="AX99" s="12" t="s">
        <v>87</v>
      </c>
      <c r="AY99" s="246" t="s">
        <v>174</v>
      </c>
    </row>
    <row r="100" s="1" customFormat="1" ht="16.5" customHeight="1">
      <c r="B100" s="37"/>
      <c r="C100" s="218" t="s">
        <v>187</v>
      </c>
      <c r="D100" s="218" t="s">
        <v>175</v>
      </c>
      <c r="E100" s="219" t="s">
        <v>1574</v>
      </c>
      <c r="F100" s="220" t="s">
        <v>1575</v>
      </c>
      <c r="G100" s="221" t="s">
        <v>284</v>
      </c>
      <c r="H100" s="222">
        <v>8.4000000000000004</v>
      </c>
      <c r="I100" s="223"/>
      <c r="J100" s="224">
        <f>ROUND(I100*H100,2)</f>
        <v>0</v>
      </c>
      <c r="K100" s="220" t="s">
        <v>274</v>
      </c>
      <c r="L100" s="42"/>
      <c r="M100" s="225" t="s">
        <v>1</v>
      </c>
      <c r="N100" s="226" t="s">
        <v>50</v>
      </c>
      <c r="O100" s="78"/>
      <c r="P100" s="227">
        <f>O100*H100</f>
        <v>0</v>
      </c>
      <c r="Q100" s="227">
        <v>0</v>
      </c>
      <c r="R100" s="227">
        <f>Q100*H100</f>
        <v>0</v>
      </c>
      <c r="S100" s="227">
        <v>0</v>
      </c>
      <c r="T100" s="228">
        <f>S100*H100</f>
        <v>0</v>
      </c>
      <c r="AR100" s="15" t="s">
        <v>192</v>
      </c>
      <c r="AT100" s="15" t="s">
        <v>175</v>
      </c>
      <c r="AU100" s="15" t="s">
        <v>90</v>
      </c>
      <c r="AY100" s="15" t="s">
        <v>174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15" t="s">
        <v>87</v>
      </c>
      <c r="BK100" s="229">
        <f>ROUND(I100*H100,2)</f>
        <v>0</v>
      </c>
      <c r="BL100" s="15" t="s">
        <v>192</v>
      </c>
      <c r="BM100" s="15" t="s">
        <v>3810</v>
      </c>
    </row>
    <row r="101" s="1" customFormat="1">
      <c r="B101" s="37"/>
      <c r="C101" s="38"/>
      <c r="D101" s="230" t="s">
        <v>181</v>
      </c>
      <c r="E101" s="38"/>
      <c r="F101" s="231" t="s">
        <v>1575</v>
      </c>
      <c r="G101" s="38"/>
      <c r="H101" s="38"/>
      <c r="I101" s="142"/>
      <c r="J101" s="38"/>
      <c r="K101" s="38"/>
      <c r="L101" s="42"/>
      <c r="M101" s="232"/>
      <c r="N101" s="78"/>
      <c r="O101" s="78"/>
      <c r="P101" s="78"/>
      <c r="Q101" s="78"/>
      <c r="R101" s="78"/>
      <c r="S101" s="78"/>
      <c r="T101" s="79"/>
      <c r="AT101" s="15" t="s">
        <v>181</v>
      </c>
      <c r="AU101" s="15" t="s">
        <v>90</v>
      </c>
    </row>
    <row r="102" s="12" customFormat="1">
      <c r="B102" s="236"/>
      <c r="C102" s="237"/>
      <c r="D102" s="230" t="s">
        <v>287</v>
      </c>
      <c r="E102" s="238" t="s">
        <v>1</v>
      </c>
      <c r="F102" s="239" t="s">
        <v>3811</v>
      </c>
      <c r="G102" s="237"/>
      <c r="H102" s="240">
        <v>8.4000000000000004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AT102" s="246" t="s">
        <v>287</v>
      </c>
      <c r="AU102" s="246" t="s">
        <v>90</v>
      </c>
      <c r="AV102" s="12" t="s">
        <v>90</v>
      </c>
      <c r="AW102" s="12" t="s">
        <v>40</v>
      </c>
      <c r="AX102" s="12" t="s">
        <v>87</v>
      </c>
      <c r="AY102" s="246" t="s">
        <v>174</v>
      </c>
    </row>
    <row r="103" s="1" customFormat="1" ht="16.5" customHeight="1">
      <c r="B103" s="37"/>
      <c r="C103" s="218" t="s">
        <v>192</v>
      </c>
      <c r="D103" s="218" t="s">
        <v>175</v>
      </c>
      <c r="E103" s="219" t="s">
        <v>3812</v>
      </c>
      <c r="F103" s="220" t="s">
        <v>3813</v>
      </c>
      <c r="G103" s="221" t="s">
        <v>284</v>
      </c>
      <c r="H103" s="222">
        <v>7.8570000000000002</v>
      </c>
      <c r="I103" s="223"/>
      <c r="J103" s="224">
        <f>ROUND(I103*H103,2)</f>
        <v>0</v>
      </c>
      <c r="K103" s="220" t="s">
        <v>274</v>
      </c>
      <c r="L103" s="42"/>
      <c r="M103" s="225" t="s">
        <v>1</v>
      </c>
      <c r="N103" s="226" t="s">
        <v>50</v>
      </c>
      <c r="O103" s="78"/>
      <c r="P103" s="227">
        <f>O103*H103</f>
        <v>0</v>
      </c>
      <c r="Q103" s="227">
        <v>0</v>
      </c>
      <c r="R103" s="227">
        <f>Q103*H103</f>
        <v>0</v>
      </c>
      <c r="S103" s="227">
        <v>0</v>
      </c>
      <c r="T103" s="228">
        <f>S103*H103</f>
        <v>0</v>
      </c>
      <c r="AR103" s="15" t="s">
        <v>192</v>
      </c>
      <c r="AT103" s="15" t="s">
        <v>175</v>
      </c>
      <c r="AU103" s="15" t="s">
        <v>90</v>
      </c>
      <c r="AY103" s="15" t="s">
        <v>174</v>
      </c>
      <c r="BE103" s="229">
        <f>IF(N103="základní",J103,0)</f>
        <v>0</v>
      </c>
      <c r="BF103" s="229">
        <f>IF(N103="snížená",J103,0)</f>
        <v>0</v>
      </c>
      <c r="BG103" s="229">
        <f>IF(N103="zákl. přenesená",J103,0)</f>
        <v>0</v>
      </c>
      <c r="BH103" s="229">
        <f>IF(N103="sníž. přenesená",J103,0)</f>
        <v>0</v>
      </c>
      <c r="BI103" s="229">
        <f>IF(N103="nulová",J103,0)</f>
        <v>0</v>
      </c>
      <c r="BJ103" s="15" t="s">
        <v>87</v>
      </c>
      <c r="BK103" s="229">
        <f>ROUND(I103*H103,2)</f>
        <v>0</v>
      </c>
      <c r="BL103" s="15" t="s">
        <v>192</v>
      </c>
      <c r="BM103" s="15" t="s">
        <v>3814</v>
      </c>
    </row>
    <row r="104" s="1" customFormat="1">
      <c r="B104" s="37"/>
      <c r="C104" s="38"/>
      <c r="D104" s="230" t="s">
        <v>181</v>
      </c>
      <c r="E104" s="38"/>
      <c r="F104" s="231" t="s">
        <v>3815</v>
      </c>
      <c r="G104" s="38"/>
      <c r="H104" s="38"/>
      <c r="I104" s="142"/>
      <c r="J104" s="38"/>
      <c r="K104" s="38"/>
      <c r="L104" s="42"/>
      <c r="M104" s="232"/>
      <c r="N104" s="78"/>
      <c r="O104" s="78"/>
      <c r="P104" s="78"/>
      <c r="Q104" s="78"/>
      <c r="R104" s="78"/>
      <c r="S104" s="78"/>
      <c r="T104" s="79"/>
      <c r="AT104" s="15" t="s">
        <v>181</v>
      </c>
      <c r="AU104" s="15" t="s">
        <v>90</v>
      </c>
    </row>
    <row r="105" s="12" customFormat="1">
      <c r="B105" s="236"/>
      <c r="C105" s="237"/>
      <c r="D105" s="230" t="s">
        <v>287</v>
      </c>
      <c r="E105" s="238" t="s">
        <v>1</v>
      </c>
      <c r="F105" s="239" t="s">
        <v>3816</v>
      </c>
      <c r="G105" s="237"/>
      <c r="H105" s="240">
        <v>7.8570000000000002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AT105" s="246" t="s">
        <v>287</v>
      </c>
      <c r="AU105" s="246" t="s">
        <v>90</v>
      </c>
      <c r="AV105" s="12" t="s">
        <v>90</v>
      </c>
      <c r="AW105" s="12" t="s">
        <v>40</v>
      </c>
      <c r="AX105" s="12" t="s">
        <v>87</v>
      </c>
      <c r="AY105" s="246" t="s">
        <v>174</v>
      </c>
    </row>
    <row r="106" s="1" customFormat="1" ht="16.5" customHeight="1">
      <c r="B106" s="37"/>
      <c r="C106" s="218" t="s">
        <v>173</v>
      </c>
      <c r="D106" s="218" t="s">
        <v>175</v>
      </c>
      <c r="E106" s="219" t="s">
        <v>3817</v>
      </c>
      <c r="F106" s="220" t="s">
        <v>3818</v>
      </c>
      <c r="G106" s="221" t="s">
        <v>284</v>
      </c>
      <c r="H106" s="222">
        <v>3.9289999999999998</v>
      </c>
      <c r="I106" s="223"/>
      <c r="J106" s="224">
        <f>ROUND(I106*H106,2)</f>
        <v>0</v>
      </c>
      <c r="K106" s="220" t="s">
        <v>274</v>
      </c>
      <c r="L106" s="42"/>
      <c r="M106" s="225" t="s">
        <v>1</v>
      </c>
      <c r="N106" s="226" t="s">
        <v>50</v>
      </c>
      <c r="O106" s="78"/>
      <c r="P106" s="227">
        <f>O106*H106</f>
        <v>0</v>
      </c>
      <c r="Q106" s="227">
        <v>0</v>
      </c>
      <c r="R106" s="227">
        <f>Q106*H106</f>
        <v>0</v>
      </c>
      <c r="S106" s="227">
        <v>0</v>
      </c>
      <c r="T106" s="228">
        <f>S106*H106</f>
        <v>0</v>
      </c>
      <c r="AR106" s="15" t="s">
        <v>192</v>
      </c>
      <c r="AT106" s="15" t="s">
        <v>175</v>
      </c>
      <c r="AU106" s="15" t="s">
        <v>90</v>
      </c>
      <c r="AY106" s="15" t="s">
        <v>174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15" t="s">
        <v>87</v>
      </c>
      <c r="BK106" s="229">
        <f>ROUND(I106*H106,2)</f>
        <v>0</v>
      </c>
      <c r="BL106" s="15" t="s">
        <v>192</v>
      </c>
      <c r="BM106" s="15" t="s">
        <v>3819</v>
      </c>
    </row>
    <row r="107" s="1" customFormat="1">
      <c r="B107" s="37"/>
      <c r="C107" s="38"/>
      <c r="D107" s="230" t="s">
        <v>181</v>
      </c>
      <c r="E107" s="38"/>
      <c r="F107" s="231" t="s">
        <v>3820</v>
      </c>
      <c r="G107" s="38"/>
      <c r="H107" s="38"/>
      <c r="I107" s="142"/>
      <c r="J107" s="38"/>
      <c r="K107" s="38"/>
      <c r="L107" s="42"/>
      <c r="M107" s="232"/>
      <c r="N107" s="78"/>
      <c r="O107" s="78"/>
      <c r="P107" s="78"/>
      <c r="Q107" s="78"/>
      <c r="R107" s="78"/>
      <c r="S107" s="78"/>
      <c r="T107" s="79"/>
      <c r="AT107" s="15" t="s">
        <v>181</v>
      </c>
      <c r="AU107" s="15" t="s">
        <v>90</v>
      </c>
    </row>
    <row r="108" s="12" customFormat="1">
      <c r="B108" s="236"/>
      <c r="C108" s="237"/>
      <c r="D108" s="230" t="s">
        <v>287</v>
      </c>
      <c r="E108" s="238" t="s">
        <v>1</v>
      </c>
      <c r="F108" s="239" t="s">
        <v>3821</v>
      </c>
      <c r="G108" s="237"/>
      <c r="H108" s="240">
        <v>3.9289999999999998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AT108" s="246" t="s">
        <v>287</v>
      </c>
      <c r="AU108" s="246" t="s">
        <v>90</v>
      </c>
      <c r="AV108" s="12" t="s">
        <v>90</v>
      </c>
      <c r="AW108" s="12" t="s">
        <v>40</v>
      </c>
      <c r="AX108" s="12" t="s">
        <v>87</v>
      </c>
      <c r="AY108" s="246" t="s">
        <v>174</v>
      </c>
    </row>
    <row r="109" s="1" customFormat="1" ht="16.5" customHeight="1">
      <c r="B109" s="37"/>
      <c r="C109" s="218" t="s">
        <v>200</v>
      </c>
      <c r="D109" s="218" t="s">
        <v>175</v>
      </c>
      <c r="E109" s="219" t="s">
        <v>948</v>
      </c>
      <c r="F109" s="220" t="s">
        <v>949</v>
      </c>
      <c r="G109" s="221" t="s">
        <v>284</v>
      </c>
      <c r="H109" s="222">
        <v>31.428000000000001</v>
      </c>
      <c r="I109" s="223"/>
      <c r="J109" s="224">
        <f>ROUND(I109*H109,2)</f>
        <v>0</v>
      </c>
      <c r="K109" s="220" t="s">
        <v>274</v>
      </c>
      <c r="L109" s="42"/>
      <c r="M109" s="225" t="s">
        <v>1</v>
      </c>
      <c r="N109" s="226" t="s">
        <v>50</v>
      </c>
      <c r="O109" s="78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15" t="s">
        <v>192</v>
      </c>
      <c r="AT109" s="15" t="s">
        <v>175</v>
      </c>
      <c r="AU109" s="15" t="s">
        <v>90</v>
      </c>
      <c r="AY109" s="15" t="s">
        <v>174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15" t="s">
        <v>87</v>
      </c>
      <c r="BK109" s="229">
        <f>ROUND(I109*H109,2)</f>
        <v>0</v>
      </c>
      <c r="BL109" s="15" t="s">
        <v>192</v>
      </c>
      <c r="BM109" s="15" t="s">
        <v>3822</v>
      </c>
    </row>
    <row r="110" s="1" customFormat="1">
      <c r="B110" s="37"/>
      <c r="C110" s="38"/>
      <c r="D110" s="230" t="s">
        <v>181</v>
      </c>
      <c r="E110" s="38"/>
      <c r="F110" s="231" t="s">
        <v>951</v>
      </c>
      <c r="G110" s="38"/>
      <c r="H110" s="38"/>
      <c r="I110" s="142"/>
      <c r="J110" s="38"/>
      <c r="K110" s="38"/>
      <c r="L110" s="42"/>
      <c r="M110" s="232"/>
      <c r="N110" s="78"/>
      <c r="O110" s="78"/>
      <c r="P110" s="78"/>
      <c r="Q110" s="78"/>
      <c r="R110" s="78"/>
      <c r="S110" s="78"/>
      <c r="T110" s="79"/>
      <c r="AT110" s="15" t="s">
        <v>181</v>
      </c>
      <c r="AU110" s="15" t="s">
        <v>90</v>
      </c>
    </row>
    <row r="111" s="12" customFormat="1">
      <c r="B111" s="236"/>
      <c r="C111" s="237"/>
      <c r="D111" s="230" t="s">
        <v>287</v>
      </c>
      <c r="E111" s="238" t="s">
        <v>1</v>
      </c>
      <c r="F111" s="239" t="s">
        <v>3823</v>
      </c>
      <c r="G111" s="237"/>
      <c r="H111" s="240">
        <v>31.428000000000001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AT111" s="246" t="s">
        <v>287</v>
      </c>
      <c r="AU111" s="246" t="s">
        <v>90</v>
      </c>
      <c r="AV111" s="12" t="s">
        <v>90</v>
      </c>
      <c r="AW111" s="12" t="s">
        <v>40</v>
      </c>
      <c r="AX111" s="12" t="s">
        <v>87</v>
      </c>
      <c r="AY111" s="246" t="s">
        <v>174</v>
      </c>
    </row>
    <row r="112" s="1" customFormat="1" ht="16.5" customHeight="1">
      <c r="B112" s="37"/>
      <c r="C112" s="218" t="s">
        <v>205</v>
      </c>
      <c r="D112" s="218" t="s">
        <v>175</v>
      </c>
      <c r="E112" s="219" t="s">
        <v>953</v>
      </c>
      <c r="F112" s="220" t="s">
        <v>954</v>
      </c>
      <c r="G112" s="221" t="s">
        <v>284</v>
      </c>
      <c r="H112" s="222">
        <v>15.714</v>
      </c>
      <c r="I112" s="223"/>
      <c r="J112" s="224">
        <f>ROUND(I112*H112,2)</f>
        <v>0</v>
      </c>
      <c r="K112" s="220" t="s">
        <v>274</v>
      </c>
      <c r="L112" s="42"/>
      <c r="M112" s="225" t="s">
        <v>1</v>
      </c>
      <c r="N112" s="226" t="s">
        <v>50</v>
      </c>
      <c r="O112" s="78"/>
      <c r="P112" s="227">
        <f>O112*H112</f>
        <v>0</v>
      </c>
      <c r="Q112" s="227">
        <v>0</v>
      </c>
      <c r="R112" s="227">
        <f>Q112*H112</f>
        <v>0</v>
      </c>
      <c r="S112" s="227">
        <v>0</v>
      </c>
      <c r="T112" s="228">
        <f>S112*H112</f>
        <v>0</v>
      </c>
      <c r="AR112" s="15" t="s">
        <v>192</v>
      </c>
      <c r="AT112" s="15" t="s">
        <v>175</v>
      </c>
      <c r="AU112" s="15" t="s">
        <v>90</v>
      </c>
      <c r="AY112" s="15" t="s">
        <v>174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15" t="s">
        <v>87</v>
      </c>
      <c r="BK112" s="229">
        <f>ROUND(I112*H112,2)</f>
        <v>0</v>
      </c>
      <c r="BL112" s="15" t="s">
        <v>192</v>
      </c>
      <c r="BM112" s="15" t="s">
        <v>3824</v>
      </c>
    </row>
    <row r="113" s="1" customFormat="1">
      <c r="B113" s="37"/>
      <c r="C113" s="38"/>
      <c r="D113" s="230" t="s">
        <v>181</v>
      </c>
      <c r="E113" s="38"/>
      <c r="F113" s="231" t="s">
        <v>956</v>
      </c>
      <c r="G113" s="38"/>
      <c r="H113" s="38"/>
      <c r="I113" s="142"/>
      <c r="J113" s="38"/>
      <c r="K113" s="38"/>
      <c r="L113" s="42"/>
      <c r="M113" s="232"/>
      <c r="N113" s="78"/>
      <c r="O113" s="78"/>
      <c r="P113" s="78"/>
      <c r="Q113" s="78"/>
      <c r="R113" s="78"/>
      <c r="S113" s="78"/>
      <c r="T113" s="79"/>
      <c r="AT113" s="15" t="s">
        <v>181</v>
      </c>
      <c r="AU113" s="15" t="s">
        <v>90</v>
      </c>
    </row>
    <row r="114" s="12" customFormat="1">
      <c r="B114" s="236"/>
      <c r="C114" s="237"/>
      <c r="D114" s="230" t="s">
        <v>287</v>
      </c>
      <c r="E114" s="238" t="s">
        <v>1</v>
      </c>
      <c r="F114" s="239" t="s">
        <v>3825</v>
      </c>
      <c r="G114" s="237"/>
      <c r="H114" s="240">
        <v>15.714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AT114" s="246" t="s">
        <v>287</v>
      </c>
      <c r="AU114" s="246" t="s">
        <v>90</v>
      </c>
      <c r="AV114" s="12" t="s">
        <v>90</v>
      </c>
      <c r="AW114" s="12" t="s">
        <v>40</v>
      </c>
      <c r="AX114" s="12" t="s">
        <v>87</v>
      </c>
      <c r="AY114" s="246" t="s">
        <v>174</v>
      </c>
    </row>
    <row r="115" s="1" customFormat="1" ht="16.5" customHeight="1">
      <c r="B115" s="37"/>
      <c r="C115" s="218" t="s">
        <v>209</v>
      </c>
      <c r="D115" s="218" t="s">
        <v>175</v>
      </c>
      <c r="E115" s="219" t="s">
        <v>957</v>
      </c>
      <c r="F115" s="220" t="s">
        <v>958</v>
      </c>
      <c r="G115" s="221" t="s">
        <v>284</v>
      </c>
      <c r="H115" s="222">
        <v>35.356000000000002</v>
      </c>
      <c r="I115" s="223"/>
      <c r="J115" s="224">
        <f>ROUND(I115*H115,2)</f>
        <v>0</v>
      </c>
      <c r="K115" s="220" t="s">
        <v>274</v>
      </c>
      <c r="L115" s="42"/>
      <c r="M115" s="225" t="s">
        <v>1</v>
      </c>
      <c r="N115" s="226" t="s">
        <v>50</v>
      </c>
      <c r="O115" s="78"/>
      <c r="P115" s="227">
        <f>O115*H115</f>
        <v>0</v>
      </c>
      <c r="Q115" s="227">
        <v>0.0083000000000000001</v>
      </c>
      <c r="R115" s="227">
        <f>Q115*H115</f>
        <v>0.29345480000000002</v>
      </c>
      <c r="S115" s="227">
        <v>0</v>
      </c>
      <c r="T115" s="228">
        <f>S115*H115</f>
        <v>0</v>
      </c>
      <c r="AR115" s="15" t="s">
        <v>192</v>
      </c>
      <c r="AT115" s="15" t="s">
        <v>175</v>
      </c>
      <c r="AU115" s="15" t="s">
        <v>90</v>
      </c>
      <c r="AY115" s="15" t="s">
        <v>174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15" t="s">
        <v>87</v>
      </c>
      <c r="BK115" s="229">
        <f>ROUND(I115*H115,2)</f>
        <v>0</v>
      </c>
      <c r="BL115" s="15" t="s">
        <v>192</v>
      </c>
      <c r="BM115" s="15" t="s">
        <v>3826</v>
      </c>
    </row>
    <row r="116" s="1" customFormat="1">
      <c r="B116" s="37"/>
      <c r="C116" s="38"/>
      <c r="D116" s="230" t="s">
        <v>181</v>
      </c>
      <c r="E116" s="38"/>
      <c r="F116" s="231" t="s">
        <v>960</v>
      </c>
      <c r="G116" s="38"/>
      <c r="H116" s="38"/>
      <c r="I116" s="142"/>
      <c r="J116" s="38"/>
      <c r="K116" s="38"/>
      <c r="L116" s="42"/>
      <c r="M116" s="232"/>
      <c r="N116" s="78"/>
      <c r="O116" s="78"/>
      <c r="P116" s="78"/>
      <c r="Q116" s="78"/>
      <c r="R116" s="78"/>
      <c r="S116" s="78"/>
      <c r="T116" s="79"/>
      <c r="AT116" s="15" t="s">
        <v>181</v>
      </c>
      <c r="AU116" s="15" t="s">
        <v>90</v>
      </c>
    </row>
    <row r="117" s="12" customFormat="1">
      <c r="B117" s="236"/>
      <c r="C117" s="237"/>
      <c r="D117" s="230" t="s">
        <v>287</v>
      </c>
      <c r="E117" s="238" t="s">
        <v>1</v>
      </c>
      <c r="F117" s="239" t="s">
        <v>3827</v>
      </c>
      <c r="G117" s="237"/>
      <c r="H117" s="240">
        <v>35.356000000000002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AT117" s="246" t="s">
        <v>287</v>
      </c>
      <c r="AU117" s="246" t="s">
        <v>90</v>
      </c>
      <c r="AV117" s="12" t="s">
        <v>90</v>
      </c>
      <c r="AW117" s="12" t="s">
        <v>40</v>
      </c>
      <c r="AX117" s="12" t="s">
        <v>87</v>
      </c>
      <c r="AY117" s="246" t="s">
        <v>174</v>
      </c>
    </row>
    <row r="118" s="1" customFormat="1" ht="16.5" customHeight="1">
      <c r="B118" s="37"/>
      <c r="C118" s="218" t="s">
        <v>213</v>
      </c>
      <c r="D118" s="218" t="s">
        <v>175</v>
      </c>
      <c r="E118" s="219" t="s">
        <v>3828</v>
      </c>
      <c r="F118" s="220" t="s">
        <v>3829</v>
      </c>
      <c r="G118" s="221" t="s">
        <v>284</v>
      </c>
      <c r="H118" s="222">
        <v>3.9279999999999999</v>
      </c>
      <c r="I118" s="223"/>
      <c r="J118" s="224">
        <f>ROUND(I118*H118,2)</f>
        <v>0</v>
      </c>
      <c r="K118" s="220" t="s">
        <v>274</v>
      </c>
      <c r="L118" s="42"/>
      <c r="M118" s="225" t="s">
        <v>1</v>
      </c>
      <c r="N118" s="226" t="s">
        <v>50</v>
      </c>
      <c r="O118" s="78"/>
      <c r="P118" s="227">
        <f>O118*H118</f>
        <v>0</v>
      </c>
      <c r="Q118" s="227">
        <v>0.01541</v>
      </c>
      <c r="R118" s="227">
        <f>Q118*H118</f>
        <v>0.060530479999999998</v>
      </c>
      <c r="S118" s="227">
        <v>0</v>
      </c>
      <c r="T118" s="228">
        <f>S118*H118</f>
        <v>0</v>
      </c>
      <c r="AR118" s="15" t="s">
        <v>192</v>
      </c>
      <c r="AT118" s="15" t="s">
        <v>175</v>
      </c>
      <c r="AU118" s="15" t="s">
        <v>90</v>
      </c>
      <c r="AY118" s="15" t="s">
        <v>174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15" t="s">
        <v>87</v>
      </c>
      <c r="BK118" s="229">
        <f>ROUND(I118*H118,2)</f>
        <v>0</v>
      </c>
      <c r="BL118" s="15" t="s">
        <v>192</v>
      </c>
      <c r="BM118" s="15" t="s">
        <v>3830</v>
      </c>
    </row>
    <row r="119" s="1" customFormat="1">
      <c r="B119" s="37"/>
      <c r="C119" s="38"/>
      <c r="D119" s="230" t="s">
        <v>181</v>
      </c>
      <c r="E119" s="38"/>
      <c r="F119" s="231" t="s">
        <v>3831</v>
      </c>
      <c r="G119" s="38"/>
      <c r="H119" s="38"/>
      <c r="I119" s="142"/>
      <c r="J119" s="38"/>
      <c r="K119" s="38"/>
      <c r="L119" s="42"/>
      <c r="M119" s="232"/>
      <c r="N119" s="78"/>
      <c r="O119" s="78"/>
      <c r="P119" s="78"/>
      <c r="Q119" s="78"/>
      <c r="R119" s="78"/>
      <c r="S119" s="78"/>
      <c r="T119" s="79"/>
      <c r="AT119" s="15" t="s">
        <v>181</v>
      </c>
      <c r="AU119" s="15" t="s">
        <v>90</v>
      </c>
    </row>
    <row r="120" s="12" customFormat="1">
      <c r="B120" s="236"/>
      <c r="C120" s="237"/>
      <c r="D120" s="230" t="s">
        <v>287</v>
      </c>
      <c r="E120" s="238" t="s">
        <v>1</v>
      </c>
      <c r="F120" s="239" t="s">
        <v>3832</v>
      </c>
      <c r="G120" s="237"/>
      <c r="H120" s="240">
        <v>3.9279999999999999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AT120" s="246" t="s">
        <v>287</v>
      </c>
      <c r="AU120" s="246" t="s">
        <v>90</v>
      </c>
      <c r="AV120" s="12" t="s">
        <v>90</v>
      </c>
      <c r="AW120" s="12" t="s">
        <v>40</v>
      </c>
      <c r="AX120" s="12" t="s">
        <v>87</v>
      </c>
      <c r="AY120" s="246" t="s">
        <v>174</v>
      </c>
    </row>
    <row r="121" s="1" customFormat="1" ht="16.5" customHeight="1">
      <c r="B121" s="37"/>
      <c r="C121" s="218" t="s">
        <v>217</v>
      </c>
      <c r="D121" s="218" t="s">
        <v>175</v>
      </c>
      <c r="E121" s="219" t="s">
        <v>974</v>
      </c>
      <c r="F121" s="220" t="s">
        <v>975</v>
      </c>
      <c r="G121" s="221" t="s">
        <v>305</v>
      </c>
      <c r="H121" s="222">
        <v>93.159999999999997</v>
      </c>
      <c r="I121" s="223"/>
      <c r="J121" s="224">
        <f>ROUND(I121*H121,2)</f>
        <v>0</v>
      </c>
      <c r="K121" s="220" t="s">
        <v>274</v>
      </c>
      <c r="L121" s="42"/>
      <c r="M121" s="225" t="s">
        <v>1</v>
      </c>
      <c r="N121" s="226" t="s">
        <v>50</v>
      </c>
      <c r="O121" s="78"/>
      <c r="P121" s="227">
        <f>O121*H121</f>
        <v>0</v>
      </c>
      <c r="Q121" s="227">
        <v>0.0044400000000000004</v>
      </c>
      <c r="R121" s="227">
        <f>Q121*H121</f>
        <v>0.41363040000000001</v>
      </c>
      <c r="S121" s="227">
        <v>0</v>
      </c>
      <c r="T121" s="228">
        <f>S121*H121</f>
        <v>0</v>
      </c>
      <c r="AR121" s="15" t="s">
        <v>192</v>
      </c>
      <c r="AT121" s="15" t="s">
        <v>175</v>
      </c>
      <c r="AU121" s="15" t="s">
        <v>90</v>
      </c>
      <c r="AY121" s="15" t="s">
        <v>174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5" t="s">
        <v>87</v>
      </c>
      <c r="BK121" s="229">
        <f>ROUND(I121*H121,2)</f>
        <v>0</v>
      </c>
      <c r="BL121" s="15" t="s">
        <v>192</v>
      </c>
      <c r="BM121" s="15" t="s">
        <v>3833</v>
      </c>
    </row>
    <row r="122" s="1" customFormat="1">
      <c r="B122" s="37"/>
      <c r="C122" s="38"/>
      <c r="D122" s="230" t="s">
        <v>181</v>
      </c>
      <c r="E122" s="38"/>
      <c r="F122" s="231" t="s">
        <v>977</v>
      </c>
      <c r="G122" s="38"/>
      <c r="H122" s="38"/>
      <c r="I122" s="142"/>
      <c r="J122" s="38"/>
      <c r="K122" s="38"/>
      <c r="L122" s="42"/>
      <c r="M122" s="232"/>
      <c r="N122" s="78"/>
      <c r="O122" s="78"/>
      <c r="P122" s="78"/>
      <c r="Q122" s="78"/>
      <c r="R122" s="78"/>
      <c r="S122" s="78"/>
      <c r="T122" s="79"/>
      <c r="AT122" s="15" t="s">
        <v>181</v>
      </c>
      <c r="AU122" s="15" t="s">
        <v>90</v>
      </c>
    </row>
    <row r="123" s="12" customFormat="1">
      <c r="B123" s="236"/>
      <c r="C123" s="237"/>
      <c r="D123" s="230" t="s">
        <v>287</v>
      </c>
      <c r="E123" s="238" t="s">
        <v>1</v>
      </c>
      <c r="F123" s="239" t="s">
        <v>3834</v>
      </c>
      <c r="G123" s="237"/>
      <c r="H123" s="240">
        <v>93.159999999999997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AT123" s="246" t="s">
        <v>287</v>
      </c>
      <c r="AU123" s="246" t="s">
        <v>90</v>
      </c>
      <c r="AV123" s="12" t="s">
        <v>90</v>
      </c>
      <c r="AW123" s="12" t="s">
        <v>40</v>
      </c>
      <c r="AX123" s="12" t="s">
        <v>87</v>
      </c>
      <c r="AY123" s="246" t="s">
        <v>174</v>
      </c>
    </row>
    <row r="124" s="1" customFormat="1" ht="16.5" customHeight="1">
      <c r="B124" s="37"/>
      <c r="C124" s="218" t="s">
        <v>221</v>
      </c>
      <c r="D124" s="218" t="s">
        <v>175</v>
      </c>
      <c r="E124" s="219" t="s">
        <v>979</v>
      </c>
      <c r="F124" s="220" t="s">
        <v>980</v>
      </c>
      <c r="G124" s="221" t="s">
        <v>305</v>
      </c>
      <c r="H124" s="222">
        <v>93.159999999999997</v>
      </c>
      <c r="I124" s="223"/>
      <c r="J124" s="224">
        <f>ROUND(I124*H124,2)</f>
        <v>0</v>
      </c>
      <c r="K124" s="220" t="s">
        <v>274</v>
      </c>
      <c r="L124" s="42"/>
      <c r="M124" s="225" t="s">
        <v>1</v>
      </c>
      <c r="N124" s="226" t="s">
        <v>50</v>
      </c>
      <c r="O124" s="78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AR124" s="15" t="s">
        <v>192</v>
      </c>
      <c r="AT124" s="15" t="s">
        <v>175</v>
      </c>
      <c r="AU124" s="15" t="s">
        <v>90</v>
      </c>
      <c r="AY124" s="15" t="s">
        <v>174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5" t="s">
        <v>87</v>
      </c>
      <c r="BK124" s="229">
        <f>ROUND(I124*H124,2)</f>
        <v>0</v>
      </c>
      <c r="BL124" s="15" t="s">
        <v>192</v>
      </c>
      <c r="BM124" s="15" t="s">
        <v>3835</v>
      </c>
    </row>
    <row r="125" s="1" customFormat="1">
      <c r="B125" s="37"/>
      <c r="C125" s="38"/>
      <c r="D125" s="230" t="s">
        <v>181</v>
      </c>
      <c r="E125" s="38"/>
      <c r="F125" s="231" t="s">
        <v>982</v>
      </c>
      <c r="G125" s="38"/>
      <c r="H125" s="38"/>
      <c r="I125" s="142"/>
      <c r="J125" s="38"/>
      <c r="K125" s="38"/>
      <c r="L125" s="42"/>
      <c r="M125" s="232"/>
      <c r="N125" s="78"/>
      <c r="O125" s="78"/>
      <c r="P125" s="78"/>
      <c r="Q125" s="78"/>
      <c r="R125" s="78"/>
      <c r="S125" s="78"/>
      <c r="T125" s="79"/>
      <c r="AT125" s="15" t="s">
        <v>181</v>
      </c>
      <c r="AU125" s="15" t="s">
        <v>90</v>
      </c>
    </row>
    <row r="126" s="12" customFormat="1">
      <c r="B126" s="236"/>
      <c r="C126" s="237"/>
      <c r="D126" s="230" t="s">
        <v>287</v>
      </c>
      <c r="E126" s="238" t="s">
        <v>1</v>
      </c>
      <c r="F126" s="239" t="s">
        <v>3834</v>
      </c>
      <c r="G126" s="237"/>
      <c r="H126" s="240">
        <v>93.159999999999997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AT126" s="246" t="s">
        <v>287</v>
      </c>
      <c r="AU126" s="246" t="s">
        <v>90</v>
      </c>
      <c r="AV126" s="12" t="s">
        <v>90</v>
      </c>
      <c r="AW126" s="12" t="s">
        <v>40</v>
      </c>
      <c r="AX126" s="12" t="s">
        <v>87</v>
      </c>
      <c r="AY126" s="246" t="s">
        <v>174</v>
      </c>
    </row>
    <row r="127" s="1" customFormat="1" ht="16.5" customHeight="1">
      <c r="B127" s="37"/>
      <c r="C127" s="218" t="s">
        <v>225</v>
      </c>
      <c r="D127" s="218" t="s">
        <v>175</v>
      </c>
      <c r="E127" s="219" t="s">
        <v>3836</v>
      </c>
      <c r="F127" s="220" t="s">
        <v>3837</v>
      </c>
      <c r="G127" s="221" t="s">
        <v>284</v>
      </c>
      <c r="H127" s="222">
        <v>78.569999999999993</v>
      </c>
      <c r="I127" s="223"/>
      <c r="J127" s="224">
        <f>ROUND(I127*H127,2)</f>
        <v>0</v>
      </c>
      <c r="K127" s="220" t="s">
        <v>274</v>
      </c>
      <c r="L127" s="42"/>
      <c r="M127" s="225" t="s">
        <v>1</v>
      </c>
      <c r="N127" s="226" t="s">
        <v>50</v>
      </c>
      <c r="O127" s="78"/>
      <c r="P127" s="227">
        <f>O127*H127</f>
        <v>0</v>
      </c>
      <c r="Q127" s="227">
        <v>0.0027200000000000002</v>
      </c>
      <c r="R127" s="227">
        <f>Q127*H127</f>
        <v>0.2137104</v>
      </c>
      <c r="S127" s="227">
        <v>0</v>
      </c>
      <c r="T127" s="228">
        <f>S127*H127</f>
        <v>0</v>
      </c>
      <c r="AR127" s="15" t="s">
        <v>192</v>
      </c>
      <c r="AT127" s="15" t="s">
        <v>175</v>
      </c>
      <c r="AU127" s="15" t="s">
        <v>90</v>
      </c>
      <c r="AY127" s="15" t="s">
        <v>174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5" t="s">
        <v>87</v>
      </c>
      <c r="BK127" s="229">
        <f>ROUND(I127*H127,2)</f>
        <v>0</v>
      </c>
      <c r="BL127" s="15" t="s">
        <v>192</v>
      </c>
      <c r="BM127" s="15" t="s">
        <v>3838</v>
      </c>
    </row>
    <row r="128" s="1" customFormat="1">
      <c r="B128" s="37"/>
      <c r="C128" s="38"/>
      <c r="D128" s="230" t="s">
        <v>181</v>
      </c>
      <c r="E128" s="38"/>
      <c r="F128" s="231" t="s">
        <v>3839</v>
      </c>
      <c r="G128" s="38"/>
      <c r="H128" s="38"/>
      <c r="I128" s="142"/>
      <c r="J128" s="38"/>
      <c r="K128" s="38"/>
      <c r="L128" s="42"/>
      <c r="M128" s="232"/>
      <c r="N128" s="78"/>
      <c r="O128" s="78"/>
      <c r="P128" s="78"/>
      <c r="Q128" s="78"/>
      <c r="R128" s="78"/>
      <c r="S128" s="78"/>
      <c r="T128" s="79"/>
      <c r="AT128" s="15" t="s">
        <v>181</v>
      </c>
      <c r="AU128" s="15" t="s">
        <v>90</v>
      </c>
    </row>
    <row r="129" s="12" customFormat="1">
      <c r="B129" s="236"/>
      <c r="C129" s="237"/>
      <c r="D129" s="230" t="s">
        <v>287</v>
      </c>
      <c r="E129" s="238" t="s">
        <v>1</v>
      </c>
      <c r="F129" s="239" t="s">
        <v>3840</v>
      </c>
      <c r="G129" s="237"/>
      <c r="H129" s="240">
        <v>78.569999999999993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AT129" s="246" t="s">
        <v>287</v>
      </c>
      <c r="AU129" s="246" t="s">
        <v>90</v>
      </c>
      <c r="AV129" s="12" t="s">
        <v>90</v>
      </c>
      <c r="AW129" s="12" t="s">
        <v>40</v>
      </c>
      <c r="AX129" s="12" t="s">
        <v>87</v>
      </c>
      <c r="AY129" s="246" t="s">
        <v>174</v>
      </c>
    </row>
    <row r="130" s="1" customFormat="1" ht="16.5" customHeight="1">
      <c r="B130" s="37"/>
      <c r="C130" s="218" t="s">
        <v>229</v>
      </c>
      <c r="D130" s="218" t="s">
        <v>175</v>
      </c>
      <c r="E130" s="219" t="s">
        <v>3841</v>
      </c>
      <c r="F130" s="220" t="s">
        <v>3842</v>
      </c>
      <c r="G130" s="221" t="s">
        <v>284</v>
      </c>
      <c r="H130" s="222">
        <v>78.569999999999993</v>
      </c>
      <c r="I130" s="223"/>
      <c r="J130" s="224">
        <f>ROUND(I130*H130,2)</f>
        <v>0</v>
      </c>
      <c r="K130" s="220" t="s">
        <v>274</v>
      </c>
      <c r="L130" s="42"/>
      <c r="M130" s="225" t="s">
        <v>1</v>
      </c>
      <c r="N130" s="226" t="s">
        <v>50</v>
      </c>
      <c r="O130" s="78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AR130" s="15" t="s">
        <v>192</v>
      </c>
      <c r="AT130" s="15" t="s">
        <v>175</v>
      </c>
      <c r="AU130" s="15" t="s">
        <v>90</v>
      </c>
      <c r="AY130" s="15" t="s">
        <v>174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5" t="s">
        <v>87</v>
      </c>
      <c r="BK130" s="229">
        <f>ROUND(I130*H130,2)</f>
        <v>0</v>
      </c>
      <c r="BL130" s="15" t="s">
        <v>192</v>
      </c>
      <c r="BM130" s="15" t="s">
        <v>3843</v>
      </c>
    </row>
    <row r="131" s="1" customFormat="1">
      <c r="B131" s="37"/>
      <c r="C131" s="38"/>
      <c r="D131" s="230" t="s">
        <v>181</v>
      </c>
      <c r="E131" s="38"/>
      <c r="F131" s="231" t="s">
        <v>3844</v>
      </c>
      <c r="G131" s="38"/>
      <c r="H131" s="38"/>
      <c r="I131" s="142"/>
      <c r="J131" s="38"/>
      <c r="K131" s="38"/>
      <c r="L131" s="42"/>
      <c r="M131" s="232"/>
      <c r="N131" s="78"/>
      <c r="O131" s="78"/>
      <c r="P131" s="78"/>
      <c r="Q131" s="78"/>
      <c r="R131" s="78"/>
      <c r="S131" s="78"/>
      <c r="T131" s="79"/>
      <c r="AT131" s="15" t="s">
        <v>181</v>
      </c>
      <c r="AU131" s="15" t="s">
        <v>90</v>
      </c>
    </row>
    <row r="132" s="12" customFormat="1">
      <c r="B132" s="236"/>
      <c r="C132" s="237"/>
      <c r="D132" s="230" t="s">
        <v>287</v>
      </c>
      <c r="E132" s="238" t="s">
        <v>1</v>
      </c>
      <c r="F132" s="239" t="s">
        <v>3840</v>
      </c>
      <c r="G132" s="237"/>
      <c r="H132" s="240">
        <v>78.569999999999993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AT132" s="246" t="s">
        <v>287</v>
      </c>
      <c r="AU132" s="246" t="s">
        <v>90</v>
      </c>
      <c r="AV132" s="12" t="s">
        <v>90</v>
      </c>
      <c r="AW132" s="12" t="s">
        <v>40</v>
      </c>
      <c r="AX132" s="12" t="s">
        <v>87</v>
      </c>
      <c r="AY132" s="246" t="s">
        <v>174</v>
      </c>
    </row>
    <row r="133" s="1" customFormat="1" ht="16.5" customHeight="1">
      <c r="B133" s="37"/>
      <c r="C133" s="218" t="s">
        <v>233</v>
      </c>
      <c r="D133" s="218" t="s">
        <v>175</v>
      </c>
      <c r="E133" s="219" t="s">
        <v>965</v>
      </c>
      <c r="F133" s="220" t="s">
        <v>966</v>
      </c>
      <c r="G133" s="221" t="s">
        <v>284</v>
      </c>
      <c r="H133" s="222">
        <v>14.624000000000001</v>
      </c>
      <c r="I133" s="223"/>
      <c r="J133" s="224">
        <f>ROUND(I133*H133,2)</f>
        <v>0</v>
      </c>
      <c r="K133" s="220" t="s">
        <v>274</v>
      </c>
      <c r="L133" s="42"/>
      <c r="M133" s="225" t="s">
        <v>1</v>
      </c>
      <c r="N133" s="226" t="s">
        <v>50</v>
      </c>
      <c r="O133" s="78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AR133" s="15" t="s">
        <v>192</v>
      </c>
      <c r="AT133" s="15" t="s">
        <v>175</v>
      </c>
      <c r="AU133" s="15" t="s">
        <v>90</v>
      </c>
      <c r="AY133" s="15" t="s">
        <v>174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5" t="s">
        <v>87</v>
      </c>
      <c r="BK133" s="229">
        <f>ROUND(I133*H133,2)</f>
        <v>0</v>
      </c>
      <c r="BL133" s="15" t="s">
        <v>192</v>
      </c>
      <c r="BM133" s="15" t="s">
        <v>3845</v>
      </c>
    </row>
    <row r="134" s="1" customFormat="1">
      <c r="B134" s="37"/>
      <c r="C134" s="38"/>
      <c r="D134" s="230" t="s">
        <v>181</v>
      </c>
      <c r="E134" s="38"/>
      <c r="F134" s="231" t="s">
        <v>966</v>
      </c>
      <c r="G134" s="38"/>
      <c r="H134" s="38"/>
      <c r="I134" s="142"/>
      <c r="J134" s="38"/>
      <c r="K134" s="38"/>
      <c r="L134" s="42"/>
      <c r="M134" s="232"/>
      <c r="N134" s="78"/>
      <c r="O134" s="78"/>
      <c r="P134" s="78"/>
      <c r="Q134" s="78"/>
      <c r="R134" s="78"/>
      <c r="S134" s="78"/>
      <c r="T134" s="79"/>
      <c r="AT134" s="15" t="s">
        <v>181</v>
      </c>
      <c r="AU134" s="15" t="s">
        <v>90</v>
      </c>
    </row>
    <row r="135" s="12" customFormat="1">
      <c r="B135" s="236"/>
      <c r="C135" s="237"/>
      <c r="D135" s="230" t="s">
        <v>287</v>
      </c>
      <c r="E135" s="238" t="s">
        <v>1</v>
      </c>
      <c r="F135" s="239" t="s">
        <v>3846</v>
      </c>
      <c r="G135" s="237"/>
      <c r="H135" s="240">
        <v>14.624000000000001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AT135" s="246" t="s">
        <v>287</v>
      </c>
      <c r="AU135" s="246" t="s">
        <v>90</v>
      </c>
      <c r="AV135" s="12" t="s">
        <v>90</v>
      </c>
      <c r="AW135" s="12" t="s">
        <v>40</v>
      </c>
      <c r="AX135" s="12" t="s">
        <v>87</v>
      </c>
      <c r="AY135" s="246" t="s">
        <v>174</v>
      </c>
    </row>
    <row r="136" s="1" customFormat="1" ht="16.5" customHeight="1">
      <c r="B136" s="37"/>
      <c r="C136" s="218" t="s">
        <v>8</v>
      </c>
      <c r="D136" s="218" t="s">
        <v>175</v>
      </c>
      <c r="E136" s="219" t="s">
        <v>3847</v>
      </c>
      <c r="F136" s="220" t="s">
        <v>3848</v>
      </c>
      <c r="G136" s="221" t="s">
        <v>284</v>
      </c>
      <c r="H136" s="222">
        <v>11.470000000000001</v>
      </c>
      <c r="I136" s="223"/>
      <c r="J136" s="224">
        <f>ROUND(I136*H136,2)</f>
        <v>0</v>
      </c>
      <c r="K136" s="220" t="s">
        <v>274</v>
      </c>
      <c r="L136" s="42"/>
      <c r="M136" s="225" t="s">
        <v>1</v>
      </c>
      <c r="N136" s="226" t="s">
        <v>50</v>
      </c>
      <c r="O136" s="78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AR136" s="15" t="s">
        <v>192</v>
      </c>
      <c r="AT136" s="15" t="s">
        <v>175</v>
      </c>
      <c r="AU136" s="15" t="s">
        <v>90</v>
      </c>
      <c r="AY136" s="15" t="s">
        <v>174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5" t="s">
        <v>87</v>
      </c>
      <c r="BK136" s="229">
        <f>ROUND(I136*H136,2)</f>
        <v>0</v>
      </c>
      <c r="BL136" s="15" t="s">
        <v>192</v>
      </c>
      <c r="BM136" s="15" t="s">
        <v>3849</v>
      </c>
    </row>
    <row r="137" s="1" customFormat="1">
      <c r="B137" s="37"/>
      <c r="C137" s="38"/>
      <c r="D137" s="230" t="s">
        <v>181</v>
      </c>
      <c r="E137" s="38"/>
      <c r="F137" s="231" t="s">
        <v>3850</v>
      </c>
      <c r="G137" s="38"/>
      <c r="H137" s="38"/>
      <c r="I137" s="142"/>
      <c r="J137" s="38"/>
      <c r="K137" s="38"/>
      <c r="L137" s="42"/>
      <c r="M137" s="232"/>
      <c r="N137" s="78"/>
      <c r="O137" s="78"/>
      <c r="P137" s="78"/>
      <c r="Q137" s="78"/>
      <c r="R137" s="78"/>
      <c r="S137" s="78"/>
      <c r="T137" s="79"/>
      <c r="AT137" s="15" t="s">
        <v>181</v>
      </c>
      <c r="AU137" s="15" t="s">
        <v>90</v>
      </c>
    </row>
    <row r="138" s="12" customFormat="1">
      <c r="B138" s="236"/>
      <c r="C138" s="237"/>
      <c r="D138" s="230" t="s">
        <v>287</v>
      </c>
      <c r="E138" s="238" t="s">
        <v>1</v>
      </c>
      <c r="F138" s="239" t="s">
        <v>3851</v>
      </c>
      <c r="G138" s="237"/>
      <c r="H138" s="240">
        <v>11.470000000000001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AT138" s="246" t="s">
        <v>287</v>
      </c>
      <c r="AU138" s="246" t="s">
        <v>90</v>
      </c>
      <c r="AV138" s="12" t="s">
        <v>90</v>
      </c>
      <c r="AW138" s="12" t="s">
        <v>40</v>
      </c>
      <c r="AX138" s="12" t="s">
        <v>87</v>
      </c>
      <c r="AY138" s="246" t="s">
        <v>174</v>
      </c>
    </row>
    <row r="139" s="1" customFormat="1" ht="16.5" customHeight="1">
      <c r="B139" s="37"/>
      <c r="C139" s="218" t="s">
        <v>347</v>
      </c>
      <c r="D139" s="218" t="s">
        <v>175</v>
      </c>
      <c r="E139" s="219" t="s">
        <v>1274</v>
      </c>
      <c r="F139" s="220" t="s">
        <v>1275</v>
      </c>
      <c r="G139" s="221" t="s">
        <v>284</v>
      </c>
      <c r="H139" s="222">
        <v>4.5880000000000001</v>
      </c>
      <c r="I139" s="223"/>
      <c r="J139" s="224">
        <f>ROUND(I139*H139,2)</f>
        <v>0</v>
      </c>
      <c r="K139" s="220" t="s">
        <v>274</v>
      </c>
      <c r="L139" s="42"/>
      <c r="M139" s="225" t="s">
        <v>1</v>
      </c>
      <c r="N139" s="226" t="s">
        <v>50</v>
      </c>
      <c r="O139" s="78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AR139" s="15" t="s">
        <v>192</v>
      </c>
      <c r="AT139" s="15" t="s">
        <v>175</v>
      </c>
      <c r="AU139" s="15" t="s">
        <v>90</v>
      </c>
      <c r="AY139" s="15" t="s">
        <v>174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5" t="s">
        <v>87</v>
      </c>
      <c r="BK139" s="229">
        <f>ROUND(I139*H139,2)</f>
        <v>0</v>
      </c>
      <c r="BL139" s="15" t="s">
        <v>192</v>
      </c>
      <c r="BM139" s="15" t="s">
        <v>3852</v>
      </c>
    </row>
    <row r="140" s="1" customFormat="1">
      <c r="B140" s="37"/>
      <c r="C140" s="38"/>
      <c r="D140" s="230" t="s">
        <v>181</v>
      </c>
      <c r="E140" s="38"/>
      <c r="F140" s="231" t="s">
        <v>3853</v>
      </c>
      <c r="G140" s="38"/>
      <c r="H140" s="38"/>
      <c r="I140" s="142"/>
      <c r="J140" s="38"/>
      <c r="K140" s="38"/>
      <c r="L140" s="42"/>
      <c r="M140" s="232"/>
      <c r="N140" s="78"/>
      <c r="O140" s="78"/>
      <c r="P140" s="78"/>
      <c r="Q140" s="78"/>
      <c r="R140" s="78"/>
      <c r="S140" s="78"/>
      <c r="T140" s="79"/>
      <c r="AT140" s="15" t="s">
        <v>181</v>
      </c>
      <c r="AU140" s="15" t="s">
        <v>90</v>
      </c>
    </row>
    <row r="141" s="12" customFormat="1">
      <c r="B141" s="236"/>
      <c r="C141" s="237"/>
      <c r="D141" s="230" t="s">
        <v>287</v>
      </c>
      <c r="E141" s="238" t="s">
        <v>1</v>
      </c>
      <c r="F141" s="239" t="s">
        <v>3854</v>
      </c>
      <c r="G141" s="237"/>
      <c r="H141" s="240">
        <v>4.5880000000000001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AT141" s="246" t="s">
        <v>287</v>
      </c>
      <c r="AU141" s="246" t="s">
        <v>90</v>
      </c>
      <c r="AV141" s="12" t="s">
        <v>90</v>
      </c>
      <c r="AW141" s="12" t="s">
        <v>40</v>
      </c>
      <c r="AX141" s="12" t="s">
        <v>87</v>
      </c>
      <c r="AY141" s="246" t="s">
        <v>174</v>
      </c>
    </row>
    <row r="142" s="1" customFormat="1" ht="16.5" customHeight="1">
      <c r="B142" s="37"/>
      <c r="C142" s="218" t="s">
        <v>353</v>
      </c>
      <c r="D142" s="218" t="s">
        <v>175</v>
      </c>
      <c r="E142" s="219" t="s">
        <v>969</v>
      </c>
      <c r="F142" s="220" t="s">
        <v>970</v>
      </c>
      <c r="G142" s="221" t="s">
        <v>284</v>
      </c>
      <c r="H142" s="222">
        <v>14.624000000000001</v>
      </c>
      <c r="I142" s="223"/>
      <c r="J142" s="224">
        <f>ROUND(I142*H142,2)</f>
        <v>0</v>
      </c>
      <c r="K142" s="220" t="s">
        <v>274</v>
      </c>
      <c r="L142" s="42"/>
      <c r="M142" s="225" t="s">
        <v>1</v>
      </c>
      <c r="N142" s="226" t="s">
        <v>50</v>
      </c>
      <c r="O142" s="78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AR142" s="15" t="s">
        <v>192</v>
      </c>
      <c r="AT142" s="15" t="s">
        <v>175</v>
      </c>
      <c r="AU142" s="15" t="s">
        <v>90</v>
      </c>
      <c r="AY142" s="15" t="s">
        <v>174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5" t="s">
        <v>87</v>
      </c>
      <c r="BK142" s="229">
        <f>ROUND(I142*H142,2)</f>
        <v>0</v>
      </c>
      <c r="BL142" s="15" t="s">
        <v>192</v>
      </c>
      <c r="BM142" s="15" t="s">
        <v>3855</v>
      </c>
    </row>
    <row r="143" s="1" customFormat="1">
      <c r="B143" s="37"/>
      <c r="C143" s="38"/>
      <c r="D143" s="230" t="s">
        <v>181</v>
      </c>
      <c r="E143" s="38"/>
      <c r="F143" s="231" t="s">
        <v>1744</v>
      </c>
      <c r="G143" s="38"/>
      <c r="H143" s="38"/>
      <c r="I143" s="142"/>
      <c r="J143" s="38"/>
      <c r="K143" s="38"/>
      <c r="L143" s="42"/>
      <c r="M143" s="232"/>
      <c r="N143" s="78"/>
      <c r="O143" s="78"/>
      <c r="P143" s="78"/>
      <c r="Q143" s="78"/>
      <c r="R143" s="78"/>
      <c r="S143" s="78"/>
      <c r="T143" s="79"/>
      <c r="AT143" s="15" t="s">
        <v>181</v>
      </c>
      <c r="AU143" s="15" t="s">
        <v>90</v>
      </c>
    </row>
    <row r="144" s="12" customFormat="1">
      <c r="B144" s="236"/>
      <c r="C144" s="237"/>
      <c r="D144" s="230" t="s">
        <v>287</v>
      </c>
      <c r="E144" s="238" t="s">
        <v>1</v>
      </c>
      <c r="F144" s="239" t="s">
        <v>3846</v>
      </c>
      <c r="G144" s="237"/>
      <c r="H144" s="240">
        <v>14.624000000000001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AT144" s="246" t="s">
        <v>287</v>
      </c>
      <c r="AU144" s="246" t="s">
        <v>90</v>
      </c>
      <c r="AV144" s="12" t="s">
        <v>90</v>
      </c>
      <c r="AW144" s="12" t="s">
        <v>40</v>
      </c>
      <c r="AX144" s="12" t="s">
        <v>87</v>
      </c>
      <c r="AY144" s="246" t="s">
        <v>174</v>
      </c>
    </row>
    <row r="145" s="1" customFormat="1" ht="16.5" customHeight="1">
      <c r="B145" s="37"/>
      <c r="C145" s="218" t="s">
        <v>359</v>
      </c>
      <c r="D145" s="218" t="s">
        <v>175</v>
      </c>
      <c r="E145" s="219" t="s">
        <v>3856</v>
      </c>
      <c r="F145" s="220" t="s">
        <v>3857</v>
      </c>
      <c r="G145" s="221" t="s">
        <v>284</v>
      </c>
      <c r="H145" s="222">
        <v>11.470000000000001</v>
      </c>
      <c r="I145" s="223"/>
      <c r="J145" s="224">
        <f>ROUND(I145*H145,2)</f>
        <v>0</v>
      </c>
      <c r="K145" s="220" t="s">
        <v>274</v>
      </c>
      <c r="L145" s="42"/>
      <c r="M145" s="225" t="s">
        <v>1</v>
      </c>
      <c r="N145" s="226" t="s">
        <v>50</v>
      </c>
      <c r="O145" s="78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AR145" s="15" t="s">
        <v>192</v>
      </c>
      <c r="AT145" s="15" t="s">
        <v>175</v>
      </c>
      <c r="AU145" s="15" t="s">
        <v>90</v>
      </c>
      <c r="AY145" s="15" t="s">
        <v>174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5" t="s">
        <v>87</v>
      </c>
      <c r="BK145" s="229">
        <f>ROUND(I145*H145,2)</f>
        <v>0</v>
      </c>
      <c r="BL145" s="15" t="s">
        <v>192</v>
      </c>
      <c r="BM145" s="15" t="s">
        <v>3858</v>
      </c>
    </row>
    <row r="146" s="1" customFormat="1">
      <c r="B146" s="37"/>
      <c r="C146" s="38"/>
      <c r="D146" s="230" t="s">
        <v>181</v>
      </c>
      <c r="E146" s="38"/>
      <c r="F146" s="231" t="s">
        <v>3859</v>
      </c>
      <c r="G146" s="38"/>
      <c r="H146" s="38"/>
      <c r="I146" s="142"/>
      <c r="J146" s="38"/>
      <c r="K146" s="38"/>
      <c r="L146" s="42"/>
      <c r="M146" s="232"/>
      <c r="N146" s="78"/>
      <c r="O146" s="78"/>
      <c r="P146" s="78"/>
      <c r="Q146" s="78"/>
      <c r="R146" s="78"/>
      <c r="S146" s="78"/>
      <c r="T146" s="79"/>
      <c r="AT146" s="15" t="s">
        <v>181</v>
      </c>
      <c r="AU146" s="15" t="s">
        <v>90</v>
      </c>
    </row>
    <row r="147" s="12" customFormat="1">
      <c r="B147" s="236"/>
      <c r="C147" s="237"/>
      <c r="D147" s="230" t="s">
        <v>287</v>
      </c>
      <c r="E147" s="238" t="s">
        <v>1</v>
      </c>
      <c r="F147" s="239" t="s">
        <v>3851</v>
      </c>
      <c r="G147" s="237"/>
      <c r="H147" s="240">
        <v>11.470000000000001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AT147" s="246" t="s">
        <v>287</v>
      </c>
      <c r="AU147" s="246" t="s">
        <v>90</v>
      </c>
      <c r="AV147" s="12" t="s">
        <v>90</v>
      </c>
      <c r="AW147" s="12" t="s">
        <v>40</v>
      </c>
      <c r="AX147" s="12" t="s">
        <v>87</v>
      </c>
      <c r="AY147" s="246" t="s">
        <v>174</v>
      </c>
    </row>
    <row r="148" s="1" customFormat="1" ht="16.5" customHeight="1">
      <c r="B148" s="37"/>
      <c r="C148" s="218" t="s">
        <v>364</v>
      </c>
      <c r="D148" s="218" t="s">
        <v>175</v>
      </c>
      <c r="E148" s="219" t="s">
        <v>1279</v>
      </c>
      <c r="F148" s="220" t="s">
        <v>1280</v>
      </c>
      <c r="G148" s="221" t="s">
        <v>284</v>
      </c>
      <c r="H148" s="222">
        <v>4.5880000000000001</v>
      </c>
      <c r="I148" s="223"/>
      <c r="J148" s="224">
        <f>ROUND(I148*H148,2)</f>
        <v>0</v>
      </c>
      <c r="K148" s="220" t="s">
        <v>274</v>
      </c>
      <c r="L148" s="42"/>
      <c r="M148" s="225" t="s">
        <v>1</v>
      </c>
      <c r="N148" s="226" t="s">
        <v>50</v>
      </c>
      <c r="O148" s="78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AR148" s="15" t="s">
        <v>192</v>
      </c>
      <c r="AT148" s="15" t="s">
        <v>175</v>
      </c>
      <c r="AU148" s="15" t="s">
        <v>90</v>
      </c>
      <c r="AY148" s="15" t="s">
        <v>174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5" t="s">
        <v>87</v>
      </c>
      <c r="BK148" s="229">
        <f>ROUND(I148*H148,2)</f>
        <v>0</v>
      </c>
      <c r="BL148" s="15" t="s">
        <v>192</v>
      </c>
      <c r="BM148" s="15" t="s">
        <v>3860</v>
      </c>
    </row>
    <row r="149" s="1" customFormat="1">
      <c r="B149" s="37"/>
      <c r="C149" s="38"/>
      <c r="D149" s="230" t="s">
        <v>181</v>
      </c>
      <c r="E149" s="38"/>
      <c r="F149" s="231" t="s">
        <v>3861</v>
      </c>
      <c r="G149" s="38"/>
      <c r="H149" s="38"/>
      <c r="I149" s="142"/>
      <c r="J149" s="38"/>
      <c r="K149" s="38"/>
      <c r="L149" s="42"/>
      <c r="M149" s="232"/>
      <c r="N149" s="78"/>
      <c r="O149" s="78"/>
      <c r="P149" s="78"/>
      <c r="Q149" s="78"/>
      <c r="R149" s="78"/>
      <c r="S149" s="78"/>
      <c r="T149" s="79"/>
      <c r="AT149" s="15" t="s">
        <v>181</v>
      </c>
      <c r="AU149" s="15" t="s">
        <v>90</v>
      </c>
    </row>
    <row r="150" s="12" customFormat="1">
      <c r="B150" s="236"/>
      <c r="C150" s="237"/>
      <c r="D150" s="230" t="s">
        <v>287</v>
      </c>
      <c r="E150" s="238" t="s">
        <v>1</v>
      </c>
      <c r="F150" s="239" t="s">
        <v>3854</v>
      </c>
      <c r="G150" s="237"/>
      <c r="H150" s="240">
        <v>4.5880000000000001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AT150" s="246" t="s">
        <v>287</v>
      </c>
      <c r="AU150" s="246" t="s">
        <v>90</v>
      </c>
      <c r="AV150" s="12" t="s">
        <v>90</v>
      </c>
      <c r="AW150" s="12" t="s">
        <v>40</v>
      </c>
      <c r="AX150" s="12" t="s">
        <v>87</v>
      </c>
      <c r="AY150" s="246" t="s">
        <v>174</v>
      </c>
    </row>
    <row r="151" s="1" customFormat="1" ht="16.5" customHeight="1">
      <c r="B151" s="37"/>
      <c r="C151" s="218" t="s">
        <v>370</v>
      </c>
      <c r="D151" s="218" t="s">
        <v>175</v>
      </c>
      <c r="E151" s="219" t="s">
        <v>983</v>
      </c>
      <c r="F151" s="220" t="s">
        <v>984</v>
      </c>
      <c r="G151" s="221" t="s">
        <v>284</v>
      </c>
      <c r="H151" s="222">
        <v>78.569999999999993</v>
      </c>
      <c r="I151" s="223"/>
      <c r="J151" s="224">
        <f>ROUND(I151*H151,2)</f>
        <v>0</v>
      </c>
      <c r="K151" s="220" t="s">
        <v>274</v>
      </c>
      <c r="L151" s="42"/>
      <c r="M151" s="225" t="s">
        <v>1</v>
      </c>
      <c r="N151" s="226" t="s">
        <v>50</v>
      </c>
      <c r="O151" s="78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AR151" s="15" t="s">
        <v>192</v>
      </c>
      <c r="AT151" s="15" t="s">
        <v>175</v>
      </c>
      <c r="AU151" s="15" t="s">
        <v>90</v>
      </c>
      <c r="AY151" s="15" t="s">
        <v>174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5" t="s">
        <v>87</v>
      </c>
      <c r="BK151" s="229">
        <f>ROUND(I151*H151,2)</f>
        <v>0</v>
      </c>
      <c r="BL151" s="15" t="s">
        <v>192</v>
      </c>
      <c r="BM151" s="15" t="s">
        <v>3862</v>
      </c>
    </row>
    <row r="152" s="1" customFormat="1">
      <c r="B152" s="37"/>
      <c r="C152" s="38"/>
      <c r="D152" s="230" t="s">
        <v>181</v>
      </c>
      <c r="E152" s="38"/>
      <c r="F152" s="231" t="s">
        <v>986</v>
      </c>
      <c r="G152" s="38"/>
      <c r="H152" s="38"/>
      <c r="I152" s="142"/>
      <c r="J152" s="38"/>
      <c r="K152" s="38"/>
      <c r="L152" s="42"/>
      <c r="M152" s="232"/>
      <c r="N152" s="78"/>
      <c r="O152" s="78"/>
      <c r="P152" s="78"/>
      <c r="Q152" s="78"/>
      <c r="R152" s="78"/>
      <c r="S152" s="78"/>
      <c r="T152" s="79"/>
      <c r="AT152" s="15" t="s">
        <v>181</v>
      </c>
      <c r="AU152" s="15" t="s">
        <v>90</v>
      </c>
    </row>
    <row r="153" s="12" customFormat="1">
      <c r="B153" s="236"/>
      <c r="C153" s="237"/>
      <c r="D153" s="230" t="s">
        <v>287</v>
      </c>
      <c r="E153" s="238" t="s">
        <v>1</v>
      </c>
      <c r="F153" s="239" t="s">
        <v>3863</v>
      </c>
      <c r="G153" s="237"/>
      <c r="H153" s="240">
        <v>78.569999999999993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AT153" s="246" t="s">
        <v>287</v>
      </c>
      <c r="AU153" s="246" t="s">
        <v>90</v>
      </c>
      <c r="AV153" s="12" t="s">
        <v>90</v>
      </c>
      <c r="AW153" s="12" t="s">
        <v>40</v>
      </c>
      <c r="AX153" s="12" t="s">
        <v>87</v>
      </c>
      <c r="AY153" s="246" t="s">
        <v>174</v>
      </c>
    </row>
    <row r="154" s="1" customFormat="1" ht="16.5" customHeight="1">
      <c r="B154" s="37"/>
      <c r="C154" s="218" t="s">
        <v>7</v>
      </c>
      <c r="D154" s="218" t="s">
        <v>175</v>
      </c>
      <c r="E154" s="219" t="s">
        <v>988</v>
      </c>
      <c r="F154" s="220" t="s">
        <v>989</v>
      </c>
      <c r="G154" s="221" t="s">
        <v>284</v>
      </c>
      <c r="H154" s="222">
        <v>39.284999999999997</v>
      </c>
      <c r="I154" s="223"/>
      <c r="J154" s="224">
        <f>ROUND(I154*H154,2)</f>
        <v>0</v>
      </c>
      <c r="K154" s="220" t="s">
        <v>274</v>
      </c>
      <c r="L154" s="42"/>
      <c r="M154" s="225" t="s">
        <v>1</v>
      </c>
      <c r="N154" s="226" t="s">
        <v>50</v>
      </c>
      <c r="O154" s="78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AR154" s="15" t="s">
        <v>192</v>
      </c>
      <c r="AT154" s="15" t="s">
        <v>175</v>
      </c>
      <c r="AU154" s="15" t="s">
        <v>90</v>
      </c>
      <c r="AY154" s="15" t="s">
        <v>174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5" t="s">
        <v>87</v>
      </c>
      <c r="BK154" s="229">
        <f>ROUND(I154*H154,2)</f>
        <v>0</v>
      </c>
      <c r="BL154" s="15" t="s">
        <v>192</v>
      </c>
      <c r="BM154" s="15" t="s">
        <v>3864</v>
      </c>
    </row>
    <row r="155" s="1" customFormat="1">
      <c r="B155" s="37"/>
      <c r="C155" s="38"/>
      <c r="D155" s="230" t="s">
        <v>181</v>
      </c>
      <c r="E155" s="38"/>
      <c r="F155" s="231" t="s">
        <v>991</v>
      </c>
      <c r="G155" s="38"/>
      <c r="H155" s="38"/>
      <c r="I155" s="142"/>
      <c r="J155" s="38"/>
      <c r="K155" s="38"/>
      <c r="L155" s="42"/>
      <c r="M155" s="232"/>
      <c r="N155" s="78"/>
      <c r="O155" s="78"/>
      <c r="P155" s="78"/>
      <c r="Q155" s="78"/>
      <c r="R155" s="78"/>
      <c r="S155" s="78"/>
      <c r="T155" s="79"/>
      <c r="AT155" s="15" t="s">
        <v>181</v>
      </c>
      <c r="AU155" s="15" t="s">
        <v>90</v>
      </c>
    </row>
    <row r="156" s="12" customFormat="1">
      <c r="B156" s="236"/>
      <c r="C156" s="237"/>
      <c r="D156" s="230" t="s">
        <v>287</v>
      </c>
      <c r="E156" s="238" t="s">
        <v>1</v>
      </c>
      <c r="F156" s="239" t="s">
        <v>3865</v>
      </c>
      <c r="G156" s="237"/>
      <c r="H156" s="240">
        <v>39.284999999999997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AT156" s="246" t="s">
        <v>287</v>
      </c>
      <c r="AU156" s="246" t="s">
        <v>90</v>
      </c>
      <c r="AV156" s="12" t="s">
        <v>90</v>
      </c>
      <c r="AW156" s="12" t="s">
        <v>40</v>
      </c>
      <c r="AX156" s="12" t="s">
        <v>87</v>
      </c>
      <c r="AY156" s="246" t="s">
        <v>174</v>
      </c>
    </row>
    <row r="157" s="1" customFormat="1" ht="16.5" customHeight="1">
      <c r="B157" s="37"/>
      <c r="C157" s="218" t="s">
        <v>378</v>
      </c>
      <c r="D157" s="218" t="s">
        <v>175</v>
      </c>
      <c r="E157" s="219" t="s">
        <v>992</v>
      </c>
      <c r="F157" s="220" t="s">
        <v>993</v>
      </c>
      <c r="G157" s="221" t="s">
        <v>284</v>
      </c>
      <c r="H157" s="222">
        <v>39.284999999999997</v>
      </c>
      <c r="I157" s="223"/>
      <c r="J157" s="224">
        <f>ROUND(I157*H157,2)</f>
        <v>0</v>
      </c>
      <c r="K157" s="220" t="s">
        <v>274</v>
      </c>
      <c r="L157" s="42"/>
      <c r="M157" s="225" t="s">
        <v>1</v>
      </c>
      <c r="N157" s="226" t="s">
        <v>50</v>
      </c>
      <c r="O157" s="78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AR157" s="15" t="s">
        <v>192</v>
      </c>
      <c r="AT157" s="15" t="s">
        <v>175</v>
      </c>
      <c r="AU157" s="15" t="s">
        <v>90</v>
      </c>
      <c r="AY157" s="15" t="s">
        <v>174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5" t="s">
        <v>87</v>
      </c>
      <c r="BK157" s="229">
        <f>ROUND(I157*H157,2)</f>
        <v>0</v>
      </c>
      <c r="BL157" s="15" t="s">
        <v>192</v>
      </c>
      <c r="BM157" s="15" t="s">
        <v>3866</v>
      </c>
    </row>
    <row r="158" s="1" customFormat="1">
      <c r="B158" s="37"/>
      <c r="C158" s="38"/>
      <c r="D158" s="230" t="s">
        <v>181</v>
      </c>
      <c r="E158" s="38"/>
      <c r="F158" s="231" t="s">
        <v>3867</v>
      </c>
      <c r="G158" s="38"/>
      <c r="H158" s="38"/>
      <c r="I158" s="142"/>
      <c r="J158" s="38"/>
      <c r="K158" s="38"/>
      <c r="L158" s="42"/>
      <c r="M158" s="232"/>
      <c r="N158" s="78"/>
      <c r="O158" s="78"/>
      <c r="P158" s="78"/>
      <c r="Q158" s="78"/>
      <c r="R158" s="78"/>
      <c r="S158" s="78"/>
      <c r="T158" s="79"/>
      <c r="AT158" s="15" t="s">
        <v>181</v>
      </c>
      <c r="AU158" s="15" t="s">
        <v>90</v>
      </c>
    </row>
    <row r="159" s="12" customFormat="1">
      <c r="B159" s="236"/>
      <c r="C159" s="237"/>
      <c r="D159" s="230" t="s">
        <v>287</v>
      </c>
      <c r="E159" s="238" t="s">
        <v>1</v>
      </c>
      <c r="F159" s="239" t="s">
        <v>3865</v>
      </c>
      <c r="G159" s="237"/>
      <c r="H159" s="240">
        <v>39.284999999999997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AT159" s="246" t="s">
        <v>287</v>
      </c>
      <c r="AU159" s="246" t="s">
        <v>90</v>
      </c>
      <c r="AV159" s="12" t="s">
        <v>90</v>
      </c>
      <c r="AW159" s="12" t="s">
        <v>40</v>
      </c>
      <c r="AX159" s="12" t="s">
        <v>87</v>
      </c>
      <c r="AY159" s="246" t="s">
        <v>174</v>
      </c>
    </row>
    <row r="160" s="1" customFormat="1" ht="16.5" customHeight="1">
      <c r="B160" s="37"/>
      <c r="C160" s="218" t="s">
        <v>383</v>
      </c>
      <c r="D160" s="218" t="s">
        <v>175</v>
      </c>
      <c r="E160" s="219" t="s">
        <v>997</v>
      </c>
      <c r="F160" s="220" t="s">
        <v>998</v>
      </c>
      <c r="G160" s="221" t="s">
        <v>284</v>
      </c>
      <c r="H160" s="222">
        <v>157.13999999999999</v>
      </c>
      <c r="I160" s="223"/>
      <c r="J160" s="224">
        <f>ROUND(I160*H160,2)</f>
        <v>0</v>
      </c>
      <c r="K160" s="220" t="s">
        <v>274</v>
      </c>
      <c r="L160" s="42"/>
      <c r="M160" s="225" t="s">
        <v>1</v>
      </c>
      <c r="N160" s="226" t="s">
        <v>50</v>
      </c>
      <c r="O160" s="78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AR160" s="15" t="s">
        <v>192</v>
      </c>
      <c r="AT160" s="15" t="s">
        <v>175</v>
      </c>
      <c r="AU160" s="15" t="s">
        <v>90</v>
      </c>
      <c r="AY160" s="15" t="s">
        <v>174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5" t="s">
        <v>87</v>
      </c>
      <c r="BK160" s="229">
        <f>ROUND(I160*H160,2)</f>
        <v>0</v>
      </c>
      <c r="BL160" s="15" t="s">
        <v>192</v>
      </c>
      <c r="BM160" s="15" t="s">
        <v>3868</v>
      </c>
    </row>
    <row r="161" s="1" customFormat="1">
      <c r="B161" s="37"/>
      <c r="C161" s="38"/>
      <c r="D161" s="230" t="s">
        <v>181</v>
      </c>
      <c r="E161" s="38"/>
      <c r="F161" s="231" t="s">
        <v>1000</v>
      </c>
      <c r="G161" s="38"/>
      <c r="H161" s="38"/>
      <c r="I161" s="142"/>
      <c r="J161" s="38"/>
      <c r="K161" s="38"/>
      <c r="L161" s="42"/>
      <c r="M161" s="232"/>
      <c r="N161" s="78"/>
      <c r="O161" s="78"/>
      <c r="P161" s="78"/>
      <c r="Q161" s="78"/>
      <c r="R161" s="78"/>
      <c r="S161" s="78"/>
      <c r="T161" s="79"/>
      <c r="AT161" s="15" t="s">
        <v>181</v>
      </c>
      <c r="AU161" s="15" t="s">
        <v>90</v>
      </c>
    </row>
    <row r="162" s="12" customFormat="1">
      <c r="B162" s="236"/>
      <c r="C162" s="237"/>
      <c r="D162" s="230" t="s">
        <v>287</v>
      </c>
      <c r="E162" s="238" t="s">
        <v>1</v>
      </c>
      <c r="F162" s="239" t="s">
        <v>3863</v>
      </c>
      <c r="G162" s="237"/>
      <c r="H162" s="240">
        <v>78.569999999999993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AT162" s="246" t="s">
        <v>287</v>
      </c>
      <c r="AU162" s="246" t="s">
        <v>90</v>
      </c>
      <c r="AV162" s="12" t="s">
        <v>90</v>
      </c>
      <c r="AW162" s="12" t="s">
        <v>40</v>
      </c>
      <c r="AX162" s="12" t="s">
        <v>87</v>
      </c>
      <c r="AY162" s="246" t="s">
        <v>174</v>
      </c>
    </row>
    <row r="163" s="12" customFormat="1">
      <c r="B163" s="236"/>
      <c r="C163" s="237"/>
      <c r="D163" s="230" t="s">
        <v>287</v>
      </c>
      <c r="E163" s="237"/>
      <c r="F163" s="239" t="s">
        <v>3869</v>
      </c>
      <c r="G163" s="237"/>
      <c r="H163" s="240">
        <v>157.13999999999999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AT163" s="246" t="s">
        <v>287</v>
      </c>
      <c r="AU163" s="246" t="s">
        <v>90</v>
      </c>
      <c r="AV163" s="12" t="s">
        <v>90</v>
      </c>
      <c r="AW163" s="12" t="s">
        <v>4</v>
      </c>
      <c r="AX163" s="12" t="s">
        <v>87</v>
      </c>
      <c r="AY163" s="246" t="s">
        <v>174</v>
      </c>
    </row>
    <row r="164" s="1" customFormat="1" ht="16.5" customHeight="1">
      <c r="B164" s="37"/>
      <c r="C164" s="218" t="s">
        <v>388</v>
      </c>
      <c r="D164" s="218" t="s">
        <v>175</v>
      </c>
      <c r="E164" s="219" t="s">
        <v>1002</v>
      </c>
      <c r="F164" s="220" t="s">
        <v>1003</v>
      </c>
      <c r="G164" s="221" t="s">
        <v>417</v>
      </c>
      <c r="H164" s="222">
        <v>161.06899999999999</v>
      </c>
      <c r="I164" s="223"/>
      <c r="J164" s="224">
        <f>ROUND(I164*H164,2)</f>
        <v>0</v>
      </c>
      <c r="K164" s="220" t="s">
        <v>274</v>
      </c>
      <c r="L164" s="42"/>
      <c r="M164" s="225" t="s">
        <v>1</v>
      </c>
      <c r="N164" s="226" t="s">
        <v>50</v>
      </c>
      <c r="O164" s="78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AR164" s="15" t="s">
        <v>192</v>
      </c>
      <c r="AT164" s="15" t="s">
        <v>175</v>
      </c>
      <c r="AU164" s="15" t="s">
        <v>90</v>
      </c>
      <c r="AY164" s="15" t="s">
        <v>174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5" t="s">
        <v>87</v>
      </c>
      <c r="BK164" s="229">
        <f>ROUND(I164*H164,2)</f>
        <v>0</v>
      </c>
      <c r="BL164" s="15" t="s">
        <v>192</v>
      </c>
      <c r="BM164" s="15" t="s">
        <v>3870</v>
      </c>
    </row>
    <row r="165" s="1" customFormat="1">
      <c r="B165" s="37"/>
      <c r="C165" s="38"/>
      <c r="D165" s="230" t="s">
        <v>181</v>
      </c>
      <c r="E165" s="38"/>
      <c r="F165" s="231" t="s">
        <v>1003</v>
      </c>
      <c r="G165" s="38"/>
      <c r="H165" s="38"/>
      <c r="I165" s="142"/>
      <c r="J165" s="38"/>
      <c r="K165" s="38"/>
      <c r="L165" s="42"/>
      <c r="M165" s="232"/>
      <c r="N165" s="78"/>
      <c r="O165" s="78"/>
      <c r="P165" s="78"/>
      <c r="Q165" s="78"/>
      <c r="R165" s="78"/>
      <c r="S165" s="78"/>
      <c r="T165" s="79"/>
      <c r="AT165" s="15" t="s">
        <v>181</v>
      </c>
      <c r="AU165" s="15" t="s">
        <v>90</v>
      </c>
    </row>
    <row r="166" s="12" customFormat="1">
      <c r="B166" s="236"/>
      <c r="C166" s="237"/>
      <c r="D166" s="230" t="s">
        <v>287</v>
      </c>
      <c r="E166" s="238" t="s">
        <v>1</v>
      </c>
      <c r="F166" s="239" t="s">
        <v>3863</v>
      </c>
      <c r="G166" s="237"/>
      <c r="H166" s="240">
        <v>78.569999999999993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AT166" s="246" t="s">
        <v>287</v>
      </c>
      <c r="AU166" s="246" t="s">
        <v>90</v>
      </c>
      <c r="AV166" s="12" t="s">
        <v>90</v>
      </c>
      <c r="AW166" s="12" t="s">
        <v>40</v>
      </c>
      <c r="AX166" s="12" t="s">
        <v>87</v>
      </c>
      <c r="AY166" s="246" t="s">
        <v>174</v>
      </c>
    </row>
    <row r="167" s="12" customFormat="1">
      <c r="B167" s="236"/>
      <c r="C167" s="237"/>
      <c r="D167" s="230" t="s">
        <v>287</v>
      </c>
      <c r="E167" s="237"/>
      <c r="F167" s="239" t="s">
        <v>3871</v>
      </c>
      <c r="G167" s="237"/>
      <c r="H167" s="240">
        <v>161.06899999999999</v>
      </c>
      <c r="I167" s="241"/>
      <c r="J167" s="237"/>
      <c r="K167" s="237"/>
      <c r="L167" s="242"/>
      <c r="M167" s="243"/>
      <c r="N167" s="244"/>
      <c r="O167" s="244"/>
      <c r="P167" s="244"/>
      <c r="Q167" s="244"/>
      <c r="R167" s="244"/>
      <c r="S167" s="244"/>
      <c r="T167" s="245"/>
      <c r="AT167" s="246" t="s">
        <v>287</v>
      </c>
      <c r="AU167" s="246" t="s">
        <v>90</v>
      </c>
      <c r="AV167" s="12" t="s">
        <v>90</v>
      </c>
      <c r="AW167" s="12" t="s">
        <v>4</v>
      </c>
      <c r="AX167" s="12" t="s">
        <v>87</v>
      </c>
      <c r="AY167" s="246" t="s">
        <v>174</v>
      </c>
    </row>
    <row r="168" s="1" customFormat="1" ht="16.5" customHeight="1">
      <c r="B168" s="37"/>
      <c r="C168" s="218" t="s">
        <v>393</v>
      </c>
      <c r="D168" s="218" t="s">
        <v>175</v>
      </c>
      <c r="E168" s="219" t="s">
        <v>1006</v>
      </c>
      <c r="F168" s="220" t="s">
        <v>1007</v>
      </c>
      <c r="G168" s="221" t="s">
        <v>284</v>
      </c>
      <c r="H168" s="222">
        <v>51.786000000000001</v>
      </c>
      <c r="I168" s="223"/>
      <c r="J168" s="224">
        <f>ROUND(I168*H168,2)</f>
        <v>0</v>
      </c>
      <c r="K168" s="220" t="s">
        <v>274</v>
      </c>
      <c r="L168" s="42"/>
      <c r="M168" s="225" t="s">
        <v>1</v>
      </c>
      <c r="N168" s="226" t="s">
        <v>50</v>
      </c>
      <c r="O168" s="78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AR168" s="15" t="s">
        <v>192</v>
      </c>
      <c r="AT168" s="15" t="s">
        <v>175</v>
      </c>
      <c r="AU168" s="15" t="s">
        <v>90</v>
      </c>
      <c r="AY168" s="15" t="s">
        <v>174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5" t="s">
        <v>87</v>
      </c>
      <c r="BK168" s="229">
        <f>ROUND(I168*H168,2)</f>
        <v>0</v>
      </c>
      <c r="BL168" s="15" t="s">
        <v>192</v>
      </c>
      <c r="BM168" s="15" t="s">
        <v>3872</v>
      </c>
    </row>
    <row r="169" s="1" customFormat="1">
      <c r="B169" s="37"/>
      <c r="C169" s="38"/>
      <c r="D169" s="230" t="s">
        <v>181</v>
      </c>
      <c r="E169" s="38"/>
      <c r="F169" s="231" t="s">
        <v>1007</v>
      </c>
      <c r="G169" s="38"/>
      <c r="H169" s="38"/>
      <c r="I169" s="142"/>
      <c r="J169" s="38"/>
      <c r="K169" s="38"/>
      <c r="L169" s="42"/>
      <c r="M169" s="232"/>
      <c r="N169" s="78"/>
      <c r="O169" s="78"/>
      <c r="P169" s="78"/>
      <c r="Q169" s="78"/>
      <c r="R169" s="78"/>
      <c r="S169" s="78"/>
      <c r="T169" s="79"/>
      <c r="AT169" s="15" t="s">
        <v>181</v>
      </c>
      <c r="AU169" s="15" t="s">
        <v>90</v>
      </c>
    </row>
    <row r="170" s="12" customFormat="1">
      <c r="B170" s="236"/>
      <c r="C170" s="237"/>
      <c r="D170" s="230" t="s">
        <v>287</v>
      </c>
      <c r="E170" s="238" t="s">
        <v>1</v>
      </c>
      <c r="F170" s="239" t="s">
        <v>3840</v>
      </c>
      <c r="G170" s="237"/>
      <c r="H170" s="240">
        <v>78.569999999999993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AT170" s="246" t="s">
        <v>287</v>
      </c>
      <c r="AU170" s="246" t="s">
        <v>90</v>
      </c>
      <c r="AV170" s="12" t="s">
        <v>90</v>
      </c>
      <c r="AW170" s="12" t="s">
        <v>40</v>
      </c>
      <c r="AX170" s="12" t="s">
        <v>79</v>
      </c>
      <c r="AY170" s="246" t="s">
        <v>174</v>
      </c>
    </row>
    <row r="171" s="12" customFormat="1">
      <c r="B171" s="236"/>
      <c r="C171" s="237"/>
      <c r="D171" s="230" t="s">
        <v>287</v>
      </c>
      <c r="E171" s="238" t="s">
        <v>1</v>
      </c>
      <c r="F171" s="239" t="s">
        <v>3873</v>
      </c>
      <c r="G171" s="237"/>
      <c r="H171" s="240">
        <v>-26.783999999999999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AT171" s="246" t="s">
        <v>287</v>
      </c>
      <c r="AU171" s="246" t="s">
        <v>90</v>
      </c>
      <c r="AV171" s="12" t="s">
        <v>90</v>
      </c>
      <c r="AW171" s="12" t="s">
        <v>40</v>
      </c>
      <c r="AX171" s="12" t="s">
        <v>79</v>
      </c>
      <c r="AY171" s="246" t="s">
        <v>174</v>
      </c>
    </row>
    <row r="172" s="1" customFormat="1" ht="16.5" customHeight="1">
      <c r="B172" s="37"/>
      <c r="C172" s="247" t="s">
        <v>400</v>
      </c>
      <c r="D172" s="247" t="s">
        <v>312</v>
      </c>
      <c r="E172" s="248" t="s">
        <v>3874</v>
      </c>
      <c r="F172" s="249" t="s">
        <v>3875</v>
      </c>
      <c r="G172" s="250" t="s">
        <v>417</v>
      </c>
      <c r="H172" s="251">
        <v>42.503</v>
      </c>
      <c r="I172" s="252"/>
      <c r="J172" s="253">
        <f>ROUND(I172*H172,2)</f>
        <v>0</v>
      </c>
      <c r="K172" s="249" t="s">
        <v>274</v>
      </c>
      <c r="L172" s="254"/>
      <c r="M172" s="255" t="s">
        <v>1</v>
      </c>
      <c r="N172" s="256" t="s">
        <v>50</v>
      </c>
      <c r="O172" s="78"/>
      <c r="P172" s="227">
        <f>O172*H172</f>
        <v>0</v>
      </c>
      <c r="Q172" s="227">
        <v>1</v>
      </c>
      <c r="R172" s="227">
        <f>Q172*H172</f>
        <v>42.503</v>
      </c>
      <c r="S172" s="227">
        <v>0</v>
      </c>
      <c r="T172" s="228">
        <f>S172*H172</f>
        <v>0</v>
      </c>
      <c r="AR172" s="15" t="s">
        <v>209</v>
      </c>
      <c r="AT172" s="15" t="s">
        <v>312</v>
      </c>
      <c r="AU172" s="15" t="s">
        <v>90</v>
      </c>
      <c r="AY172" s="15" t="s">
        <v>174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5" t="s">
        <v>87</v>
      </c>
      <c r="BK172" s="229">
        <f>ROUND(I172*H172,2)</f>
        <v>0</v>
      </c>
      <c r="BL172" s="15" t="s">
        <v>192</v>
      </c>
      <c r="BM172" s="15" t="s">
        <v>3876</v>
      </c>
    </row>
    <row r="173" s="1" customFormat="1">
      <c r="B173" s="37"/>
      <c r="C173" s="38"/>
      <c r="D173" s="230" t="s">
        <v>181</v>
      </c>
      <c r="E173" s="38"/>
      <c r="F173" s="231" t="s">
        <v>3877</v>
      </c>
      <c r="G173" s="38"/>
      <c r="H173" s="38"/>
      <c r="I173" s="142"/>
      <c r="J173" s="38"/>
      <c r="K173" s="38"/>
      <c r="L173" s="42"/>
      <c r="M173" s="232"/>
      <c r="N173" s="78"/>
      <c r="O173" s="78"/>
      <c r="P173" s="78"/>
      <c r="Q173" s="78"/>
      <c r="R173" s="78"/>
      <c r="S173" s="78"/>
      <c r="T173" s="79"/>
      <c r="AT173" s="15" t="s">
        <v>181</v>
      </c>
      <c r="AU173" s="15" t="s">
        <v>90</v>
      </c>
    </row>
    <row r="174" s="12" customFormat="1">
      <c r="B174" s="236"/>
      <c r="C174" s="237"/>
      <c r="D174" s="230" t="s">
        <v>287</v>
      </c>
      <c r="E174" s="238" t="s">
        <v>1</v>
      </c>
      <c r="F174" s="239" t="s">
        <v>3878</v>
      </c>
      <c r="G174" s="237"/>
      <c r="H174" s="240">
        <v>25.001999999999999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AT174" s="246" t="s">
        <v>287</v>
      </c>
      <c r="AU174" s="246" t="s">
        <v>90</v>
      </c>
      <c r="AV174" s="12" t="s">
        <v>90</v>
      </c>
      <c r="AW174" s="12" t="s">
        <v>40</v>
      </c>
      <c r="AX174" s="12" t="s">
        <v>87</v>
      </c>
      <c r="AY174" s="246" t="s">
        <v>174</v>
      </c>
    </row>
    <row r="175" s="12" customFormat="1">
      <c r="B175" s="236"/>
      <c r="C175" s="237"/>
      <c r="D175" s="230" t="s">
        <v>287</v>
      </c>
      <c r="E175" s="237"/>
      <c r="F175" s="239" t="s">
        <v>3879</v>
      </c>
      <c r="G175" s="237"/>
      <c r="H175" s="240">
        <v>42.503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AT175" s="246" t="s">
        <v>287</v>
      </c>
      <c r="AU175" s="246" t="s">
        <v>90</v>
      </c>
      <c r="AV175" s="12" t="s">
        <v>90</v>
      </c>
      <c r="AW175" s="12" t="s">
        <v>4</v>
      </c>
      <c r="AX175" s="12" t="s">
        <v>87</v>
      </c>
      <c r="AY175" s="246" t="s">
        <v>174</v>
      </c>
    </row>
    <row r="176" s="1" customFormat="1" ht="16.5" customHeight="1">
      <c r="B176" s="37"/>
      <c r="C176" s="218" t="s">
        <v>405</v>
      </c>
      <c r="D176" s="218" t="s">
        <v>175</v>
      </c>
      <c r="E176" s="219" t="s">
        <v>303</v>
      </c>
      <c r="F176" s="220" t="s">
        <v>304</v>
      </c>
      <c r="G176" s="221" t="s">
        <v>305</v>
      </c>
      <c r="H176" s="222">
        <v>28</v>
      </c>
      <c r="I176" s="223"/>
      <c r="J176" s="224">
        <f>ROUND(I176*H176,2)</f>
        <v>0</v>
      </c>
      <c r="K176" s="220" t="s">
        <v>274</v>
      </c>
      <c r="L176" s="42"/>
      <c r="M176" s="225" t="s">
        <v>1</v>
      </c>
      <c r="N176" s="226" t="s">
        <v>50</v>
      </c>
      <c r="O176" s="78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AR176" s="15" t="s">
        <v>192</v>
      </c>
      <c r="AT176" s="15" t="s">
        <v>175</v>
      </c>
      <c r="AU176" s="15" t="s">
        <v>90</v>
      </c>
      <c r="AY176" s="15" t="s">
        <v>174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5" t="s">
        <v>87</v>
      </c>
      <c r="BK176" s="229">
        <f>ROUND(I176*H176,2)</f>
        <v>0</v>
      </c>
      <c r="BL176" s="15" t="s">
        <v>192</v>
      </c>
      <c r="BM176" s="15" t="s">
        <v>3880</v>
      </c>
    </row>
    <row r="177" s="1" customFormat="1">
      <c r="B177" s="37"/>
      <c r="C177" s="38"/>
      <c r="D177" s="230" t="s">
        <v>181</v>
      </c>
      <c r="E177" s="38"/>
      <c r="F177" s="231" t="s">
        <v>304</v>
      </c>
      <c r="G177" s="38"/>
      <c r="H177" s="38"/>
      <c r="I177" s="142"/>
      <c r="J177" s="38"/>
      <c r="K177" s="38"/>
      <c r="L177" s="42"/>
      <c r="M177" s="232"/>
      <c r="N177" s="78"/>
      <c r="O177" s="78"/>
      <c r="P177" s="78"/>
      <c r="Q177" s="78"/>
      <c r="R177" s="78"/>
      <c r="S177" s="78"/>
      <c r="T177" s="79"/>
      <c r="AT177" s="15" t="s">
        <v>181</v>
      </c>
      <c r="AU177" s="15" t="s">
        <v>90</v>
      </c>
    </row>
    <row r="178" s="12" customFormat="1">
      <c r="B178" s="236"/>
      <c r="C178" s="237"/>
      <c r="D178" s="230" t="s">
        <v>287</v>
      </c>
      <c r="E178" s="238" t="s">
        <v>1</v>
      </c>
      <c r="F178" s="239" t="s">
        <v>3881</v>
      </c>
      <c r="G178" s="237"/>
      <c r="H178" s="240">
        <v>28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AT178" s="246" t="s">
        <v>287</v>
      </c>
      <c r="AU178" s="246" t="s">
        <v>90</v>
      </c>
      <c r="AV178" s="12" t="s">
        <v>90</v>
      </c>
      <c r="AW178" s="12" t="s">
        <v>40</v>
      </c>
      <c r="AX178" s="12" t="s">
        <v>87</v>
      </c>
      <c r="AY178" s="246" t="s">
        <v>174</v>
      </c>
    </row>
    <row r="179" s="1" customFormat="1" ht="16.5" customHeight="1">
      <c r="B179" s="37"/>
      <c r="C179" s="218" t="s">
        <v>410</v>
      </c>
      <c r="D179" s="218" t="s">
        <v>175</v>
      </c>
      <c r="E179" s="219" t="s">
        <v>308</v>
      </c>
      <c r="F179" s="220" t="s">
        <v>309</v>
      </c>
      <c r="G179" s="221" t="s">
        <v>305</v>
      </c>
      <c r="H179" s="222">
        <v>28</v>
      </c>
      <c r="I179" s="223"/>
      <c r="J179" s="224">
        <f>ROUND(I179*H179,2)</f>
        <v>0</v>
      </c>
      <c r="K179" s="220" t="s">
        <v>274</v>
      </c>
      <c r="L179" s="42"/>
      <c r="M179" s="225" t="s">
        <v>1</v>
      </c>
      <c r="N179" s="226" t="s">
        <v>50</v>
      </c>
      <c r="O179" s="78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AR179" s="15" t="s">
        <v>192</v>
      </c>
      <c r="AT179" s="15" t="s">
        <v>175</v>
      </c>
      <c r="AU179" s="15" t="s">
        <v>90</v>
      </c>
      <c r="AY179" s="15" t="s">
        <v>174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5" t="s">
        <v>87</v>
      </c>
      <c r="BK179" s="229">
        <f>ROUND(I179*H179,2)</f>
        <v>0</v>
      </c>
      <c r="BL179" s="15" t="s">
        <v>192</v>
      </c>
      <c r="BM179" s="15" t="s">
        <v>3882</v>
      </c>
    </row>
    <row r="180" s="1" customFormat="1">
      <c r="B180" s="37"/>
      <c r="C180" s="38"/>
      <c r="D180" s="230" t="s">
        <v>181</v>
      </c>
      <c r="E180" s="38"/>
      <c r="F180" s="231" t="s">
        <v>311</v>
      </c>
      <c r="G180" s="38"/>
      <c r="H180" s="38"/>
      <c r="I180" s="142"/>
      <c r="J180" s="38"/>
      <c r="K180" s="38"/>
      <c r="L180" s="42"/>
      <c r="M180" s="232"/>
      <c r="N180" s="78"/>
      <c r="O180" s="78"/>
      <c r="P180" s="78"/>
      <c r="Q180" s="78"/>
      <c r="R180" s="78"/>
      <c r="S180" s="78"/>
      <c r="T180" s="79"/>
      <c r="AT180" s="15" t="s">
        <v>181</v>
      </c>
      <c r="AU180" s="15" t="s">
        <v>90</v>
      </c>
    </row>
    <row r="181" s="12" customFormat="1">
      <c r="B181" s="236"/>
      <c r="C181" s="237"/>
      <c r="D181" s="230" t="s">
        <v>287</v>
      </c>
      <c r="E181" s="238" t="s">
        <v>1</v>
      </c>
      <c r="F181" s="239" t="s">
        <v>3881</v>
      </c>
      <c r="G181" s="237"/>
      <c r="H181" s="240">
        <v>28</v>
      </c>
      <c r="I181" s="241"/>
      <c r="J181" s="237"/>
      <c r="K181" s="237"/>
      <c r="L181" s="242"/>
      <c r="M181" s="243"/>
      <c r="N181" s="244"/>
      <c r="O181" s="244"/>
      <c r="P181" s="244"/>
      <c r="Q181" s="244"/>
      <c r="R181" s="244"/>
      <c r="S181" s="244"/>
      <c r="T181" s="245"/>
      <c r="AT181" s="246" t="s">
        <v>287</v>
      </c>
      <c r="AU181" s="246" t="s">
        <v>90</v>
      </c>
      <c r="AV181" s="12" t="s">
        <v>90</v>
      </c>
      <c r="AW181" s="12" t="s">
        <v>40</v>
      </c>
      <c r="AX181" s="12" t="s">
        <v>87</v>
      </c>
      <c r="AY181" s="246" t="s">
        <v>174</v>
      </c>
    </row>
    <row r="182" s="1" customFormat="1" ht="16.5" customHeight="1">
      <c r="B182" s="37"/>
      <c r="C182" s="247" t="s">
        <v>414</v>
      </c>
      <c r="D182" s="247" t="s">
        <v>312</v>
      </c>
      <c r="E182" s="248" t="s">
        <v>313</v>
      </c>
      <c r="F182" s="249" t="s">
        <v>314</v>
      </c>
      <c r="G182" s="250" t="s">
        <v>315</v>
      </c>
      <c r="H182" s="251">
        <v>0.69999999999999996</v>
      </c>
      <c r="I182" s="252"/>
      <c r="J182" s="253">
        <f>ROUND(I182*H182,2)</f>
        <v>0</v>
      </c>
      <c r="K182" s="249" t="s">
        <v>274</v>
      </c>
      <c r="L182" s="254"/>
      <c r="M182" s="255" t="s">
        <v>1</v>
      </c>
      <c r="N182" s="256" t="s">
        <v>50</v>
      </c>
      <c r="O182" s="78"/>
      <c r="P182" s="227">
        <f>O182*H182</f>
        <v>0</v>
      </c>
      <c r="Q182" s="227">
        <v>0.001</v>
      </c>
      <c r="R182" s="227">
        <f>Q182*H182</f>
        <v>0.00069999999999999999</v>
      </c>
      <c r="S182" s="227">
        <v>0</v>
      </c>
      <c r="T182" s="228">
        <f>S182*H182</f>
        <v>0</v>
      </c>
      <c r="AR182" s="15" t="s">
        <v>209</v>
      </c>
      <c r="AT182" s="15" t="s">
        <v>312</v>
      </c>
      <c r="AU182" s="15" t="s">
        <v>90</v>
      </c>
      <c r="AY182" s="15" t="s">
        <v>174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5" t="s">
        <v>87</v>
      </c>
      <c r="BK182" s="229">
        <f>ROUND(I182*H182,2)</f>
        <v>0</v>
      </c>
      <c r="BL182" s="15" t="s">
        <v>192</v>
      </c>
      <c r="BM182" s="15" t="s">
        <v>3883</v>
      </c>
    </row>
    <row r="183" s="1" customFormat="1">
      <c r="B183" s="37"/>
      <c r="C183" s="38"/>
      <c r="D183" s="230" t="s">
        <v>181</v>
      </c>
      <c r="E183" s="38"/>
      <c r="F183" s="231" t="s">
        <v>314</v>
      </c>
      <c r="G183" s="38"/>
      <c r="H183" s="38"/>
      <c r="I183" s="142"/>
      <c r="J183" s="38"/>
      <c r="K183" s="38"/>
      <c r="L183" s="42"/>
      <c r="M183" s="232"/>
      <c r="N183" s="78"/>
      <c r="O183" s="78"/>
      <c r="P183" s="78"/>
      <c r="Q183" s="78"/>
      <c r="R183" s="78"/>
      <c r="S183" s="78"/>
      <c r="T183" s="79"/>
      <c r="AT183" s="15" t="s">
        <v>181</v>
      </c>
      <c r="AU183" s="15" t="s">
        <v>90</v>
      </c>
    </row>
    <row r="184" s="12" customFormat="1">
      <c r="B184" s="236"/>
      <c r="C184" s="237"/>
      <c r="D184" s="230" t="s">
        <v>287</v>
      </c>
      <c r="E184" s="237"/>
      <c r="F184" s="239" t="s">
        <v>3884</v>
      </c>
      <c r="G184" s="237"/>
      <c r="H184" s="240">
        <v>0.69999999999999996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AT184" s="246" t="s">
        <v>287</v>
      </c>
      <c r="AU184" s="246" t="s">
        <v>90</v>
      </c>
      <c r="AV184" s="12" t="s">
        <v>90</v>
      </c>
      <c r="AW184" s="12" t="s">
        <v>4</v>
      </c>
      <c r="AX184" s="12" t="s">
        <v>87</v>
      </c>
      <c r="AY184" s="246" t="s">
        <v>174</v>
      </c>
    </row>
    <row r="185" s="11" customFormat="1" ht="22.8" customHeight="1">
      <c r="B185" s="202"/>
      <c r="C185" s="203"/>
      <c r="D185" s="204" t="s">
        <v>78</v>
      </c>
      <c r="E185" s="216" t="s">
        <v>90</v>
      </c>
      <c r="F185" s="216" t="s">
        <v>341</v>
      </c>
      <c r="G185" s="203"/>
      <c r="H185" s="203"/>
      <c r="I185" s="206"/>
      <c r="J185" s="217">
        <f>BK185</f>
        <v>0</v>
      </c>
      <c r="K185" s="203"/>
      <c r="L185" s="208"/>
      <c r="M185" s="209"/>
      <c r="N185" s="210"/>
      <c r="O185" s="210"/>
      <c r="P185" s="211">
        <f>SUM(P186:P200)</f>
        <v>0</v>
      </c>
      <c r="Q185" s="210"/>
      <c r="R185" s="211">
        <f>SUM(R186:R200)</f>
        <v>6.0249268200000001</v>
      </c>
      <c r="S185" s="210"/>
      <c r="T185" s="212">
        <f>SUM(T186:T200)</f>
        <v>0</v>
      </c>
      <c r="AR185" s="213" t="s">
        <v>87</v>
      </c>
      <c r="AT185" s="214" t="s">
        <v>78</v>
      </c>
      <c r="AU185" s="214" t="s">
        <v>87</v>
      </c>
      <c r="AY185" s="213" t="s">
        <v>174</v>
      </c>
      <c r="BK185" s="215">
        <f>SUM(BK186:BK200)</f>
        <v>0</v>
      </c>
    </row>
    <row r="186" s="1" customFormat="1" ht="16.5" customHeight="1">
      <c r="B186" s="37"/>
      <c r="C186" s="218" t="s">
        <v>421</v>
      </c>
      <c r="D186" s="218" t="s">
        <v>175</v>
      </c>
      <c r="E186" s="219" t="s">
        <v>1010</v>
      </c>
      <c r="F186" s="220" t="s">
        <v>1011</v>
      </c>
      <c r="G186" s="221" t="s">
        <v>284</v>
      </c>
      <c r="H186" s="222">
        <v>1.5640000000000001</v>
      </c>
      <c r="I186" s="223"/>
      <c r="J186" s="224">
        <f>ROUND(I186*H186,2)</f>
        <v>0</v>
      </c>
      <c r="K186" s="220" t="s">
        <v>274</v>
      </c>
      <c r="L186" s="42"/>
      <c r="M186" s="225" t="s">
        <v>1</v>
      </c>
      <c r="N186" s="226" t="s">
        <v>50</v>
      </c>
      <c r="O186" s="78"/>
      <c r="P186" s="227">
        <f>O186*H186</f>
        <v>0</v>
      </c>
      <c r="Q186" s="227">
        <v>2.1600000000000001</v>
      </c>
      <c r="R186" s="227">
        <f>Q186*H186</f>
        <v>3.3782400000000004</v>
      </c>
      <c r="S186" s="227">
        <v>0</v>
      </c>
      <c r="T186" s="228">
        <f>S186*H186</f>
        <v>0</v>
      </c>
      <c r="AR186" s="15" t="s">
        <v>192</v>
      </c>
      <c r="AT186" s="15" t="s">
        <v>175</v>
      </c>
      <c r="AU186" s="15" t="s">
        <v>90</v>
      </c>
      <c r="AY186" s="15" t="s">
        <v>174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5" t="s">
        <v>87</v>
      </c>
      <c r="BK186" s="229">
        <f>ROUND(I186*H186,2)</f>
        <v>0</v>
      </c>
      <c r="BL186" s="15" t="s">
        <v>192</v>
      </c>
      <c r="BM186" s="15" t="s">
        <v>3885</v>
      </c>
    </row>
    <row r="187" s="1" customFormat="1">
      <c r="B187" s="37"/>
      <c r="C187" s="38"/>
      <c r="D187" s="230" t="s">
        <v>181</v>
      </c>
      <c r="E187" s="38"/>
      <c r="F187" s="231" t="s">
        <v>1011</v>
      </c>
      <c r="G187" s="38"/>
      <c r="H187" s="38"/>
      <c r="I187" s="142"/>
      <c r="J187" s="38"/>
      <c r="K187" s="38"/>
      <c r="L187" s="42"/>
      <c r="M187" s="232"/>
      <c r="N187" s="78"/>
      <c r="O187" s="78"/>
      <c r="P187" s="78"/>
      <c r="Q187" s="78"/>
      <c r="R187" s="78"/>
      <c r="S187" s="78"/>
      <c r="T187" s="79"/>
      <c r="AT187" s="15" t="s">
        <v>181</v>
      </c>
      <c r="AU187" s="15" t="s">
        <v>90</v>
      </c>
    </row>
    <row r="188" s="12" customFormat="1">
      <c r="B188" s="236"/>
      <c r="C188" s="237"/>
      <c r="D188" s="230" t="s">
        <v>287</v>
      </c>
      <c r="E188" s="238" t="s">
        <v>1</v>
      </c>
      <c r="F188" s="239" t="s">
        <v>3886</v>
      </c>
      <c r="G188" s="237"/>
      <c r="H188" s="240">
        <v>1.5640000000000001</v>
      </c>
      <c r="I188" s="241"/>
      <c r="J188" s="237"/>
      <c r="K188" s="237"/>
      <c r="L188" s="242"/>
      <c r="M188" s="243"/>
      <c r="N188" s="244"/>
      <c r="O188" s="244"/>
      <c r="P188" s="244"/>
      <c r="Q188" s="244"/>
      <c r="R188" s="244"/>
      <c r="S188" s="244"/>
      <c r="T188" s="245"/>
      <c r="AT188" s="246" t="s">
        <v>287</v>
      </c>
      <c r="AU188" s="246" t="s">
        <v>90</v>
      </c>
      <c r="AV188" s="12" t="s">
        <v>90</v>
      </c>
      <c r="AW188" s="12" t="s">
        <v>40</v>
      </c>
      <c r="AX188" s="12" t="s">
        <v>87</v>
      </c>
      <c r="AY188" s="246" t="s">
        <v>174</v>
      </c>
    </row>
    <row r="189" s="1" customFormat="1" ht="16.5" customHeight="1">
      <c r="B189" s="37"/>
      <c r="C189" s="218" t="s">
        <v>427</v>
      </c>
      <c r="D189" s="218" t="s">
        <v>175</v>
      </c>
      <c r="E189" s="219" t="s">
        <v>1014</v>
      </c>
      <c r="F189" s="220" t="s">
        <v>1015</v>
      </c>
      <c r="G189" s="221" t="s">
        <v>284</v>
      </c>
      <c r="H189" s="222">
        <v>1.173</v>
      </c>
      <c r="I189" s="223"/>
      <c r="J189" s="224">
        <f>ROUND(I189*H189,2)</f>
        <v>0</v>
      </c>
      <c r="K189" s="220" t="s">
        <v>274</v>
      </c>
      <c r="L189" s="42"/>
      <c r="M189" s="225" t="s">
        <v>1</v>
      </c>
      <c r="N189" s="226" t="s">
        <v>50</v>
      </c>
      <c r="O189" s="78"/>
      <c r="P189" s="227">
        <f>O189*H189</f>
        <v>0</v>
      </c>
      <c r="Q189" s="227">
        <v>2.2563399999999998</v>
      </c>
      <c r="R189" s="227">
        <f>Q189*H189</f>
        <v>2.6466868199999998</v>
      </c>
      <c r="S189" s="227">
        <v>0</v>
      </c>
      <c r="T189" s="228">
        <f>S189*H189</f>
        <v>0</v>
      </c>
      <c r="AR189" s="15" t="s">
        <v>192</v>
      </c>
      <c r="AT189" s="15" t="s">
        <v>175</v>
      </c>
      <c r="AU189" s="15" t="s">
        <v>90</v>
      </c>
      <c r="AY189" s="15" t="s">
        <v>174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5" t="s">
        <v>87</v>
      </c>
      <c r="BK189" s="229">
        <f>ROUND(I189*H189,2)</f>
        <v>0</v>
      </c>
      <c r="BL189" s="15" t="s">
        <v>192</v>
      </c>
      <c r="BM189" s="15" t="s">
        <v>3887</v>
      </c>
    </row>
    <row r="190" s="1" customFormat="1">
      <c r="B190" s="37"/>
      <c r="C190" s="38"/>
      <c r="D190" s="230" t="s">
        <v>181</v>
      </c>
      <c r="E190" s="38"/>
      <c r="F190" s="231" t="s">
        <v>1017</v>
      </c>
      <c r="G190" s="38"/>
      <c r="H190" s="38"/>
      <c r="I190" s="142"/>
      <c r="J190" s="38"/>
      <c r="K190" s="38"/>
      <c r="L190" s="42"/>
      <c r="M190" s="232"/>
      <c r="N190" s="78"/>
      <c r="O190" s="78"/>
      <c r="P190" s="78"/>
      <c r="Q190" s="78"/>
      <c r="R190" s="78"/>
      <c r="S190" s="78"/>
      <c r="T190" s="79"/>
      <c r="AT190" s="15" t="s">
        <v>181</v>
      </c>
      <c r="AU190" s="15" t="s">
        <v>90</v>
      </c>
    </row>
    <row r="191" s="12" customFormat="1">
      <c r="B191" s="236"/>
      <c r="C191" s="237"/>
      <c r="D191" s="230" t="s">
        <v>287</v>
      </c>
      <c r="E191" s="238" t="s">
        <v>1</v>
      </c>
      <c r="F191" s="239" t="s">
        <v>3888</v>
      </c>
      <c r="G191" s="237"/>
      <c r="H191" s="240">
        <v>1.173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AT191" s="246" t="s">
        <v>287</v>
      </c>
      <c r="AU191" s="246" t="s">
        <v>90</v>
      </c>
      <c r="AV191" s="12" t="s">
        <v>90</v>
      </c>
      <c r="AW191" s="12" t="s">
        <v>40</v>
      </c>
      <c r="AX191" s="12" t="s">
        <v>87</v>
      </c>
      <c r="AY191" s="246" t="s">
        <v>174</v>
      </c>
    </row>
    <row r="192" s="1" customFormat="1" ht="16.5" customHeight="1">
      <c r="B192" s="37"/>
      <c r="C192" s="218" t="s">
        <v>432</v>
      </c>
      <c r="D192" s="218" t="s">
        <v>175</v>
      </c>
      <c r="E192" s="219" t="s">
        <v>1019</v>
      </c>
      <c r="F192" s="220" t="s">
        <v>1020</v>
      </c>
      <c r="G192" s="221" t="s">
        <v>417</v>
      </c>
      <c r="H192" s="222">
        <v>2.5990000000000002</v>
      </c>
      <c r="I192" s="223"/>
      <c r="J192" s="224">
        <f>ROUND(I192*H192,2)</f>
        <v>0</v>
      </c>
      <c r="K192" s="220" t="s">
        <v>1</v>
      </c>
      <c r="L192" s="42"/>
      <c r="M192" s="225" t="s">
        <v>1</v>
      </c>
      <c r="N192" s="226" t="s">
        <v>50</v>
      </c>
      <c r="O192" s="78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AR192" s="15" t="s">
        <v>192</v>
      </c>
      <c r="AT192" s="15" t="s">
        <v>175</v>
      </c>
      <c r="AU192" s="15" t="s">
        <v>90</v>
      </c>
      <c r="AY192" s="15" t="s">
        <v>174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5" t="s">
        <v>87</v>
      </c>
      <c r="BK192" s="229">
        <f>ROUND(I192*H192,2)</f>
        <v>0</v>
      </c>
      <c r="BL192" s="15" t="s">
        <v>192</v>
      </c>
      <c r="BM192" s="15" t="s">
        <v>3889</v>
      </c>
    </row>
    <row r="193" s="1" customFormat="1">
      <c r="B193" s="37"/>
      <c r="C193" s="38"/>
      <c r="D193" s="230" t="s">
        <v>181</v>
      </c>
      <c r="E193" s="38"/>
      <c r="F193" s="231" t="s">
        <v>1022</v>
      </c>
      <c r="G193" s="38"/>
      <c r="H193" s="38"/>
      <c r="I193" s="142"/>
      <c r="J193" s="38"/>
      <c r="K193" s="38"/>
      <c r="L193" s="42"/>
      <c r="M193" s="232"/>
      <c r="N193" s="78"/>
      <c r="O193" s="78"/>
      <c r="P193" s="78"/>
      <c r="Q193" s="78"/>
      <c r="R193" s="78"/>
      <c r="S193" s="78"/>
      <c r="T193" s="79"/>
      <c r="AT193" s="15" t="s">
        <v>181</v>
      </c>
      <c r="AU193" s="15" t="s">
        <v>90</v>
      </c>
    </row>
    <row r="194" s="12" customFormat="1">
      <c r="B194" s="236"/>
      <c r="C194" s="237"/>
      <c r="D194" s="230" t="s">
        <v>287</v>
      </c>
      <c r="E194" s="238" t="s">
        <v>1</v>
      </c>
      <c r="F194" s="239" t="s">
        <v>3890</v>
      </c>
      <c r="G194" s="237"/>
      <c r="H194" s="240">
        <v>0.32000000000000001</v>
      </c>
      <c r="I194" s="241"/>
      <c r="J194" s="237"/>
      <c r="K194" s="237"/>
      <c r="L194" s="242"/>
      <c r="M194" s="243"/>
      <c r="N194" s="244"/>
      <c r="O194" s="244"/>
      <c r="P194" s="244"/>
      <c r="Q194" s="244"/>
      <c r="R194" s="244"/>
      <c r="S194" s="244"/>
      <c r="T194" s="245"/>
      <c r="AT194" s="246" t="s">
        <v>287</v>
      </c>
      <c r="AU194" s="246" t="s">
        <v>90</v>
      </c>
      <c r="AV194" s="12" t="s">
        <v>90</v>
      </c>
      <c r="AW194" s="12" t="s">
        <v>40</v>
      </c>
      <c r="AX194" s="12" t="s">
        <v>79</v>
      </c>
      <c r="AY194" s="246" t="s">
        <v>174</v>
      </c>
    </row>
    <row r="195" s="12" customFormat="1">
      <c r="B195" s="236"/>
      <c r="C195" s="237"/>
      <c r="D195" s="230" t="s">
        <v>287</v>
      </c>
      <c r="E195" s="238" t="s">
        <v>1</v>
      </c>
      <c r="F195" s="239" t="s">
        <v>3891</v>
      </c>
      <c r="G195" s="237"/>
      <c r="H195" s="240">
        <v>2.2789999999999999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AT195" s="246" t="s">
        <v>287</v>
      </c>
      <c r="AU195" s="246" t="s">
        <v>90</v>
      </c>
      <c r="AV195" s="12" t="s">
        <v>90</v>
      </c>
      <c r="AW195" s="12" t="s">
        <v>40</v>
      </c>
      <c r="AX195" s="12" t="s">
        <v>79</v>
      </c>
      <c r="AY195" s="246" t="s">
        <v>174</v>
      </c>
    </row>
    <row r="196" s="13" customFormat="1">
      <c r="B196" s="260"/>
      <c r="C196" s="261"/>
      <c r="D196" s="230" t="s">
        <v>287</v>
      </c>
      <c r="E196" s="262" t="s">
        <v>1</v>
      </c>
      <c r="F196" s="263" t="s">
        <v>1025</v>
      </c>
      <c r="G196" s="261"/>
      <c r="H196" s="264">
        <v>2.5990000000000002</v>
      </c>
      <c r="I196" s="265"/>
      <c r="J196" s="261"/>
      <c r="K196" s="261"/>
      <c r="L196" s="266"/>
      <c r="M196" s="267"/>
      <c r="N196" s="268"/>
      <c r="O196" s="268"/>
      <c r="P196" s="268"/>
      <c r="Q196" s="268"/>
      <c r="R196" s="268"/>
      <c r="S196" s="268"/>
      <c r="T196" s="269"/>
      <c r="AT196" s="270" t="s">
        <v>287</v>
      </c>
      <c r="AU196" s="270" t="s">
        <v>90</v>
      </c>
      <c r="AV196" s="13" t="s">
        <v>192</v>
      </c>
      <c r="AW196" s="13" t="s">
        <v>4</v>
      </c>
      <c r="AX196" s="13" t="s">
        <v>87</v>
      </c>
      <c r="AY196" s="270" t="s">
        <v>174</v>
      </c>
    </row>
    <row r="197" s="1" customFormat="1" ht="16.5" customHeight="1">
      <c r="B197" s="37"/>
      <c r="C197" s="247" t="s">
        <v>439</v>
      </c>
      <c r="D197" s="247" t="s">
        <v>312</v>
      </c>
      <c r="E197" s="248" t="s">
        <v>1026</v>
      </c>
      <c r="F197" s="249" t="s">
        <v>1027</v>
      </c>
      <c r="G197" s="250" t="s">
        <v>417</v>
      </c>
      <c r="H197" s="251">
        <v>2.5990000000000002</v>
      </c>
      <c r="I197" s="252"/>
      <c r="J197" s="253">
        <f>ROUND(I197*H197,2)</f>
        <v>0</v>
      </c>
      <c r="K197" s="249" t="s">
        <v>1</v>
      </c>
      <c r="L197" s="254"/>
      <c r="M197" s="255" t="s">
        <v>1</v>
      </c>
      <c r="N197" s="256" t="s">
        <v>50</v>
      </c>
      <c r="O197" s="78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AR197" s="15" t="s">
        <v>209</v>
      </c>
      <c r="AT197" s="15" t="s">
        <v>312</v>
      </c>
      <c r="AU197" s="15" t="s">
        <v>90</v>
      </c>
      <c r="AY197" s="15" t="s">
        <v>174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5" t="s">
        <v>87</v>
      </c>
      <c r="BK197" s="229">
        <f>ROUND(I197*H197,2)</f>
        <v>0</v>
      </c>
      <c r="BL197" s="15" t="s">
        <v>192</v>
      </c>
      <c r="BM197" s="15" t="s">
        <v>3892</v>
      </c>
    </row>
    <row r="198" s="1" customFormat="1">
      <c r="B198" s="37"/>
      <c r="C198" s="38"/>
      <c r="D198" s="230" t="s">
        <v>181</v>
      </c>
      <c r="E198" s="38"/>
      <c r="F198" s="231" t="s">
        <v>1022</v>
      </c>
      <c r="G198" s="38"/>
      <c r="H198" s="38"/>
      <c r="I198" s="142"/>
      <c r="J198" s="38"/>
      <c r="K198" s="38"/>
      <c r="L198" s="42"/>
      <c r="M198" s="232"/>
      <c r="N198" s="78"/>
      <c r="O198" s="78"/>
      <c r="P198" s="78"/>
      <c r="Q198" s="78"/>
      <c r="R198" s="78"/>
      <c r="S198" s="78"/>
      <c r="T198" s="79"/>
      <c r="AT198" s="15" t="s">
        <v>181</v>
      </c>
      <c r="AU198" s="15" t="s">
        <v>90</v>
      </c>
    </row>
    <row r="199" s="12" customFormat="1">
      <c r="B199" s="236"/>
      <c r="C199" s="237"/>
      <c r="D199" s="230" t="s">
        <v>287</v>
      </c>
      <c r="E199" s="238" t="s">
        <v>1</v>
      </c>
      <c r="F199" s="239" t="s">
        <v>3890</v>
      </c>
      <c r="G199" s="237"/>
      <c r="H199" s="240">
        <v>0.32000000000000001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AT199" s="246" t="s">
        <v>287</v>
      </c>
      <c r="AU199" s="246" t="s">
        <v>90</v>
      </c>
      <c r="AV199" s="12" t="s">
        <v>90</v>
      </c>
      <c r="AW199" s="12" t="s">
        <v>40</v>
      </c>
      <c r="AX199" s="12" t="s">
        <v>79</v>
      </c>
      <c r="AY199" s="246" t="s">
        <v>174</v>
      </c>
    </row>
    <row r="200" s="12" customFormat="1">
      <c r="B200" s="236"/>
      <c r="C200" s="237"/>
      <c r="D200" s="230" t="s">
        <v>287</v>
      </c>
      <c r="E200" s="238" t="s">
        <v>1</v>
      </c>
      <c r="F200" s="239" t="s">
        <v>3891</v>
      </c>
      <c r="G200" s="237"/>
      <c r="H200" s="240">
        <v>2.2789999999999999</v>
      </c>
      <c r="I200" s="241"/>
      <c r="J200" s="237"/>
      <c r="K200" s="237"/>
      <c r="L200" s="242"/>
      <c r="M200" s="243"/>
      <c r="N200" s="244"/>
      <c r="O200" s="244"/>
      <c r="P200" s="244"/>
      <c r="Q200" s="244"/>
      <c r="R200" s="244"/>
      <c r="S200" s="244"/>
      <c r="T200" s="245"/>
      <c r="AT200" s="246" t="s">
        <v>287</v>
      </c>
      <c r="AU200" s="246" t="s">
        <v>90</v>
      </c>
      <c r="AV200" s="12" t="s">
        <v>90</v>
      </c>
      <c r="AW200" s="12" t="s">
        <v>40</v>
      </c>
      <c r="AX200" s="12" t="s">
        <v>79</v>
      </c>
      <c r="AY200" s="246" t="s">
        <v>174</v>
      </c>
    </row>
    <row r="201" s="11" customFormat="1" ht="22.8" customHeight="1">
      <c r="B201" s="202"/>
      <c r="C201" s="203"/>
      <c r="D201" s="204" t="s">
        <v>78</v>
      </c>
      <c r="E201" s="216" t="s">
        <v>187</v>
      </c>
      <c r="F201" s="216" t="s">
        <v>369</v>
      </c>
      <c r="G201" s="203"/>
      <c r="H201" s="203"/>
      <c r="I201" s="206"/>
      <c r="J201" s="217">
        <f>BK201</f>
        <v>0</v>
      </c>
      <c r="K201" s="203"/>
      <c r="L201" s="208"/>
      <c r="M201" s="209"/>
      <c r="N201" s="210"/>
      <c r="O201" s="210"/>
      <c r="P201" s="211">
        <f>SUM(P202:P229)</f>
        <v>0</v>
      </c>
      <c r="Q201" s="210"/>
      <c r="R201" s="211">
        <f>SUM(R202:R229)</f>
        <v>42.054121029999997</v>
      </c>
      <c r="S201" s="210"/>
      <c r="T201" s="212">
        <f>SUM(T202:T229)</f>
        <v>0</v>
      </c>
      <c r="AR201" s="213" t="s">
        <v>87</v>
      </c>
      <c r="AT201" s="214" t="s">
        <v>78</v>
      </c>
      <c r="AU201" s="214" t="s">
        <v>87</v>
      </c>
      <c r="AY201" s="213" t="s">
        <v>174</v>
      </c>
      <c r="BK201" s="215">
        <f>SUM(BK202:BK229)</f>
        <v>0</v>
      </c>
    </row>
    <row r="202" s="1" customFormat="1" ht="16.5" customHeight="1">
      <c r="B202" s="37"/>
      <c r="C202" s="218" t="s">
        <v>444</v>
      </c>
      <c r="D202" s="218" t="s">
        <v>175</v>
      </c>
      <c r="E202" s="219" t="s">
        <v>375</v>
      </c>
      <c r="F202" s="220" t="s">
        <v>376</v>
      </c>
      <c r="G202" s="221" t="s">
        <v>320</v>
      </c>
      <c r="H202" s="222">
        <v>2</v>
      </c>
      <c r="I202" s="223"/>
      <c r="J202" s="224">
        <f>ROUND(I202*H202,2)</f>
        <v>0</v>
      </c>
      <c r="K202" s="220" t="s">
        <v>274</v>
      </c>
      <c r="L202" s="42"/>
      <c r="M202" s="225" t="s">
        <v>1</v>
      </c>
      <c r="N202" s="226" t="s">
        <v>50</v>
      </c>
      <c r="O202" s="78"/>
      <c r="P202" s="227">
        <f>O202*H202</f>
        <v>0</v>
      </c>
      <c r="Q202" s="227">
        <v>0.0068799999999999998</v>
      </c>
      <c r="R202" s="227">
        <f>Q202*H202</f>
        <v>0.01376</v>
      </c>
      <c r="S202" s="227">
        <v>0</v>
      </c>
      <c r="T202" s="228">
        <f>S202*H202</f>
        <v>0</v>
      </c>
      <c r="AR202" s="15" t="s">
        <v>192</v>
      </c>
      <c r="AT202" s="15" t="s">
        <v>175</v>
      </c>
      <c r="AU202" s="15" t="s">
        <v>90</v>
      </c>
      <c r="AY202" s="15" t="s">
        <v>174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5" t="s">
        <v>87</v>
      </c>
      <c r="BK202" s="229">
        <f>ROUND(I202*H202,2)</f>
        <v>0</v>
      </c>
      <c r="BL202" s="15" t="s">
        <v>192</v>
      </c>
      <c r="BM202" s="15" t="s">
        <v>3893</v>
      </c>
    </row>
    <row r="203" s="1" customFormat="1">
      <c r="B203" s="37"/>
      <c r="C203" s="38"/>
      <c r="D203" s="230" t="s">
        <v>181</v>
      </c>
      <c r="E203" s="38"/>
      <c r="F203" s="231" t="s">
        <v>3894</v>
      </c>
      <c r="G203" s="38"/>
      <c r="H203" s="38"/>
      <c r="I203" s="142"/>
      <c r="J203" s="38"/>
      <c r="K203" s="38"/>
      <c r="L203" s="42"/>
      <c r="M203" s="232"/>
      <c r="N203" s="78"/>
      <c r="O203" s="78"/>
      <c r="P203" s="78"/>
      <c r="Q203" s="78"/>
      <c r="R203" s="78"/>
      <c r="S203" s="78"/>
      <c r="T203" s="79"/>
      <c r="AT203" s="15" t="s">
        <v>181</v>
      </c>
      <c r="AU203" s="15" t="s">
        <v>90</v>
      </c>
    </row>
    <row r="204" s="1" customFormat="1" ht="16.5" customHeight="1">
      <c r="B204" s="37"/>
      <c r="C204" s="247" t="s">
        <v>450</v>
      </c>
      <c r="D204" s="247" t="s">
        <v>312</v>
      </c>
      <c r="E204" s="248" t="s">
        <v>3895</v>
      </c>
      <c r="F204" s="249" t="s">
        <v>3896</v>
      </c>
      <c r="G204" s="250" t="s">
        <v>320</v>
      </c>
      <c r="H204" s="251">
        <v>2</v>
      </c>
      <c r="I204" s="252"/>
      <c r="J204" s="253">
        <f>ROUND(I204*H204,2)</f>
        <v>0</v>
      </c>
      <c r="K204" s="249" t="s">
        <v>274</v>
      </c>
      <c r="L204" s="254"/>
      <c r="M204" s="255" t="s">
        <v>1</v>
      </c>
      <c r="N204" s="256" t="s">
        <v>50</v>
      </c>
      <c r="O204" s="78"/>
      <c r="P204" s="227">
        <f>O204*H204</f>
        <v>0</v>
      </c>
      <c r="Q204" s="227">
        <v>0.062</v>
      </c>
      <c r="R204" s="227">
        <f>Q204*H204</f>
        <v>0.124</v>
      </c>
      <c r="S204" s="227">
        <v>0</v>
      </c>
      <c r="T204" s="228">
        <f>S204*H204</f>
        <v>0</v>
      </c>
      <c r="AR204" s="15" t="s">
        <v>209</v>
      </c>
      <c r="AT204" s="15" t="s">
        <v>312</v>
      </c>
      <c r="AU204" s="15" t="s">
        <v>90</v>
      </c>
      <c r="AY204" s="15" t="s">
        <v>174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5" t="s">
        <v>87</v>
      </c>
      <c r="BK204" s="229">
        <f>ROUND(I204*H204,2)</f>
        <v>0</v>
      </c>
      <c r="BL204" s="15" t="s">
        <v>192</v>
      </c>
      <c r="BM204" s="15" t="s">
        <v>3897</v>
      </c>
    </row>
    <row r="205" s="1" customFormat="1">
      <c r="B205" s="37"/>
      <c r="C205" s="38"/>
      <c r="D205" s="230" t="s">
        <v>181</v>
      </c>
      <c r="E205" s="38"/>
      <c r="F205" s="231" t="s">
        <v>3898</v>
      </c>
      <c r="G205" s="38"/>
      <c r="H205" s="38"/>
      <c r="I205" s="142"/>
      <c r="J205" s="38"/>
      <c r="K205" s="38"/>
      <c r="L205" s="42"/>
      <c r="M205" s="232"/>
      <c r="N205" s="78"/>
      <c r="O205" s="78"/>
      <c r="P205" s="78"/>
      <c r="Q205" s="78"/>
      <c r="R205" s="78"/>
      <c r="S205" s="78"/>
      <c r="T205" s="79"/>
      <c r="AT205" s="15" t="s">
        <v>181</v>
      </c>
      <c r="AU205" s="15" t="s">
        <v>90</v>
      </c>
    </row>
    <row r="206" s="12" customFormat="1">
      <c r="B206" s="236"/>
      <c r="C206" s="237"/>
      <c r="D206" s="230" t="s">
        <v>287</v>
      </c>
      <c r="E206" s="238" t="s">
        <v>1</v>
      </c>
      <c r="F206" s="239" t="s">
        <v>90</v>
      </c>
      <c r="G206" s="237"/>
      <c r="H206" s="240">
        <v>2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AT206" s="246" t="s">
        <v>287</v>
      </c>
      <c r="AU206" s="246" t="s">
        <v>90</v>
      </c>
      <c r="AV206" s="12" t="s">
        <v>90</v>
      </c>
      <c r="AW206" s="12" t="s">
        <v>40</v>
      </c>
      <c r="AX206" s="12" t="s">
        <v>87</v>
      </c>
      <c r="AY206" s="246" t="s">
        <v>174</v>
      </c>
    </row>
    <row r="207" s="1" customFormat="1" ht="16.5" customHeight="1">
      <c r="B207" s="37"/>
      <c r="C207" s="218" t="s">
        <v>455</v>
      </c>
      <c r="D207" s="218" t="s">
        <v>175</v>
      </c>
      <c r="E207" s="219" t="s">
        <v>384</v>
      </c>
      <c r="F207" s="220" t="s">
        <v>385</v>
      </c>
      <c r="G207" s="221" t="s">
        <v>320</v>
      </c>
      <c r="H207" s="222">
        <v>12</v>
      </c>
      <c r="I207" s="223"/>
      <c r="J207" s="224">
        <f>ROUND(I207*H207,2)</f>
        <v>0</v>
      </c>
      <c r="K207" s="220" t="s">
        <v>274</v>
      </c>
      <c r="L207" s="42"/>
      <c r="M207" s="225" t="s">
        <v>1</v>
      </c>
      <c r="N207" s="226" t="s">
        <v>50</v>
      </c>
      <c r="O207" s="78"/>
      <c r="P207" s="227">
        <f>O207*H207</f>
        <v>0</v>
      </c>
      <c r="Q207" s="227">
        <v>0.0091800000000000007</v>
      </c>
      <c r="R207" s="227">
        <f>Q207*H207</f>
        <v>0.11016000000000001</v>
      </c>
      <c r="S207" s="227">
        <v>0</v>
      </c>
      <c r="T207" s="228">
        <f>S207*H207</f>
        <v>0</v>
      </c>
      <c r="AR207" s="15" t="s">
        <v>192</v>
      </c>
      <c r="AT207" s="15" t="s">
        <v>175</v>
      </c>
      <c r="AU207" s="15" t="s">
        <v>90</v>
      </c>
      <c r="AY207" s="15" t="s">
        <v>174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5" t="s">
        <v>87</v>
      </c>
      <c r="BK207" s="229">
        <f>ROUND(I207*H207,2)</f>
        <v>0</v>
      </c>
      <c r="BL207" s="15" t="s">
        <v>192</v>
      </c>
      <c r="BM207" s="15" t="s">
        <v>3899</v>
      </c>
    </row>
    <row r="208" s="1" customFormat="1">
      <c r="B208" s="37"/>
      <c r="C208" s="38"/>
      <c r="D208" s="230" t="s">
        <v>181</v>
      </c>
      <c r="E208" s="38"/>
      <c r="F208" s="231" t="s">
        <v>387</v>
      </c>
      <c r="G208" s="38"/>
      <c r="H208" s="38"/>
      <c r="I208" s="142"/>
      <c r="J208" s="38"/>
      <c r="K208" s="38"/>
      <c r="L208" s="42"/>
      <c r="M208" s="232"/>
      <c r="N208" s="78"/>
      <c r="O208" s="78"/>
      <c r="P208" s="78"/>
      <c r="Q208" s="78"/>
      <c r="R208" s="78"/>
      <c r="S208" s="78"/>
      <c r="T208" s="79"/>
      <c r="AT208" s="15" t="s">
        <v>181</v>
      </c>
      <c r="AU208" s="15" t="s">
        <v>90</v>
      </c>
    </row>
    <row r="209" s="12" customFormat="1">
      <c r="B209" s="236"/>
      <c r="C209" s="237"/>
      <c r="D209" s="230" t="s">
        <v>287</v>
      </c>
      <c r="E209" s="238" t="s">
        <v>1</v>
      </c>
      <c r="F209" s="239" t="s">
        <v>3900</v>
      </c>
      <c r="G209" s="237"/>
      <c r="H209" s="240">
        <v>12</v>
      </c>
      <c r="I209" s="241"/>
      <c r="J209" s="237"/>
      <c r="K209" s="237"/>
      <c r="L209" s="242"/>
      <c r="M209" s="243"/>
      <c r="N209" s="244"/>
      <c r="O209" s="244"/>
      <c r="P209" s="244"/>
      <c r="Q209" s="244"/>
      <c r="R209" s="244"/>
      <c r="S209" s="244"/>
      <c r="T209" s="245"/>
      <c r="AT209" s="246" t="s">
        <v>287</v>
      </c>
      <c r="AU209" s="246" t="s">
        <v>90</v>
      </c>
      <c r="AV209" s="12" t="s">
        <v>90</v>
      </c>
      <c r="AW209" s="12" t="s">
        <v>40</v>
      </c>
      <c r="AX209" s="12" t="s">
        <v>87</v>
      </c>
      <c r="AY209" s="246" t="s">
        <v>174</v>
      </c>
    </row>
    <row r="210" s="1" customFormat="1" ht="16.5" customHeight="1">
      <c r="B210" s="37"/>
      <c r="C210" s="247" t="s">
        <v>460</v>
      </c>
      <c r="D210" s="247" t="s">
        <v>312</v>
      </c>
      <c r="E210" s="248" t="s">
        <v>3901</v>
      </c>
      <c r="F210" s="249" t="s">
        <v>3902</v>
      </c>
      <c r="G210" s="250" t="s">
        <v>320</v>
      </c>
      <c r="H210" s="251">
        <v>12</v>
      </c>
      <c r="I210" s="252"/>
      <c r="J210" s="253">
        <f>ROUND(I210*H210,2)</f>
        <v>0</v>
      </c>
      <c r="K210" s="249" t="s">
        <v>274</v>
      </c>
      <c r="L210" s="254"/>
      <c r="M210" s="255" t="s">
        <v>1</v>
      </c>
      <c r="N210" s="256" t="s">
        <v>50</v>
      </c>
      <c r="O210" s="78"/>
      <c r="P210" s="227">
        <f>O210*H210</f>
        <v>0</v>
      </c>
      <c r="Q210" s="227">
        <v>0.058000000000000003</v>
      </c>
      <c r="R210" s="227">
        <f>Q210*H210</f>
        <v>0.69600000000000006</v>
      </c>
      <c r="S210" s="227">
        <v>0</v>
      </c>
      <c r="T210" s="228">
        <f>S210*H210</f>
        <v>0</v>
      </c>
      <c r="AR210" s="15" t="s">
        <v>209</v>
      </c>
      <c r="AT210" s="15" t="s">
        <v>312</v>
      </c>
      <c r="AU210" s="15" t="s">
        <v>90</v>
      </c>
      <c r="AY210" s="15" t="s">
        <v>174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5" t="s">
        <v>87</v>
      </c>
      <c r="BK210" s="229">
        <f>ROUND(I210*H210,2)</f>
        <v>0</v>
      </c>
      <c r="BL210" s="15" t="s">
        <v>192</v>
      </c>
      <c r="BM210" s="15" t="s">
        <v>3903</v>
      </c>
    </row>
    <row r="211" s="1" customFormat="1">
      <c r="B211" s="37"/>
      <c r="C211" s="38"/>
      <c r="D211" s="230" t="s">
        <v>181</v>
      </c>
      <c r="E211" s="38"/>
      <c r="F211" s="231" t="s">
        <v>3904</v>
      </c>
      <c r="G211" s="38"/>
      <c r="H211" s="38"/>
      <c r="I211" s="142"/>
      <c r="J211" s="38"/>
      <c r="K211" s="38"/>
      <c r="L211" s="42"/>
      <c r="M211" s="232"/>
      <c r="N211" s="78"/>
      <c r="O211" s="78"/>
      <c r="P211" s="78"/>
      <c r="Q211" s="78"/>
      <c r="R211" s="78"/>
      <c r="S211" s="78"/>
      <c r="T211" s="79"/>
      <c r="AT211" s="15" t="s">
        <v>181</v>
      </c>
      <c r="AU211" s="15" t="s">
        <v>90</v>
      </c>
    </row>
    <row r="212" s="1" customFormat="1" ht="16.5" customHeight="1">
      <c r="B212" s="37"/>
      <c r="C212" s="218" t="s">
        <v>466</v>
      </c>
      <c r="D212" s="218" t="s">
        <v>175</v>
      </c>
      <c r="E212" s="219" t="s">
        <v>1309</v>
      </c>
      <c r="F212" s="220" t="s">
        <v>1310</v>
      </c>
      <c r="G212" s="221" t="s">
        <v>284</v>
      </c>
      <c r="H212" s="222">
        <v>13.932</v>
      </c>
      <c r="I212" s="223"/>
      <c r="J212" s="224">
        <f>ROUND(I212*H212,2)</f>
        <v>0</v>
      </c>
      <c r="K212" s="220" t="s">
        <v>274</v>
      </c>
      <c r="L212" s="42"/>
      <c r="M212" s="225" t="s">
        <v>1</v>
      </c>
      <c r="N212" s="226" t="s">
        <v>50</v>
      </c>
      <c r="O212" s="78"/>
      <c r="P212" s="227">
        <f>O212*H212</f>
        <v>0</v>
      </c>
      <c r="Q212" s="227">
        <v>2.5143</v>
      </c>
      <c r="R212" s="227">
        <f>Q212*H212</f>
        <v>35.029227599999999</v>
      </c>
      <c r="S212" s="227">
        <v>0</v>
      </c>
      <c r="T212" s="228">
        <f>S212*H212</f>
        <v>0</v>
      </c>
      <c r="AR212" s="15" t="s">
        <v>192</v>
      </c>
      <c r="AT212" s="15" t="s">
        <v>175</v>
      </c>
      <c r="AU212" s="15" t="s">
        <v>90</v>
      </c>
      <c r="AY212" s="15" t="s">
        <v>174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5" t="s">
        <v>87</v>
      </c>
      <c r="BK212" s="229">
        <f>ROUND(I212*H212,2)</f>
        <v>0</v>
      </c>
      <c r="BL212" s="15" t="s">
        <v>192</v>
      </c>
      <c r="BM212" s="15" t="s">
        <v>3905</v>
      </c>
    </row>
    <row r="213" s="1" customFormat="1">
      <c r="B213" s="37"/>
      <c r="C213" s="38"/>
      <c r="D213" s="230" t="s">
        <v>181</v>
      </c>
      <c r="E213" s="38"/>
      <c r="F213" s="231" t="s">
        <v>1312</v>
      </c>
      <c r="G213" s="38"/>
      <c r="H213" s="38"/>
      <c r="I213" s="142"/>
      <c r="J213" s="38"/>
      <c r="K213" s="38"/>
      <c r="L213" s="42"/>
      <c r="M213" s="232"/>
      <c r="N213" s="78"/>
      <c r="O213" s="78"/>
      <c r="P213" s="78"/>
      <c r="Q213" s="78"/>
      <c r="R213" s="78"/>
      <c r="S213" s="78"/>
      <c r="T213" s="79"/>
      <c r="AT213" s="15" t="s">
        <v>181</v>
      </c>
      <c r="AU213" s="15" t="s">
        <v>90</v>
      </c>
    </row>
    <row r="214" s="12" customFormat="1">
      <c r="B214" s="236"/>
      <c r="C214" s="237"/>
      <c r="D214" s="230" t="s">
        <v>287</v>
      </c>
      <c r="E214" s="238" t="s">
        <v>1</v>
      </c>
      <c r="F214" s="239" t="s">
        <v>3906</v>
      </c>
      <c r="G214" s="237"/>
      <c r="H214" s="240">
        <v>13.932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AT214" s="246" t="s">
        <v>287</v>
      </c>
      <c r="AU214" s="246" t="s">
        <v>90</v>
      </c>
      <c r="AV214" s="12" t="s">
        <v>90</v>
      </c>
      <c r="AW214" s="12" t="s">
        <v>40</v>
      </c>
      <c r="AX214" s="12" t="s">
        <v>87</v>
      </c>
      <c r="AY214" s="246" t="s">
        <v>174</v>
      </c>
    </row>
    <row r="215" s="1" customFormat="1" ht="16.5" customHeight="1">
      <c r="B215" s="37"/>
      <c r="C215" s="218" t="s">
        <v>472</v>
      </c>
      <c r="D215" s="218" t="s">
        <v>175</v>
      </c>
      <c r="E215" s="219" t="s">
        <v>1044</v>
      </c>
      <c r="F215" s="220" t="s">
        <v>1045</v>
      </c>
      <c r="G215" s="221" t="s">
        <v>284</v>
      </c>
      <c r="H215" s="222">
        <v>2.2050000000000001</v>
      </c>
      <c r="I215" s="223"/>
      <c r="J215" s="224">
        <f>ROUND(I215*H215,2)</f>
        <v>0</v>
      </c>
      <c r="K215" s="220" t="s">
        <v>274</v>
      </c>
      <c r="L215" s="42"/>
      <c r="M215" s="225" t="s">
        <v>1</v>
      </c>
      <c r="N215" s="226" t="s">
        <v>50</v>
      </c>
      <c r="O215" s="78"/>
      <c r="P215" s="227">
        <f>O215*H215</f>
        <v>0</v>
      </c>
      <c r="Q215" s="227">
        <v>2.5023499999999999</v>
      </c>
      <c r="R215" s="227">
        <f>Q215*H215</f>
        <v>5.5176817499999995</v>
      </c>
      <c r="S215" s="227">
        <v>0</v>
      </c>
      <c r="T215" s="228">
        <f>S215*H215</f>
        <v>0</v>
      </c>
      <c r="AR215" s="15" t="s">
        <v>192</v>
      </c>
      <c r="AT215" s="15" t="s">
        <v>175</v>
      </c>
      <c r="AU215" s="15" t="s">
        <v>90</v>
      </c>
      <c r="AY215" s="15" t="s">
        <v>174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5" t="s">
        <v>87</v>
      </c>
      <c r="BK215" s="229">
        <f>ROUND(I215*H215,2)</f>
        <v>0</v>
      </c>
      <c r="BL215" s="15" t="s">
        <v>192</v>
      </c>
      <c r="BM215" s="15" t="s">
        <v>3907</v>
      </c>
    </row>
    <row r="216" s="1" customFormat="1">
      <c r="B216" s="37"/>
      <c r="C216" s="38"/>
      <c r="D216" s="230" t="s">
        <v>181</v>
      </c>
      <c r="E216" s="38"/>
      <c r="F216" s="231" t="s">
        <v>1047</v>
      </c>
      <c r="G216" s="38"/>
      <c r="H216" s="38"/>
      <c r="I216" s="142"/>
      <c r="J216" s="38"/>
      <c r="K216" s="38"/>
      <c r="L216" s="42"/>
      <c r="M216" s="232"/>
      <c r="N216" s="78"/>
      <c r="O216" s="78"/>
      <c r="P216" s="78"/>
      <c r="Q216" s="78"/>
      <c r="R216" s="78"/>
      <c r="S216" s="78"/>
      <c r="T216" s="79"/>
      <c r="AT216" s="15" t="s">
        <v>181</v>
      </c>
      <c r="AU216" s="15" t="s">
        <v>90</v>
      </c>
    </row>
    <row r="217" s="12" customFormat="1">
      <c r="B217" s="236"/>
      <c r="C217" s="237"/>
      <c r="D217" s="230" t="s">
        <v>287</v>
      </c>
      <c r="E217" s="238" t="s">
        <v>1</v>
      </c>
      <c r="F217" s="239" t="s">
        <v>3908</v>
      </c>
      <c r="G217" s="237"/>
      <c r="H217" s="240">
        <v>2.2050000000000001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AT217" s="246" t="s">
        <v>287</v>
      </c>
      <c r="AU217" s="246" t="s">
        <v>90</v>
      </c>
      <c r="AV217" s="12" t="s">
        <v>90</v>
      </c>
      <c r="AW217" s="12" t="s">
        <v>40</v>
      </c>
      <c r="AX217" s="12" t="s">
        <v>87</v>
      </c>
      <c r="AY217" s="246" t="s">
        <v>174</v>
      </c>
    </row>
    <row r="218" s="1" customFormat="1" ht="16.5" customHeight="1">
      <c r="B218" s="37"/>
      <c r="C218" s="218" t="s">
        <v>477</v>
      </c>
      <c r="D218" s="218" t="s">
        <v>175</v>
      </c>
      <c r="E218" s="219" t="s">
        <v>1029</v>
      </c>
      <c r="F218" s="220" t="s">
        <v>1030</v>
      </c>
      <c r="G218" s="221" t="s">
        <v>305</v>
      </c>
      <c r="H218" s="222">
        <v>80.040000000000006</v>
      </c>
      <c r="I218" s="223"/>
      <c r="J218" s="224">
        <f>ROUND(I218*H218,2)</f>
        <v>0</v>
      </c>
      <c r="K218" s="220" t="s">
        <v>274</v>
      </c>
      <c r="L218" s="42"/>
      <c r="M218" s="225" t="s">
        <v>1</v>
      </c>
      <c r="N218" s="226" t="s">
        <v>50</v>
      </c>
      <c r="O218" s="78"/>
      <c r="P218" s="227">
        <f>O218*H218</f>
        <v>0</v>
      </c>
      <c r="Q218" s="227">
        <v>0.00247</v>
      </c>
      <c r="R218" s="227">
        <f>Q218*H218</f>
        <v>0.19769880000000001</v>
      </c>
      <c r="S218" s="227">
        <v>0</v>
      </c>
      <c r="T218" s="228">
        <f>S218*H218</f>
        <v>0</v>
      </c>
      <c r="AR218" s="15" t="s">
        <v>192</v>
      </c>
      <c r="AT218" s="15" t="s">
        <v>175</v>
      </c>
      <c r="AU218" s="15" t="s">
        <v>90</v>
      </c>
      <c r="AY218" s="15" t="s">
        <v>174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5" t="s">
        <v>87</v>
      </c>
      <c r="BK218" s="229">
        <f>ROUND(I218*H218,2)</f>
        <v>0</v>
      </c>
      <c r="BL218" s="15" t="s">
        <v>192</v>
      </c>
      <c r="BM218" s="15" t="s">
        <v>3909</v>
      </c>
    </row>
    <row r="219" s="1" customFormat="1">
      <c r="B219" s="37"/>
      <c r="C219" s="38"/>
      <c r="D219" s="230" t="s">
        <v>181</v>
      </c>
      <c r="E219" s="38"/>
      <c r="F219" s="231" t="s">
        <v>1032</v>
      </c>
      <c r="G219" s="38"/>
      <c r="H219" s="38"/>
      <c r="I219" s="142"/>
      <c r="J219" s="38"/>
      <c r="K219" s="38"/>
      <c r="L219" s="42"/>
      <c r="M219" s="232"/>
      <c r="N219" s="78"/>
      <c r="O219" s="78"/>
      <c r="P219" s="78"/>
      <c r="Q219" s="78"/>
      <c r="R219" s="78"/>
      <c r="S219" s="78"/>
      <c r="T219" s="79"/>
      <c r="AT219" s="15" t="s">
        <v>181</v>
      </c>
      <c r="AU219" s="15" t="s">
        <v>90</v>
      </c>
    </row>
    <row r="220" s="12" customFormat="1">
      <c r="B220" s="236"/>
      <c r="C220" s="237"/>
      <c r="D220" s="230" t="s">
        <v>287</v>
      </c>
      <c r="E220" s="238" t="s">
        <v>1</v>
      </c>
      <c r="F220" s="239" t="s">
        <v>3910</v>
      </c>
      <c r="G220" s="237"/>
      <c r="H220" s="240">
        <v>54.359999999999999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AT220" s="246" t="s">
        <v>287</v>
      </c>
      <c r="AU220" s="246" t="s">
        <v>90</v>
      </c>
      <c r="AV220" s="12" t="s">
        <v>90</v>
      </c>
      <c r="AW220" s="12" t="s">
        <v>40</v>
      </c>
      <c r="AX220" s="12" t="s">
        <v>79</v>
      </c>
      <c r="AY220" s="246" t="s">
        <v>174</v>
      </c>
    </row>
    <row r="221" s="12" customFormat="1">
      <c r="B221" s="236"/>
      <c r="C221" s="237"/>
      <c r="D221" s="230" t="s">
        <v>287</v>
      </c>
      <c r="E221" s="238" t="s">
        <v>1</v>
      </c>
      <c r="F221" s="239" t="s">
        <v>3911</v>
      </c>
      <c r="G221" s="237"/>
      <c r="H221" s="240">
        <v>25.68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AT221" s="246" t="s">
        <v>287</v>
      </c>
      <c r="AU221" s="246" t="s">
        <v>90</v>
      </c>
      <c r="AV221" s="12" t="s">
        <v>90</v>
      </c>
      <c r="AW221" s="12" t="s">
        <v>40</v>
      </c>
      <c r="AX221" s="12" t="s">
        <v>79</v>
      </c>
      <c r="AY221" s="246" t="s">
        <v>174</v>
      </c>
    </row>
    <row r="222" s="1" customFormat="1" ht="16.5" customHeight="1">
      <c r="B222" s="37"/>
      <c r="C222" s="218" t="s">
        <v>484</v>
      </c>
      <c r="D222" s="218" t="s">
        <v>175</v>
      </c>
      <c r="E222" s="219" t="s">
        <v>1034</v>
      </c>
      <c r="F222" s="220" t="s">
        <v>1035</v>
      </c>
      <c r="G222" s="221" t="s">
        <v>305</v>
      </c>
      <c r="H222" s="222">
        <v>80.040000000000006</v>
      </c>
      <c r="I222" s="223"/>
      <c r="J222" s="224">
        <f>ROUND(I222*H222,2)</f>
        <v>0</v>
      </c>
      <c r="K222" s="220" t="s">
        <v>274</v>
      </c>
      <c r="L222" s="42"/>
      <c r="M222" s="225" t="s">
        <v>1</v>
      </c>
      <c r="N222" s="226" t="s">
        <v>50</v>
      </c>
      <c r="O222" s="78"/>
      <c r="P222" s="227">
        <f>O222*H222</f>
        <v>0</v>
      </c>
      <c r="Q222" s="227">
        <v>0</v>
      </c>
      <c r="R222" s="227">
        <f>Q222*H222</f>
        <v>0</v>
      </c>
      <c r="S222" s="227">
        <v>0</v>
      </c>
      <c r="T222" s="228">
        <f>S222*H222</f>
        <v>0</v>
      </c>
      <c r="AR222" s="15" t="s">
        <v>192</v>
      </c>
      <c r="AT222" s="15" t="s">
        <v>175</v>
      </c>
      <c r="AU222" s="15" t="s">
        <v>90</v>
      </c>
      <c r="AY222" s="15" t="s">
        <v>174</v>
      </c>
      <c r="BE222" s="229">
        <f>IF(N222="základní",J222,0)</f>
        <v>0</v>
      </c>
      <c r="BF222" s="229">
        <f>IF(N222="snížená",J222,0)</f>
        <v>0</v>
      </c>
      <c r="BG222" s="229">
        <f>IF(N222="zákl. přenesená",J222,0)</f>
        <v>0</v>
      </c>
      <c r="BH222" s="229">
        <f>IF(N222="sníž. přenesená",J222,0)</f>
        <v>0</v>
      </c>
      <c r="BI222" s="229">
        <f>IF(N222="nulová",J222,0)</f>
        <v>0</v>
      </c>
      <c r="BJ222" s="15" t="s">
        <v>87</v>
      </c>
      <c r="BK222" s="229">
        <f>ROUND(I222*H222,2)</f>
        <v>0</v>
      </c>
      <c r="BL222" s="15" t="s">
        <v>192</v>
      </c>
      <c r="BM222" s="15" t="s">
        <v>3912</v>
      </c>
    </row>
    <row r="223" s="1" customFormat="1">
      <c r="B223" s="37"/>
      <c r="C223" s="38"/>
      <c r="D223" s="230" t="s">
        <v>181</v>
      </c>
      <c r="E223" s="38"/>
      <c r="F223" s="231" t="s">
        <v>1037</v>
      </c>
      <c r="G223" s="38"/>
      <c r="H223" s="38"/>
      <c r="I223" s="142"/>
      <c r="J223" s="38"/>
      <c r="K223" s="38"/>
      <c r="L223" s="42"/>
      <c r="M223" s="232"/>
      <c r="N223" s="78"/>
      <c r="O223" s="78"/>
      <c r="P223" s="78"/>
      <c r="Q223" s="78"/>
      <c r="R223" s="78"/>
      <c r="S223" s="78"/>
      <c r="T223" s="79"/>
      <c r="AT223" s="15" t="s">
        <v>181</v>
      </c>
      <c r="AU223" s="15" t="s">
        <v>90</v>
      </c>
    </row>
    <row r="224" s="12" customFormat="1">
      <c r="B224" s="236"/>
      <c r="C224" s="237"/>
      <c r="D224" s="230" t="s">
        <v>287</v>
      </c>
      <c r="E224" s="238" t="s">
        <v>1</v>
      </c>
      <c r="F224" s="239" t="s">
        <v>3910</v>
      </c>
      <c r="G224" s="237"/>
      <c r="H224" s="240">
        <v>54.359999999999999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AT224" s="246" t="s">
        <v>287</v>
      </c>
      <c r="AU224" s="246" t="s">
        <v>90</v>
      </c>
      <c r="AV224" s="12" t="s">
        <v>90</v>
      </c>
      <c r="AW224" s="12" t="s">
        <v>40</v>
      </c>
      <c r="AX224" s="12" t="s">
        <v>79</v>
      </c>
      <c r="AY224" s="246" t="s">
        <v>174</v>
      </c>
    </row>
    <row r="225" s="12" customFormat="1">
      <c r="B225" s="236"/>
      <c r="C225" s="237"/>
      <c r="D225" s="230" t="s">
        <v>287</v>
      </c>
      <c r="E225" s="238" t="s">
        <v>1</v>
      </c>
      <c r="F225" s="239" t="s">
        <v>3911</v>
      </c>
      <c r="G225" s="237"/>
      <c r="H225" s="240">
        <v>25.68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AT225" s="246" t="s">
        <v>287</v>
      </c>
      <c r="AU225" s="246" t="s">
        <v>90</v>
      </c>
      <c r="AV225" s="12" t="s">
        <v>90</v>
      </c>
      <c r="AW225" s="12" t="s">
        <v>40</v>
      </c>
      <c r="AX225" s="12" t="s">
        <v>79</v>
      </c>
      <c r="AY225" s="246" t="s">
        <v>174</v>
      </c>
    </row>
    <row r="226" s="1" customFormat="1" ht="16.5" customHeight="1">
      <c r="B226" s="37"/>
      <c r="C226" s="218" t="s">
        <v>489</v>
      </c>
      <c r="D226" s="218" t="s">
        <v>175</v>
      </c>
      <c r="E226" s="219" t="s">
        <v>3913</v>
      </c>
      <c r="F226" s="220" t="s">
        <v>3914</v>
      </c>
      <c r="G226" s="221" t="s">
        <v>417</v>
      </c>
      <c r="H226" s="222">
        <v>0.34399999999999997</v>
      </c>
      <c r="I226" s="223"/>
      <c r="J226" s="224">
        <f>ROUND(I226*H226,2)</f>
        <v>0</v>
      </c>
      <c r="K226" s="220" t="s">
        <v>274</v>
      </c>
      <c r="L226" s="42"/>
      <c r="M226" s="225" t="s">
        <v>1</v>
      </c>
      <c r="N226" s="226" t="s">
        <v>50</v>
      </c>
      <c r="O226" s="78"/>
      <c r="P226" s="227">
        <f>O226*H226</f>
        <v>0</v>
      </c>
      <c r="Q226" s="227">
        <v>1.06277</v>
      </c>
      <c r="R226" s="227">
        <f>Q226*H226</f>
        <v>0.36559287999999995</v>
      </c>
      <c r="S226" s="227">
        <v>0</v>
      </c>
      <c r="T226" s="228">
        <f>S226*H226</f>
        <v>0</v>
      </c>
      <c r="AR226" s="15" t="s">
        <v>192</v>
      </c>
      <c r="AT226" s="15" t="s">
        <v>175</v>
      </c>
      <c r="AU226" s="15" t="s">
        <v>90</v>
      </c>
      <c r="AY226" s="15" t="s">
        <v>174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15" t="s">
        <v>87</v>
      </c>
      <c r="BK226" s="229">
        <f>ROUND(I226*H226,2)</f>
        <v>0</v>
      </c>
      <c r="BL226" s="15" t="s">
        <v>192</v>
      </c>
      <c r="BM226" s="15" t="s">
        <v>3915</v>
      </c>
    </row>
    <row r="227" s="1" customFormat="1">
      <c r="B227" s="37"/>
      <c r="C227" s="38"/>
      <c r="D227" s="230" t="s">
        <v>181</v>
      </c>
      <c r="E227" s="38"/>
      <c r="F227" s="231" t="s">
        <v>3916</v>
      </c>
      <c r="G227" s="38"/>
      <c r="H227" s="38"/>
      <c r="I227" s="142"/>
      <c r="J227" s="38"/>
      <c r="K227" s="38"/>
      <c r="L227" s="42"/>
      <c r="M227" s="232"/>
      <c r="N227" s="78"/>
      <c r="O227" s="78"/>
      <c r="P227" s="78"/>
      <c r="Q227" s="78"/>
      <c r="R227" s="78"/>
      <c r="S227" s="78"/>
      <c r="T227" s="79"/>
      <c r="AT227" s="15" t="s">
        <v>181</v>
      </c>
      <c r="AU227" s="15" t="s">
        <v>90</v>
      </c>
    </row>
    <row r="228" s="12" customFormat="1">
      <c r="B228" s="236"/>
      <c r="C228" s="237"/>
      <c r="D228" s="230" t="s">
        <v>287</v>
      </c>
      <c r="E228" s="238" t="s">
        <v>1</v>
      </c>
      <c r="F228" s="239" t="s">
        <v>3917</v>
      </c>
      <c r="G228" s="237"/>
      <c r="H228" s="240">
        <v>0.26600000000000001</v>
      </c>
      <c r="I228" s="241"/>
      <c r="J228" s="237"/>
      <c r="K228" s="237"/>
      <c r="L228" s="242"/>
      <c r="M228" s="243"/>
      <c r="N228" s="244"/>
      <c r="O228" s="244"/>
      <c r="P228" s="244"/>
      <c r="Q228" s="244"/>
      <c r="R228" s="244"/>
      <c r="S228" s="244"/>
      <c r="T228" s="245"/>
      <c r="AT228" s="246" t="s">
        <v>287</v>
      </c>
      <c r="AU228" s="246" t="s">
        <v>90</v>
      </c>
      <c r="AV228" s="12" t="s">
        <v>90</v>
      </c>
      <c r="AW228" s="12" t="s">
        <v>40</v>
      </c>
      <c r="AX228" s="12" t="s">
        <v>79</v>
      </c>
      <c r="AY228" s="246" t="s">
        <v>174</v>
      </c>
    </row>
    <row r="229" s="12" customFormat="1">
      <c r="B229" s="236"/>
      <c r="C229" s="237"/>
      <c r="D229" s="230" t="s">
        <v>287</v>
      </c>
      <c r="E229" s="238" t="s">
        <v>1</v>
      </c>
      <c r="F229" s="239" t="s">
        <v>3918</v>
      </c>
      <c r="G229" s="237"/>
      <c r="H229" s="240">
        <v>0.078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AT229" s="246" t="s">
        <v>287</v>
      </c>
      <c r="AU229" s="246" t="s">
        <v>90</v>
      </c>
      <c r="AV229" s="12" t="s">
        <v>90</v>
      </c>
      <c r="AW229" s="12" t="s">
        <v>40</v>
      </c>
      <c r="AX229" s="12" t="s">
        <v>79</v>
      </c>
      <c r="AY229" s="246" t="s">
        <v>174</v>
      </c>
    </row>
    <row r="230" s="11" customFormat="1" ht="22.8" customHeight="1">
      <c r="B230" s="202"/>
      <c r="C230" s="203"/>
      <c r="D230" s="204" t="s">
        <v>78</v>
      </c>
      <c r="E230" s="216" t="s">
        <v>200</v>
      </c>
      <c r="F230" s="216" t="s">
        <v>438</v>
      </c>
      <c r="G230" s="203"/>
      <c r="H230" s="203"/>
      <c r="I230" s="206"/>
      <c r="J230" s="217">
        <f>BK230</f>
        <v>0</v>
      </c>
      <c r="K230" s="203"/>
      <c r="L230" s="208"/>
      <c r="M230" s="209"/>
      <c r="N230" s="210"/>
      <c r="O230" s="210"/>
      <c r="P230" s="211">
        <f>SUM(P231:P233)</f>
        <v>0</v>
      </c>
      <c r="Q230" s="210"/>
      <c r="R230" s="211">
        <f>SUM(R231:R233)</f>
        <v>3.1769267199999995</v>
      </c>
      <c r="S230" s="210"/>
      <c r="T230" s="212">
        <f>SUM(T231:T233)</f>
        <v>0</v>
      </c>
      <c r="AR230" s="213" t="s">
        <v>87</v>
      </c>
      <c r="AT230" s="214" t="s">
        <v>78</v>
      </c>
      <c r="AU230" s="214" t="s">
        <v>87</v>
      </c>
      <c r="AY230" s="213" t="s">
        <v>174</v>
      </c>
      <c r="BK230" s="215">
        <f>SUM(BK231:BK233)</f>
        <v>0</v>
      </c>
    </row>
    <row r="231" s="1" customFormat="1" ht="16.5" customHeight="1">
      <c r="B231" s="37"/>
      <c r="C231" s="218" t="s">
        <v>495</v>
      </c>
      <c r="D231" s="218" t="s">
        <v>175</v>
      </c>
      <c r="E231" s="219" t="s">
        <v>3919</v>
      </c>
      <c r="F231" s="220" t="s">
        <v>3920</v>
      </c>
      <c r="G231" s="221" t="s">
        <v>284</v>
      </c>
      <c r="H231" s="222">
        <v>1.4079999999999999</v>
      </c>
      <c r="I231" s="223"/>
      <c r="J231" s="224">
        <f>ROUND(I231*H231,2)</f>
        <v>0</v>
      </c>
      <c r="K231" s="220" t="s">
        <v>274</v>
      </c>
      <c r="L231" s="42"/>
      <c r="M231" s="225" t="s">
        <v>1</v>
      </c>
      <c r="N231" s="226" t="s">
        <v>50</v>
      </c>
      <c r="O231" s="78"/>
      <c r="P231" s="227">
        <f>O231*H231</f>
        <v>0</v>
      </c>
      <c r="Q231" s="227">
        <v>2.2563399999999998</v>
      </c>
      <c r="R231" s="227">
        <f>Q231*H231</f>
        <v>3.1769267199999995</v>
      </c>
      <c r="S231" s="227">
        <v>0</v>
      </c>
      <c r="T231" s="228">
        <f>S231*H231</f>
        <v>0</v>
      </c>
      <c r="AR231" s="15" t="s">
        <v>192</v>
      </c>
      <c r="AT231" s="15" t="s">
        <v>175</v>
      </c>
      <c r="AU231" s="15" t="s">
        <v>90</v>
      </c>
      <c r="AY231" s="15" t="s">
        <v>174</v>
      </c>
      <c r="BE231" s="229">
        <f>IF(N231="základní",J231,0)</f>
        <v>0</v>
      </c>
      <c r="BF231" s="229">
        <f>IF(N231="snížená",J231,0)</f>
        <v>0</v>
      </c>
      <c r="BG231" s="229">
        <f>IF(N231="zákl. přenesená",J231,0)</f>
        <v>0</v>
      </c>
      <c r="BH231" s="229">
        <f>IF(N231="sníž. přenesená",J231,0)</f>
        <v>0</v>
      </c>
      <c r="BI231" s="229">
        <f>IF(N231="nulová",J231,0)</f>
        <v>0</v>
      </c>
      <c r="BJ231" s="15" t="s">
        <v>87</v>
      </c>
      <c r="BK231" s="229">
        <f>ROUND(I231*H231,2)</f>
        <v>0</v>
      </c>
      <c r="BL231" s="15" t="s">
        <v>192</v>
      </c>
      <c r="BM231" s="15" t="s">
        <v>3921</v>
      </c>
    </row>
    <row r="232" s="1" customFormat="1">
      <c r="B232" s="37"/>
      <c r="C232" s="38"/>
      <c r="D232" s="230" t="s">
        <v>181</v>
      </c>
      <c r="E232" s="38"/>
      <c r="F232" s="231" t="s">
        <v>3922</v>
      </c>
      <c r="G232" s="38"/>
      <c r="H232" s="38"/>
      <c r="I232" s="142"/>
      <c r="J232" s="38"/>
      <c r="K232" s="38"/>
      <c r="L232" s="42"/>
      <c r="M232" s="232"/>
      <c r="N232" s="78"/>
      <c r="O232" s="78"/>
      <c r="P232" s="78"/>
      <c r="Q232" s="78"/>
      <c r="R232" s="78"/>
      <c r="S232" s="78"/>
      <c r="T232" s="79"/>
      <c r="AT232" s="15" t="s">
        <v>181</v>
      </c>
      <c r="AU232" s="15" t="s">
        <v>90</v>
      </c>
    </row>
    <row r="233" s="12" customFormat="1">
      <c r="B233" s="236"/>
      <c r="C233" s="237"/>
      <c r="D233" s="230" t="s">
        <v>287</v>
      </c>
      <c r="E233" s="238" t="s">
        <v>1</v>
      </c>
      <c r="F233" s="239" t="s">
        <v>3923</v>
      </c>
      <c r="G233" s="237"/>
      <c r="H233" s="240">
        <v>1.4079999999999999</v>
      </c>
      <c r="I233" s="241"/>
      <c r="J233" s="237"/>
      <c r="K233" s="237"/>
      <c r="L233" s="242"/>
      <c r="M233" s="243"/>
      <c r="N233" s="244"/>
      <c r="O233" s="244"/>
      <c r="P233" s="244"/>
      <c r="Q233" s="244"/>
      <c r="R233" s="244"/>
      <c r="S233" s="244"/>
      <c r="T233" s="245"/>
      <c r="AT233" s="246" t="s">
        <v>287</v>
      </c>
      <c r="AU233" s="246" t="s">
        <v>90</v>
      </c>
      <c r="AV233" s="12" t="s">
        <v>90</v>
      </c>
      <c r="AW233" s="12" t="s">
        <v>40</v>
      </c>
      <c r="AX233" s="12" t="s">
        <v>87</v>
      </c>
      <c r="AY233" s="246" t="s">
        <v>174</v>
      </c>
    </row>
    <row r="234" s="11" customFormat="1" ht="22.8" customHeight="1">
      <c r="B234" s="202"/>
      <c r="C234" s="203"/>
      <c r="D234" s="204" t="s">
        <v>78</v>
      </c>
      <c r="E234" s="216" t="s">
        <v>209</v>
      </c>
      <c r="F234" s="216" t="s">
        <v>1054</v>
      </c>
      <c r="G234" s="203"/>
      <c r="H234" s="203"/>
      <c r="I234" s="206"/>
      <c r="J234" s="217">
        <f>BK234</f>
        <v>0</v>
      </c>
      <c r="K234" s="203"/>
      <c r="L234" s="208"/>
      <c r="M234" s="209"/>
      <c r="N234" s="210"/>
      <c r="O234" s="210"/>
      <c r="P234" s="211">
        <f>SUM(P235:P243)</f>
        <v>0</v>
      </c>
      <c r="Q234" s="210"/>
      <c r="R234" s="211">
        <f>SUM(R235:R243)</f>
        <v>0.29336000000000001</v>
      </c>
      <c r="S234" s="210"/>
      <c r="T234" s="212">
        <f>SUM(T235:T243)</f>
        <v>0</v>
      </c>
      <c r="AR234" s="213" t="s">
        <v>87</v>
      </c>
      <c r="AT234" s="214" t="s">
        <v>78</v>
      </c>
      <c r="AU234" s="214" t="s">
        <v>87</v>
      </c>
      <c r="AY234" s="213" t="s">
        <v>174</v>
      </c>
      <c r="BK234" s="215">
        <f>SUM(BK235:BK243)</f>
        <v>0</v>
      </c>
    </row>
    <row r="235" s="1" customFormat="1" ht="16.5" customHeight="1">
      <c r="B235" s="37"/>
      <c r="C235" s="218" t="s">
        <v>500</v>
      </c>
      <c r="D235" s="218" t="s">
        <v>175</v>
      </c>
      <c r="E235" s="219" t="s">
        <v>3924</v>
      </c>
      <c r="F235" s="220" t="s">
        <v>3925</v>
      </c>
      <c r="G235" s="221" t="s">
        <v>320</v>
      </c>
      <c r="H235" s="222">
        <v>2</v>
      </c>
      <c r="I235" s="223"/>
      <c r="J235" s="224">
        <f>ROUND(I235*H235,2)</f>
        <v>0</v>
      </c>
      <c r="K235" s="220" t="s">
        <v>274</v>
      </c>
      <c r="L235" s="42"/>
      <c r="M235" s="225" t="s">
        <v>1</v>
      </c>
      <c r="N235" s="226" t="s">
        <v>50</v>
      </c>
      <c r="O235" s="78"/>
      <c r="P235" s="227">
        <f>O235*H235</f>
        <v>0</v>
      </c>
      <c r="Q235" s="227">
        <v>0.0046800000000000001</v>
      </c>
      <c r="R235" s="227">
        <f>Q235*H235</f>
        <v>0.0093600000000000003</v>
      </c>
      <c r="S235" s="227">
        <v>0</v>
      </c>
      <c r="T235" s="228">
        <f>S235*H235</f>
        <v>0</v>
      </c>
      <c r="AR235" s="15" t="s">
        <v>192</v>
      </c>
      <c r="AT235" s="15" t="s">
        <v>175</v>
      </c>
      <c r="AU235" s="15" t="s">
        <v>90</v>
      </c>
      <c r="AY235" s="15" t="s">
        <v>174</v>
      </c>
      <c r="BE235" s="229">
        <f>IF(N235="základní",J235,0)</f>
        <v>0</v>
      </c>
      <c r="BF235" s="229">
        <f>IF(N235="snížená",J235,0)</f>
        <v>0</v>
      </c>
      <c r="BG235" s="229">
        <f>IF(N235="zákl. přenesená",J235,0)</f>
        <v>0</v>
      </c>
      <c r="BH235" s="229">
        <f>IF(N235="sníž. přenesená",J235,0)</f>
        <v>0</v>
      </c>
      <c r="BI235" s="229">
        <f>IF(N235="nulová",J235,0)</f>
        <v>0</v>
      </c>
      <c r="BJ235" s="15" t="s">
        <v>87</v>
      </c>
      <c r="BK235" s="229">
        <f>ROUND(I235*H235,2)</f>
        <v>0</v>
      </c>
      <c r="BL235" s="15" t="s">
        <v>192</v>
      </c>
      <c r="BM235" s="15" t="s">
        <v>3926</v>
      </c>
    </row>
    <row r="236" s="1" customFormat="1">
      <c r="B236" s="37"/>
      <c r="C236" s="38"/>
      <c r="D236" s="230" t="s">
        <v>181</v>
      </c>
      <c r="E236" s="38"/>
      <c r="F236" s="231" t="s">
        <v>3927</v>
      </c>
      <c r="G236" s="38"/>
      <c r="H236" s="38"/>
      <c r="I236" s="142"/>
      <c r="J236" s="38"/>
      <c r="K236" s="38"/>
      <c r="L236" s="42"/>
      <c r="M236" s="232"/>
      <c r="N236" s="78"/>
      <c r="O236" s="78"/>
      <c r="P236" s="78"/>
      <c r="Q236" s="78"/>
      <c r="R236" s="78"/>
      <c r="S236" s="78"/>
      <c r="T236" s="79"/>
      <c r="AT236" s="15" t="s">
        <v>181</v>
      </c>
      <c r="AU236" s="15" t="s">
        <v>90</v>
      </c>
    </row>
    <row r="237" s="12" customFormat="1">
      <c r="B237" s="236"/>
      <c r="C237" s="237"/>
      <c r="D237" s="230" t="s">
        <v>287</v>
      </c>
      <c r="E237" s="238" t="s">
        <v>1</v>
      </c>
      <c r="F237" s="239" t="s">
        <v>90</v>
      </c>
      <c r="G237" s="237"/>
      <c r="H237" s="240">
        <v>2</v>
      </c>
      <c r="I237" s="241"/>
      <c r="J237" s="237"/>
      <c r="K237" s="237"/>
      <c r="L237" s="242"/>
      <c r="M237" s="243"/>
      <c r="N237" s="244"/>
      <c r="O237" s="244"/>
      <c r="P237" s="244"/>
      <c r="Q237" s="244"/>
      <c r="R237" s="244"/>
      <c r="S237" s="244"/>
      <c r="T237" s="245"/>
      <c r="AT237" s="246" t="s">
        <v>287</v>
      </c>
      <c r="AU237" s="246" t="s">
        <v>90</v>
      </c>
      <c r="AV237" s="12" t="s">
        <v>90</v>
      </c>
      <c r="AW237" s="12" t="s">
        <v>40</v>
      </c>
      <c r="AX237" s="12" t="s">
        <v>87</v>
      </c>
      <c r="AY237" s="246" t="s">
        <v>174</v>
      </c>
    </row>
    <row r="238" s="1" customFormat="1" ht="16.5" customHeight="1">
      <c r="B238" s="37"/>
      <c r="C238" s="247" t="s">
        <v>504</v>
      </c>
      <c r="D238" s="247" t="s">
        <v>312</v>
      </c>
      <c r="E238" s="248" t="s">
        <v>3928</v>
      </c>
      <c r="F238" s="249" t="s">
        <v>3929</v>
      </c>
      <c r="G238" s="250" t="s">
        <v>320</v>
      </c>
      <c r="H238" s="251">
        <v>2</v>
      </c>
      <c r="I238" s="252"/>
      <c r="J238" s="253">
        <f>ROUND(I238*H238,2)</f>
        <v>0</v>
      </c>
      <c r="K238" s="249" t="s">
        <v>1</v>
      </c>
      <c r="L238" s="254"/>
      <c r="M238" s="255" t="s">
        <v>1</v>
      </c>
      <c r="N238" s="256" t="s">
        <v>50</v>
      </c>
      <c r="O238" s="78"/>
      <c r="P238" s="227">
        <f>O238*H238</f>
        <v>0</v>
      </c>
      <c r="Q238" s="227">
        <v>0.11799999999999999</v>
      </c>
      <c r="R238" s="227">
        <f>Q238*H238</f>
        <v>0.23599999999999999</v>
      </c>
      <c r="S238" s="227">
        <v>0</v>
      </c>
      <c r="T238" s="228">
        <f>S238*H238</f>
        <v>0</v>
      </c>
      <c r="AR238" s="15" t="s">
        <v>209</v>
      </c>
      <c r="AT238" s="15" t="s">
        <v>312</v>
      </c>
      <c r="AU238" s="15" t="s">
        <v>90</v>
      </c>
      <c r="AY238" s="15" t="s">
        <v>174</v>
      </c>
      <c r="BE238" s="229">
        <f>IF(N238="základní",J238,0)</f>
        <v>0</v>
      </c>
      <c r="BF238" s="229">
        <f>IF(N238="snížená",J238,0)</f>
        <v>0</v>
      </c>
      <c r="BG238" s="229">
        <f>IF(N238="zákl. přenesená",J238,0)</f>
        <v>0</v>
      </c>
      <c r="BH238" s="229">
        <f>IF(N238="sníž. přenesená",J238,0)</f>
        <v>0</v>
      </c>
      <c r="BI238" s="229">
        <f>IF(N238="nulová",J238,0)</f>
        <v>0</v>
      </c>
      <c r="BJ238" s="15" t="s">
        <v>87</v>
      </c>
      <c r="BK238" s="229">
        <f>ROUND(I238*H238,2)</f>
        <v>0</v>
      </c>
      <c r="BL238" s="15" t="s">
        <v>192</v>
      </c>
      <c r="BM238" s="15" t="s">
        <v>3930</v>
      </c>
    </row>
    <row r="239" s="1" customFormat="1">
      <c r="B239" s="37"/>
      <c r="C239" s="38"/>
      <c r="D239" s="230" t="s">
        <v>181</v>
      </c>
      <c r="E239" s="38"/>
      <c r="F239" s="231" t="s">
        <v>3931</v>
      </c>
      <c r="G239" s="38"/>
      <c r="H239" s="38"/>
      <c r="I239" s="142"/>
      <c r="J239" s="38"/>
      <c r="K239" s="38"/>
      <c r="L239" s="42"/>
      <c r="M239" s="232"/>
      <c r="N239" s="78"/>
      <c r="O239" s="78"/>
      <c r="P239" s="78"/>
      <c r="Q239" s="78"/>
      <c r="R239" s="78"/>
      <c r="S239" s="78"/>
      <c r="T239" s="79"/>
      <c r="AT239" s="15" t="s">
        <v>181</v>
      </c>
      <c r="AU239" s="15" t="s">
        <v>90</v>
      </c>
    </row>
    <row r="240" s="12" customFormat="1">
      <c r="B240" s="236"/>
      <c r="C240" s="237"/>
      <c r="D240" s="230" t="s">
        <v>287</v>
      </c>
      <c r="E240" s="238" t="s">
        <v>1</v>
      </c>
      <c r="F240" s="239" t="s">
        <v>90</v>
      </c>
      <c r="G240" s="237"/>
      <c r="H240" s="240">
        <v>2</v>
      </c>
      <c r="I240" s="241"/>
      <c r="J240" s="237"/>
      <c r="K240" s="237"/>
      <c r="L240" s="242"/>
      <c r="M240" s="243"/>
      <c r="N240" s="244"/>
      <c r="O240" s="244"/>
      <c r="P240" s="244"/>
      <c r="Q240" s="244"/>
      <c r="R240" s="244"/>
      <c r="S240" s="244"/>
      <c r="T240" s="245"/>
      <c r="AT240" s="246" t="s">
        <v>287</v>
      </c>
      <c r="AU240" s="246" t="s">
        <v>90</v>
      </c>
      <c r="AV240" s="12" t="s">
        <v>90</v>
      </c>
      <c r="AW240" s="12" t="s">
        <v>40</v>
      </c>
      <c r="AX240" s="12" t="s">
        <v>87</v>
      </c>
      <c r="AY240" s="246" t="s">
        <v>174</v>
      </c>
    </row>
    <row r="241" s="1" customFormat="1" ht="16.5" customHeight="1">
      <c r="B241" s="37"/>
      <c r="C241" s="218" t="s">
        <v>510</v>
      </c>
      <c r="D241" s="218" t="s">
        <v>175</v>
      </c>
      <c r="E241" s="219" t="s">
        <v>3932</v>
      </c>
      <c r="F241" s="220" t="s">
        <v>3933</v>
      </c>
      <c r="G241" s="221" t="s">
        <v>320</v>
      </c>
      <c r="H241" s="222">
        <v>24</v>
      </c>
      <c r="I241" s="223"/>
      <c r="J241" s="224">
        <f>ROUND(I241*H241,2)</f>
        <v>0</v>
      </c>
      <c r="K241" s="220" t="s">
        <v>330</v>
      </c>
      <c r="L241" s="42"/>
      <c r="M241" s="225" t="s">
        <v>1</v>
      </c>
      <c r="N241" s="226" t="s">
        <v>50</v>
      </c>
      <c r="O241" s="78"/>
      <c r="P241" s="227">
        <f>O241*H241</f>
        <v>0</v>
      </c>
      <c r="Q241" s="227">
        <v>0.002</v>
      </c>
      <c r="R241" s="227">
        <f>Q241*H241</f>
        <v>0.048000000000000001</v>
      </c>
      <c r="S241" s="227">
        <v>0</v>
      </c>
      <c r="T241" s="228">
        <f>S241*H241</f>
        <v>0</v>
      </c>
      <c r="AR241" s="15" t="s">
        <v>192</v>
      </c>
      <c r="AT241" s="15" t="s">
        <v>175</v>
      </c>
      <c r="AU241" s="15" t="s">
        <v>90</v>
      </c>
      <c r="AY241" s="15" t="s">
        <v>174</v>
      </c>
      <c r="BE241" s="229">
        <f>IF(N241="základní",J241,0)</f>
        <v>0</v>
      </c>
      <c r="BF241" s="229">
        <f>IF(N241="snížená",J241,0)</f>
        <v>0</v>
      </c>
      <c r="BG241" s="229">
        <f>IF(N241="zákl. přenesená",J241,0)</f>
        <v>0</v>
      </c>
      <c r="BH241" s="229">
        <f>IF(N241="sníž. přenesená",J241,0)</f>
        <v>0</v>
      </c>
      <c r="BI241" s="229">
        <f>IF(N241="nulová",J241,0)</f>
        <v>0</v>
      </c>
      <c r="BJ241" s="15" t="s">
        <v>87</v>
      </c>
      <c r="BK241" s="229">
        <f>ROUND(I241*H241,2)</f>
        <v>0</v>
      </c>
      <c r="BL241" s="15" t="s">
        <v>192</v>
      </c>
      <c r="BM241" s="15" t="s">
        <v>3934</v>
      </c>
    </row>
    <row r="242" s="1" customFormat="1">
      <c r="B242" s="37"/>
      <c r="C242" s="38"/>
      <c r="D242" s="230" t="s">
        <v>181</v>
      </c>
      <c r="E242" s="38"/>
      <c r="F242" s="231" t="s">
        <v>3935</v>
      </c>
      <c r="G242" s="38"/>
      <c r="H242" s="38"/>
      <c r="I242" s="142"/>
      <c r="J242" s="38"/>
      <c r="K242" s="38"/>
      <c r="L242" s="42"/>
      <c r="M242" s="232"/>
      <c r="N242" s="78"/>
      <c r="O242" s="78"/>
      <c r="P242" s="78"/>
      <c r="Q242" s="78"/>
      <c r="R242" s="78"/>
      <c r="S242" s="78"/>
      <c r="T242" s="79"/>
      <c r="AT242" s="15" t="s">
        <v>181</v>
      </c>
      <c r="AU242" s="15" t="s">
        <v>90</v>
      </c>
    </row>
    <row r="243" s="12" customFormat="1">
      <c r="B243" s="236"/>
      <c r="C243" s="237"/>
      <c r="D243" s="230" t="s">
        <v>287</v>
      </c>
      <c r="E243" s="238" t="s">
        <v>1</v>
      </c>
      <c r="F243" s="239" t="s">
        <v>3936</v>
      </c>
      <c r="G243" s="237"/>
      <c r="H243" s="240">
        <v>24</v>
      </c>
      <c r="I243" s="241"/>
      <c r="J243" s="237"/>
      <c r="K243" s="237"/>
      <c r="L243" s="242"/>
      <c r="M243" s="243"/>
      <c r="N243" s="244"/>
      <c r="O243" s="244"/>
      <c r="P243" s="244"/>
      <c r="Q243" s="244"/>
      <c r="R243" s="244"/>
      <c r="S243" s="244"/>
      <c r="T243" s="245"/>
      <c r="AT243" s="246" t="s">
        <v>287</v>
      </c>
      <c r="AU243" s="246" t="s">
        <v>90</v>
      </c>
      <c r="AV243" s="12" t="s">
        <v>90</v>
      </c>
      <c r="AW243" s="12" t="s">
        <v>40</v>
      </c>
      <c r="AX243" s="12" t="s">
        <v>87</v>
      </c>
      <c r="AY243" s="246" t="s">
        <v>174</v>
      </c>
    </row>
    <row r="244" s="11" customFormat="1" ht="22.8" customHeight="1">
      <c r="B244" s="202"/>
      <c r="C244" s="203"/>
      <c r="D244" s="204" t="s">
        <v>78</v>
      </c>
      <c r="E244" s="216" t="s">
        <v>213</v>
      </c>
      <c r="F244" s="216" t="s">
        <v>483</v>
      </c>
      <c r="G244" s="203"/>
      <c r="H244" s="203"/>
      <c r="I244" s="206"/>
      <c r="J244" s="217">
        <f>BK244</f>
        <v>0</v>
      </c>
      <c r="K244" s="203"/>
      <c r="L244" s="208"/>
      <c r="M244" s="209"/>
      <c r="N244" s="210"/>
      <c r="O244" s="210"/>
      <c r="P244" s="211">
        <f>P245</f>
        <v>0</v>
      </c>
      <c r="Q244" s="210"/>
      <c r="R244" s="211">
        <f>R245</f>
        <v>0</v>
      </c>
      <c r="S244" s="210"/>
      <c r="T244" s="212">
        <f>T245</f>
        <v>0</v>
      </c>
      <c r="AR244" s="213" t="s">
        <v>87</v>
      </c>
      <c r="AT244" s="214" t="s">
        <v>78</v>
      </c>
      <c r="AU244" s="214" t="s">
        <v>87</v>
      </c>
      <c r="AY244" s="213" t="s">
        <v>174</v>
      </c>
      <c r="BK244" s="215">
        <f>BK245</f>
        <v>0</v>
      </c>
    </row>
    <row r="245" s="11" customFormat="1" ht="20.88" customHeight="1">
      <c r="B245" s="202"/>
      <c r="C245" s="203"/>
      <c r="D245" s="204" t="s">
        <v>78</v>
      </c>
      <c r="E245" s="216" t="s">
        <v>799</v>
      </c>
      <c r="F245" s="216" t="s">
        <v>935</v>
      </c>
      <c r="G245" s="203"/>
      <c r="H245" s="203"/>
      <c r="I245" s="206"/>
      <c r="J245" s="217">
        <f>BK245</f>
        <v>0</v>
      </c>
      <c r="K245" s="203"/>
      <c r="L245" s="208"/>
      <c r="M245" s="209"/>
      <c r="N245" s="210"/>
      <c r="O245" s="210"/>
      <c r="P245" s="211">
        <f>SUM(P246:P247)</f>
        <v>0</v>
      </c>
      <c r="Q245" s="210"/>
      <c r="R245" s="211">
        <f>SUM(R246:R247)</f>
        <v>0</v>
      </c>
      <c r="S245" s="210"/>
      <c r="T245" s="212">
        <f>SUM(T246:T247)</f>
        <v>0</v>
      </c>
      <c r="AR245" s="213" t="s">
        <v>87</v>
      </c>
      <c r="AT245" s="214" t="s">
        <v>78</v>
      </c>
      <c r="AU245" s="214" t="s">
        <v>90</v>
      </c>
      <c r="AY245" s="213" t="s">
        <v>174</v>
      </c>
      <c r="BK245" s="215">
        <f>SUM(BK246:BK247)</f>
        <v>0</v>
      </c>
    </row>
    <row r="246" s="1" customFormat="1" ht="16.5" customHeight="1">
      <c r="B246" s="37"/>
      <c r="C246" s="218" t="s">
        <v>516</v>
      </c>
      <c r="D246" s="218" t="s">
        <v>175</v>
      </c>
      <c r="E246" s="219" t="s">
        <v>1093</v>
      </c>
      <c r="F246" s="220" t="s">
        <v>1094</v>
      </c>
      <c r="G246" s="221" t="s">
        <v>417</v>
      </c>
      <c r="H246" s="222">
        <v>95.034000000000006</v>
      </c>
      <c r="I246" s="223"/>
      <c r="J246" s="224">
        <f>ROUND(I246*H246,2)</f>
        <v>0</v>
      </c>
      <c r="K246" s="220" t="s">
        <v>274</v>
      </c>
      <c r="L246" s="42"/>
      <c r="M246" s="225" t="s">
        <v>1</v>
      </c>
      <c r="N246" s="226" t="s">
        <v>50</v>
      </c>
      <c r="O246" s="78"/>
      <c r="P246" s="227">
        <f>O246*H246</f>
        <v>0</v>
      </c>
      <c r="Q246" s="227">
        <v>0</v>
      </c>
      <c r="R246" s="227">
        <f>Q246*H246</f>
        <v>0</v>
      </c>
      <c r="S246" s="227">
        <v>0</v>
      </c>
      <c r="T246" s="228">
        <f>S246*H246</f>
        <v>0</v>
      </c>
      <c r="AR246" s="15" t="s">
        <v>192</v>
      </c>
      <c r="AT246" s="15" t="s">
        <v>175</v>
      </c>
      <c r="AU246" s="15" t="s">
        <v>187</v>
      </c>
      <c r="AY246" s="15" t="s">
        <v>174</v>
      </c>
      <c r="BE246" s="229">
        <f>IF(N246="základní",J246,0)</f>
        <v>0</v>
      </c>
      <c r="BF246" s="229">
        <f>IF(N246="snížená",J246,0)</f>
        <v>0</v>
      </c>
      <c r="BG246" s="229">
        <f>IF(N246="zákl. přenesená",J246,0)</f>
        <v>0</v>
      </c>
      <c r="BH246" s="229">
        <f>IF(N246="sníž. přenesená",J246,0)</f>
        <v>0</v>
      </c>
      <c r="BI246" s="229">
        <f>IF(N246="nulová",J246,0)</f>
        <v>0</v>
      </c>
      <c r="BJ246" s="15" t="s">
        <v>87</v>
      </c>
      <c r="BK246" s="229">
        <f>ROUND(I246*H246,2)</f>
        <v>0</v>
      </c>
      <c r="BL246" s="15" t="s">
        <v>192</v>
      </c>
      <c r="BM246" s="15" t="s">
        <v>3937</v>
      </c>
    </row>
    <row r="247" s="1" customFormat="1">
      <c r="B247" s="37"/>
      <c r="C247" s="38"/>
      <c r="D247" s="230" t="s">
        <v>181</v>
      </c>
      <c r="E247" s="38"/>
      <c r="F247" s="231" t="s">
        <v>1096</v>
      </c>
      <c r="G247" s="38"/>
      <c r="H247" s="38"/>
      <c r="I247" s="142"/>
      <c r="J247" s="38"/>
      <c r="K247" s="38"/>
      <c r="L247" s="42"/>
      <c r="M247" s="232"/>
      <c r="N247" s="78"/>
      <c r="O247" s="78"/>
      <c r="P247" s="78"/>
      <c r="Q247" s="78"/>
      <c r="R247" s="78"/>
      <c r="S247" s="78"/>
      <c r="T247" s="79"/>
      <c r="AT247" s="15" t="s">
        <v>181</v>
      </c>
      <c r="AU247" s="15" t="s">
        <v>187</v>
      </c>
    </row>
    <row r="248" s="11" customFormat="1" ht="25.92" customHeight="1">
      <c r="B248" s="202"/>
      <c r="C248" s="203"/>
      <c r="D248" s="204" t="s">
        <v>78</v>
      </c>
      <c r="E248" s="205" t="s">
        <v>520</v>
      </c>
      <c r="F248" s="205" t="s">
        <v>521</v>
      </c>
      <c r="G248" s="203"/>
      <c r="H248" s="203"/>
      <c r="I248" s="206"/>
      <c r="J248" s="207">
        <f>BK248</f>
        <v>0</v>
      </c>
      <c r="K248" s="203"/>
      <c r="L248" s="208"/>
      <c r="M248" s="209"/>
      <c r="N248" s="210"/>
      <c r="O248" s="210"/>
      <c r="P248" s="211">
        <f>P249</f>
        <v>0</v>
      </c>
      <c r="Q248" s="210"/>
      <c r="R248" s="211">
        <f>R249</f>
        <v>0.36747928000000002</v>
      </c>
      <c r="S248" s="210"/>
      <c r="T248" s="212">
        <f>T249</f>
        <v>0</v>
      </c>
      <c r="AR248" s="213" t="s">
        <v>90</v>
      </c>
      <c r="AT248" s="214" t="s">
        <v>78</v>
      </c>
      <c r="AU248" s="214" t="s">
        <v>79</v>
      </c>
      <c r="AY248" s="213" t="s">
        <v>174</v>
      </c>
      <c r="BK248" s="215">
        <f>BK249</f>
        <v>0</v>
      </c>
    </row>
    <row r="249" s="11" customFormat="1" ht="22.8" customHeight="1">
      <c r="B249" s="202"/>
      <c r="C249" s="203"/>
      <c r="D249" s="204" t="s">
        <v>78</v>
      </c>
      <c r="E249" s="216" t="s">
        <v>522</v>
      </c>
      <c r="F249" s="216" t="s">
        <v>523</v>
      </c>
      <c r="G249" s="203"/>
      <c r="H249" s="203"/>
      <c r="I249" s="206"/>
      <c r="J249" s="217">
        <f>BK249</f>
        <v>0</v>
      </c>
      <c r="K249" s="203"/>
      <c r="L249" s="208"/>
      <c r="M249" s="209"/>
      <c r="N249" s="210"/>
      <c r="O249" s="210"/>
      <c r="P249" s="211">
        <f>SUM(P250:P270)</f>
        <v>0</v>
      </c>
      <c r="Q249" s="210"/>
      <c r="R249" s="211">
        <f>SUM(R250:R270)</f>
        <v>0.36747928000000002</v>
      </c>
      <c r="S249" s="210"/>
      <c r="T249" s="212">
        <f>SUM(T250:T270)</f>
        <v>0</v>
      </c>
      <c r="AR249" s="213" t="s">
        <v>90</v>
      </c>
      <c r="AT249" s="214" t="s">
        <v>78</v>
      </c>
      <c r="AU249" s="214" t="s">
        <v>87</v>
      </c>
      <c r="AY249" s="213" t="s">
        <v>174</v>
      </c>
      <c r="BK249" s="215">
        <f>SUM(BK250:BK270)</f>
        <v>0</v>
      </c>
    </row>
    <row r="250" s="1" customFormat="1" ht="16.5" customHeight="1">
      <c r="B250" s="37"/>
      <c r="C250" s="218" t="s">
        <v>524</v>
      </c>
      <c r="D250" s="218" t="s">
        <v>175</v>
      </c>
      <c r="E250" s="219" t="s">
        <v>525</v>
      </c>
      <c r="F250" s="220" t="s">
        <v>526</v>
      </c>
      <c r="G250" s="221" t="s">
        <v>305</v>
      </c>
      <c r="H250" s="222">
        <v>15.640000000000001</v>
      </c>
      <c r="I250" s="223"/>
      <c r="J250" s="224">
        <f>ROUND(I250*H250,2)</f>
        <v>0</v>
      </c>
      <c r="K250" s="220" t="s">
        <v>274</v>
      </c>
      <c r="L250" s="42"/>
      <c r="M250" s="225" t="s">
        <v>1</v>
      </c>
      <c r="N250" s="226" t="s">
        <v>50</v>
      </c>
      <c r="O250" s="78"/>
      <c r="P250" s="227">
        <f>O250*H250</f>
        <v>0</v>
      </c>
      <c r="Q250" s="227">
        <v>0</v>
      </c>
      <c r="R250" s="227">
        <f>Q250*H250</f>
        <v>0</v>
      </c>
      <c r="S250" s="227">
        <v>0</v>
      </c>
      <c r="T250" s="228">
        <f>S250*H250</f>
        <v>0</v>
      </c>
      <c r="AR250" s="15" t="s">
        <v>347</v>
      </c>
      <c r="AT250" s="15" t="s">
        <v>175</v>
      </c>
      <c r="AU250" s="15" t="s">
        <v>90</v>
      </c>
      <c r="AY250" s="15" t="s">
        <v>174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15" t="s">
        <v>87</v>
      </c>
      <c r="BK250" s="229">
        <f>ROUND(I250*H250,2)</f>
        <v>0</v>
      </c>
      <c r="BL250" s="15" t="s">
        <v>347</v>
      </c>
      <c r="BM250" s="15" t="s">
        <v>3938</v>
      </c>
    </row>
    <row r="251" s="1" customFormat="1">
      <c r="B251" s="37"/>
      <c r="C251" s="38"/>
      <c r="D251" s="230" t="s">
        <v>181</v>
      </c>
      <c r="E251" s="38"/>
      <c r="F251" s="231" t="s">
        <v>1113</v>
      </c>
      <c r="G251" s="38"/>
      <c r="H251" s="38"/>
      <c r="I251" s="142"/>
      <c r="J251" s="38"/>
      <c r="K251" s="38"/>
      <c r="L251" s="42"/>
      <c r="M251" s="232"/>
      <c r="N251" s="78"/>
      <c r="O251" s="78"/>
      <c r="P251" s="78"/>
      <c r="Q251" s="78"/>
      <c r="R251" s="78"/>
      <c r="S251" s="78"/>
      <c r="T251" s="79"/>
      <c r="AT251" s="15" t="s">
        <v>181</v>
      </c>
      <c r="AU251" s="15" t="s">
        <v>90</v>
      </c>
    </row>
    <row r="252" s="12" customFormat="1">
      <c r="B252" s="236"/>
      <c r="C252" s="237"/>
      <c r="D252" s="230" t="s">
        <v>287</v>
      </c>
      <c r="E252" s="238" t="s">
        <v>1</v>
      </c>
      <c r="F252" s="239" t="s">
        <v>3939</v>
      </c>
      <c r="G252" s="237"/>
      <c r="H252" s="240">
        <v>15.640000000000001</v>
      </c>
      <c r="I252" s="241"/>
      <c r="J252" s="237"/>
      <c r="K252" s="237"/>
      <c r="L252" s="242"/>
      <c r="M252" s="243"/>
      <c r="N252" s="244"/>
      <c r="O252" s="244"/>
      <c r="P252" s="244"/>
      <c r="Q252" s="244"/>
      <c r="R252" s="244"/>
      <c r="S252" s="244"/>
      <c r="T252" s="245"/>
      <c r="AT252" s="246" t="s">
        <v>287</v>
      </c>
      <c r="AU252" s="246" t="s">
        <v>90</v>
      </c>
      <c r="AV252" s="12" t="s">
        <v>90</v>
      </c>
      <c r="AW252" s="12" t="s">
        <v>40</v>
      </c>
      <c r="AX252" s="12" t="s">
        <v>87</v>
      </c>
      <c r="AY252" s="246" t="s">
        <v>174</v>
      </c>
    </row>
    <row r="253" s="1" customFormat="1" ht="16.5" customHeight="1">
      <c r="B253" s="37"/>
      <c r="C253" s="218" t="s">
        <v>529</v>
      </c>
      <c r="D253" s="218" t="s">
        <v>175</v>
      </c>
      <c r="E253" s="219" t="s">
        <v>1115</v>
      </c>
      <c r="F253" s="220" t="s">
        <v>1116</v>
      </c>
      <c r="G253" s="221" t="s">
        <v>305</v>
      </c>
      <c r="H253" s="222">
        <v>54.799999999999997</v>
      </c>
      <c r="I253" s="223"/>
      <c r="J253" s="224">
        <f>ROUND(I253*H253,2)</f>
        <v>0</v>
      </c>
      <c r="K253" s="220" t="s">
        <v>274</v>
      </c>
      <c r="L253" s="42"/>
      <c r="M253" s="225" t="s">
        <v>1</v>
      </c>
      <c r="N253" s="226" t="s">
        <v>50</v>
      </c>
      <c r="O253" s="78"/>
      <c r="P253" s="227">
        <f>O253*H253</f>
        <v>0</v>
      </c>
      <c r="Q253" s="227">
        <v>0</v>
      </c>
      <c r="R253" s="227">
        <f>Q253*H253</f>
        <v>0</v>
      </c>
      <c r="S253" s="227">
        <v>0</v>
      </c>
      <c r="T253" s="228">
        <f>S253*H253</f>
        <v>0</v>
      </c>
      <c r="AR253" s="15" t="s">
        <v>347</v>
      </c>
      <c r="AT253" s="15" t="s">
        <v>175</v>
      </c>
      <c r="AU253" s="15" t="s">
        <v>90</v>
      </c>
      <c r="AY253" s="15" t="s">
        <v>174</v>
      </c>
      <c r="BE253" s="229">
        <f>IF(N253="základní",J253,0)</f>
        <v>0</v>
      </c>
      <c r="BF253" s="229">
        <f>IF(N253="snížená",J253,0)</f>
        <v>0</v>
      </c>
      <c r="BG253" s="229">
        <f>IF(N253="zákl. přenesená",J253,0)</f>
        <v>0</v>
      </c>
      <c r="BH253" s="229">
        <f>IF(N253="sníž. přenesená",J253,0)</f>
        <v>0</v>
      </c>
      <c r="BI253" s="229">
        <f>IF(N253="nulová",J253,0)</f>
        <v>0</v>
      </c>
      <c r="BJ253" s="15" t="s">
        <v>87</v>
      </c>
      <c r="BK253" s="229">
        <f>ROUND(I253*H253,2)</f>
        <v>0</v>
      </c>
      <c r="BL253" s="15" t="s">
        <v>347</v>
      </c>
      <c r="BM253" s="15" t="s">
        <v>3940</v>
      </c>
    </row>
    <row r="254" s="1" customFormat="1">
      <c r="B254" s="37"/>
      <c r="C254" s="38"/>
      <c r="D254" s="230" t="s">
        <v>181</v>
      </c>
      <c r="E254" s="38"/>
      <c r="F254" s="231" t="s">
        <v>1118</v>
      </c>
      <c r="G254" s="38"/>
      <c r="H254" s="38"/>
      <c r="I254" s="142"/>
      <c r="J254" s="38"/>
      <c r="K254" s="38"/>
      <c r="L254" s="42"/>
      <c r="M254" s="232"/>
      <c r="N254" s="78"/>
      <c r="O254" s="78"/>
      <c r="P254" s="78"/>
      <c r="Q254" s="78"/>
      <c r="R254" s="78"/>
      <c r="S254" s="78"/>
      <c r="T254" s="79"/>
      <c r="AT254" s="15" t="s">
        <v>181</v>
      </c>
      <c r="AU254" s="15" t="s">
        <v>90</v>
      </c>
    </row>
    <row r="255" s="12" customFormat="1">
      <c r="B255" s="236"/>
      <c r="C255" s="237"/>
      <c r="D255" s="230" t="s">
        <v>287</v>
      </c>
      <c r="E255" s="238" t="s">
        <v>1</v>
      </c>
      <c r="F255" s="239" t="s">
        <v>3941</v>
      </c>
      <c r="G255" s="237"/>
      <c r="H255" s="240">
        <v>54.799999999999997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AT255" s="246" t="s">
        <v>287</v>
      </c>
      <c r="AU255" s="246" t="s">
        <v>90</v>
      </c>
      <c r="AV255" s="12" t="s">
        <v>90</v>
      </c>
      <c r="AW255" s="12" t="s">
        <v>40</v>
      </c>
      <c r="AX255" s="12" t="s">
        <v>87</v>
      </c>
      <c r="AY255" s="246" t="s">
        <v>174</v>
      </c>
    </row>
    <row r="256" s="1" customFormat="1" ht="16.5" customHeight="1">
      <c r="B256" s="37"/>
      <c r="C256" s="247" t="s">
        <v>576</v>
      </c>
      <c r="D256" s="247" t="s">
        <v>312</v>
      </c>
      <c r="E256" s="248" t="s">
        <v>3942</v>
      </c>
      <c r="F256" s="249" t="s">
        <v>3943</v>
      </c>
      <c r="G256" s="250" t="s">
        <v>417</v>
      </c>
      <c r="H256" s="251">
        <v>0.025000000000000001</v>
      </c>
      <c r="I256" s="252"/>
      <c r="J256" s="253">
        <f>ROUND(I256*H256,2)</f>
        <v>0</v>
      </c>
      <c r="K256" s="249" t="s">
        <v>274</v>
      </c>
      <c r="L256" s="254"/>
      <c r="M256" s="255" t="s">
        <v>1</v>
      </c>
      <c r="N256" s="256" t="s">
        <v>50</v>
      </c>
      <c r="O256" s="78"/>
      <c r="P256" s="227">
        <f>O256*H256</f>
        <v>0</v>
      </c>
      <c r="Q256" s="227">
        <v>1</v>
      </c>
      <c r="R256" s="227">
        <f>Q256*H256</f>
        <v>0.025000000000000001</v>
      </c>
      <c r="S256" s="227">
        <v>0</v>
      </c>
      <c r="T256" s="228">
        <f>S256*H256</f>
        <v>0</v>
      </c>
      <c r="AR256" s="15" t="s">
        <v>432</v>
      </c>
      <c r="AT256" s="15" t="s">
        <v>312</v>
      </c>
      <c r="AU256" s="15" t="s">
        <v>90</v>
      </c>
      <c r="AY256" s="15" t="s">
        <v>174</v>
      </c>
      <c r="BE256" s="229">
        <f>IF(N256="základní",J256,0)</f>
        <v>0</v>
      </c>
      <c r="BF256" s="229">
        <f>IF(N256="snížená",J256,0)</f>
        <v>0</v>
      </c>
      <c r="BG256" s="229">
        <f>IF(N256="zákl. přenesená",J256,0)</f>
        <v>0</v>
      </c>
      <c r="BH256" s="229">
        <f>IF(N256="sníž. přenesená",J256,0)</f>
        <v>0</v>
      </c>
      <c r="BI256" s="229">
        <f>IF(N256="nulová",J256,0)</f>
        <v>0</v>
      </c>
      <c r="BJ256" s="15" t="s">
        <v>87</v>
      </c>
      <c r="BK256" s="229">
        <f>ROUND(I256*H256,2)</f>
        <v>0</v>
      </c>
      <c r="BL256" s="15" t="s">
        <v>347</v>
      </c>
      <c r="BM256" s="15" t="s">
        <v>3944</v>
      </c>
    </row>
    <row r="257" s="1" customFormat="1">
      <c r="B257" s="37"/>
      <c r="C257" s="38"/>
      <c r="D257" s="230" t="s">
        <v>181</v>
      </c>
      <c r="E257" s="38"/>
      <c r="F257" s="231" t="s">
        <v>3943</v>
      </c>
      <c r="G257" s="38"/>
      <c r="H257" s="38"/>
      <c r="I257" s="142"/>
      <c r="J257" s="38"/>
      <c r="K257" s="38"/>
      <c r="L257" s="42"/>
      <c r="M257" s="232"/>
      <c r="N257" s="78"/>
      <c r="O257" s="78"/>
      <c r="P257" s="78"/>
      <c r="Q257" s="78"/>
      <c r="R257" s="78"/>
      <c r="S257" s="78"/>
      <c r="T257" s="79"/>
      <c r="AT257" s="15" t="s">
        <v>181</v>
      </c>
      <c r="AU257" s="15" t="s">
        <v>90</v>
      </c>
    </row>
    <row r="258" s="12" customFormat="1">
      <c r="B258" s="236"/>
      <c r="C258" s="237"/>
      <c r="D258" s="230" t="s">
        <v>287</v>
      </c>
      <c r="E258" s="238" t="s">
        <v>1</v>
      </c>
      <c r="F258" s="239" t="s">
        <v>3945</v>
      </c>
      <c r="G258" s="237"/>
      <c r="H258" s="240">
        <v>0.025000000000000001</v>
      </c>
      <c r="I258" s="241"/>
      <c r="J258" s="237"/>
      <c r="K258" s="237"/>
      <c r="L258" s="242"/>
      <c r="M258" s="243"/>
      <c r="N258" s="244"/>
      <c r="O258" s="244"/>
      <c r="P258" s="244"/>
      <c r="Q258" s="244"/>
      <c r="R258" s="244"/>
      <c r="S258" s="244"/>
      <c r="T258" s="245"/>
      <c r="AT258" s="246" t="s">
        <v>287</v>
      </c>
      <c r="AU258" s="246" t="s">
        <v>90</v>
      </c>
      <c r="AV258" s="12" t="s">
        <v>90</v>
      </c>
      <c r="AW258" s="12" t="s">
        <v>40</v>
      </c>
      <c r="AX258" s="12" t="s">
        <v>87</v>
      </c>
      <c r="AY258" s="246" t="s">
        <v>174</v>
      </c>
    </row>
    <row r="259" s="1" customFormat="1" ht="16.5" customHeight="1">
      <c r="B259" s="37"/>
      <c r="C259" s="218" t="s">
        <v>540</v>
      </c>
      <c r="D259" s="218" t="s">
        <v>175</v>
      </c>
      <c r="E259" s="219" t="s">
        <v>536</v>
      </c>
      <c r="F259" s="220" t="s">
        <v>537</v>
      </c>
      <c r="G259" s="221" t="s">
        <v>305</v>
      </c>
      <c r="H259" s="222">
        <v>15.640000000000001</v>
      </c>
      <c r="I259" s="223"/>
      <c r="J259" s="224">
        <f>ROUND(I259*H259,2)</f>
        <v>0</v>
      </c>
      <c r="K259" s="220" t="s">
        <v>274</v>
      </c>
      <c r="L259" s="42"/>
      <c r="M259" s="225" t="s">
        <v>1</v>
      </c>
      <c r="N259" s="226" t="s">
        <v>50</v>
      </c>
      <c r="O259" s="78"/>
      <c r="P259" s="227">
        <f>O259*H259</f>
        <v>0</v>
      </c>
      <c r="Q259" s="227">
        <v>0.00040000000000000002</v>
      </c>
      <c r="R259" s="227">
        <f>Q259*H259</f>
        <v>0.0062560000000000003</v>
      </c>
      <c r="S259" s="227">
        <v>0</v>
      </c>
      <c r="T259" s="228">
        <f>S259*H259</f>
        <v>0</v>
      </c>
      <c r="AR259" s="15" t="s">
        <v>347</v>
      </c>
      <c r="AT259" s="15" t="s">
        <v>175</v>
      </c>
      <c r="AU259" s="15" t="s">
        <v>90</v>
      </c>
      <c r="AY259" s="15" t="s">
        <v>174</v>
      </c>
      <c r="BE259" s="229">
        <f>IF(N259="základní",J259,0)</f>
        <v>0</v>
      </c>
      <c r="BF259" s="229">
        <f>IF(N259="snížená",J259,0)</f>
        <v>0</v>
      </c>
      <c r="BG259" s="229">
        <f>IF(N259="zákl. přenesená",J259,0)</f>
        <v>0</v>
      </c>
      <c r="BH259" s="229">
        <f>IF(N259="sníž. přenesená",J259,0)</f>
        <v>0</v>
      </c>
      <c r="BI259" s="229">
        <f>IF(N259="nulová",J259,0)</f>
        <v>0</v>
      </c>
      <c r="BJ259" s="15" t="s">
        <v>87</v>
      </c>
      <c r="BK259" s="229">
        <f>ROUND(I259*H259,2)</f>
        <v>0</v>
      </c>
      <c r="BL259" s="15" t="s">
        <v>347</v>
      </c>
      <c r="BM259" s="15" t="s">
        <v>3946</v>
      </c>
    </row>
    <row r="260" s="1" customFormat="1">
      <c r="B260" s="37"/>
      <c r="C260" s="38"/>
      <c r="D260" s="230" t="s">
        <v>181</v>
      </c>
      <c r="E260" s="38"/>
      <c r="F260" s="231" t="s">
        <v>1124</v>
      </c>
      <c r="G260" s="38"/>
      <c r="H260" s="38"/>
      <c r="I260" s="142"/>
      <c r="J260" s="38"/>
      <c r="K260" s="38"/>
      <c r="L260" s="42"/>
      <c r="M260" s="232"/>
      <c r="N260" s="78"/>
      <c r="O260" s="78"/>
      <c r="P260" s="78"/>
      <c r="Q260" s="78"/>
      <c r="R260" s="78"/>
      <c r="S260" s="78"/>
      <c r="T260" s="79"/>
      <c r="AT260" s="15" t="s">
        <v>181</v>
      </c>
      <c r="AU260" s="15" t="s">
        <v>90</v>
      </c>
    </row>
    <row r="261" s="12" customFormat="1">
      <c r="B261" s="236"/>
      <c r="C261" s="237"/>
      <c r="D261" s="230" t="s">
        <v>287</v>
      </c>
      <c r="E261" s="238" t="s">
        <v>1</v>
      </c>
      <c r="F261" s="239" t="s">
        <v>3939</v>
      </c>
      <c r="G261" s="237"/>
      <c r="H261" s="240">
        <v>15.640000000000001</v>
      </c>
      <c r="I261" s="241"/>
      <c r="J261" s="237"/>
      <c r="K261" s="237"/>
      <c r="L261" s="242"/>
      <c r="M261" s="243"/>
      <c r="N261" s="244"/>
      <c r="O261" s="244"/>
      <c r="P261" s="244"/>
      <c r="Q261" s="244"/>
      <c r="R261" s="244"/>
      <c r="S261" s="244"/>
      <c r="T261" s="245"/>
      <c r="AT261" s="246" t="s">
        <v>287</v>
      </c>
      <c r="AU261" s="246" t="s">
        <v>90</v>
      </c>
      <c r="AV261" s="12" t="s">
        <v>90</v>
      </c>
      <c r="AW261" s="12" t="s">
        <v>40</v>
      </c>
      <c r="AX261" s="12" t="s">
        <v>87</v>
      </c>
      <c r="AY261" s="246" t="s">
        <v>174</v>
      </c>
    </row>
    <row r="262" s="1" customFormat="1" ht="22.5" customHeight="1">
      <c r="B262" s="37"/>
      <c r="C262" s="247" t="s">
        <v>582</v>
      </c>
      <c r="D262" s="247" t="s">
        <v>312</v>
      </c>
      <c r="E262" s="248" t="s">
        <v>3947</v>
      </c>
      <c r="F262" s="249" t="s">
        <v>3948</v>
      </c>
      <c r="G262" s="250" t="s">
        <v>305</v>
      </c>
      <c r="H262" s="251">
        <v>81.006</v>
      </c>
      <c r="I262" s="252"/>
      <c r="J262" s="253">
        <f>ROUND(I262*H262,2)</f>
        <v>0</v>
      </c>
      <c r="K262" s="249" t="s">
        <v>274</v>
      </c>
      <c r="L262" s="254"/>
      <c r="M262" s="255" t="s">
        <v>1</v>
      </c>
      <c r="N262" s="256" t="s">
        <v>50</v>
      </c>
      <c r="O262" s="78"/>
      <c r="P262" s="227">
        <f>O262*H262</f>
        <v>0</v>
      </c>
      <c r="Q262" s="227">
        <v>0.0038800000000000002</v>
      </c>
      <c r="R262" s="227">
        <f>Q262*H262</f>
        <v>0.31430328000000002</v>
      </c>
      <c r="S262" s="227">
        <v>0</v>
      </c>
      <c r="T262" s="228">
        <f>S262*H262</f>
        <v>0</v>
      </c>
      <c r="AR262" s="15" t="s">
        <v>432</v>
      </c>
      <c r="AT262" s="15" t="s">
        <v>312</v>
      </c>
      <c r="AU262" s="15" t="s">
        <v>90</v>
      </c>
      <c r="AY262" s="15" t="s">
        <v>174</v>
      </c>
      <c r="BE262" s="229">
        <f>IF(N262="základní",J262,0)</f>
        <v>0</v>
      </c>
      <c r="BF262" s="229">
        <f>IF(N262="snížená",J262,0)</f>
        <v>0</v>
      </c>
      <c r="BG262" s="229">
        <f>IF(N262="zákl. přenesená",J262,0)</f>
        <v>0</v>
      </c>
      <c r="BH262" s="229">
        <f>IF(N262="sníž. přenesená",J262,0)</f>
        <v>0</v>
      </c>
      <c r="BI262" s="229">
        <f>IF(N262="nulová",J262,0)</f>
        <v>0</v>
      </c>
      <c r="BJ262" s="15" t="s">
        <v>87</v>
      </c>
      <c r="BK262" s="229">
        <f>ROUND(I262*H262,2)</f>
        <v>0</v>
      </c>
      <c r="BL262" s="15" t="s">
        <v>347</v>
      </c>
      <c r="BM262" s="15" t="s">
        <v>3949</v>
      </c>
    </row>
    <row r="263" s="1" customFormat="1">
      <c r="B263" s="37"/>
      <c r="C263" s="38"/>
      <c r="D263" s="230" t="s">
        <v>181</v>
      </c>
      <c r="E263" s="38"/>
      <c r="F263" s="231" t="s">
        <v>3948</v>
      </c>
      <c r="G263" s="38"/>
      <c r="H263" s="38"/>
      <c r="I263" s="142"/>
      <c r="J263" s="38"/>
      <c r="K263" s="38"/>
      <c r="L263" s="42"/>
      <c r="M263" s="232"/>
      <c r="N263" s="78"/>
      <c r="O263" s="78"/>
      <c r="P263" s="78"/>
      <c r="Q263" s="78"/>
      <c r="R263" s="78"/>
      <c r="S263" s="78"/>
      <c r="T263" s="79"/>
      <c r="AT263" s="15" t="s">
        <v>181</v>
      </c>
      <c r="AU263" s="15" t="s">
        <v>90</v>
      </c>
    </row>
    <row r="264" s="12" customFormat="1">
      <c r="B264" s="236"/>
      <c r="C264" s="237"/>
      <c r="D264" s="230" t="s">
        <v>287</v>
      </c>
      <c r="E264" s="238" t="s">
        <v>1</v>
      </c>
      <c r="F264" s="239" t="s">
        <v>3950</v>
      </c>
      <c r="G264" s="237"/>
      <c r="H264" s="240">
        <v>63.020000000000003</v>
      </c>
      <c r="I264" s="241"/>
      <c r="J264" s="237"/>
      <c r="K264" s="237"/>
      <c r="L264" s="242"/>
      <c r="M264" s="243"/>
      <c r="N264" s="244"/>
      <c r="O264" s="244"/>
      <c r="P264" s="244"/>
      <c r="Q264" s="244"/>
      <c r="R264" s="244"/>
      <c r="S264" s="244"/>
      <c r="T264" s="245"/>
      <c r="AT264" s="246" t="s">
        <v>287</v>
      </c>
      <c r="AU264" s="246" t="s">
        <v>90</v>
      </c>
      <c r="AV264" s="12" t="s">
        <v>90</v>
      </c>
      <c r="AW264" s="12" t="s">
        <v>40</v>
      </c>
      <c r="AX264" s="12" t="s">
        <v>79</v>
      </c>
      <c r="AY264" s="246" t="s">
        <v>174</v>
      </c>
    </row>
    <row r="265" s="12" customFormat="1">
      <c r="B265" s="236"/>
      <c r="C265" s="237"/>
      <c r="D265" s="230" t="s">
        <v>287</v>
      </c>
      <c r="E265" s="238" t="s">
        <v>1</v>
      </c>
      <c r="F265" s="239" t="s">
        <v>3951</v>
      </c>
      <c r="G265" s="237"/>
      <c r="H265" s="240">
        <v>17.986000000000001</v>
      </c>
      <c r="I265" s="241"/>
      <c r="J265" s="237"/>
      <c r="K265" s="237"/>
      <c r="L265" s="242"/>
      <c r="M265" s="243"/>
      <c r="N265" s="244"/>
      <c r="O265" s="244"/>
      <c r="P265" s="244"/>
      <c r="Q265" s="244"/>
      <c r="R265" s="244"/>
      <c r="S265" s="244"/>
      <c r="T265" s="245"/>
      <c r="AT265" s="246" t="s">
        <v>287</v>
      </c>
      <c r="AU265" s="246" t="s">
        <v>90</v>
      </c>
      <c r="AV265" s="12" t="s">
        <v>90</v>
      </c>
      <c r="AW265" s="12" t="s">
        <v>40</v>
      </c>
      <c r="AX265" s="12" t="s">
        <v>79</v>
      </c>
      <c r="AY265" s="246" t="s">
        <v>174</v>
      </c>
    </row>
    <row r="266" s="1" customFormat="1" ht="16.5" customHeight="1">
      <c r="B266" s="37"/>
      <c r="C266" s="218" t="s">
        <v>553</v>
      </c>
      <c r="D266" s="218" t="s">
        <v>175</v>
      </c>
      <c r="E266" s="219" t="s">
        <v>1128</v>
      </c>
      <c r="F266" s="220" t="s">
        <v>1129</v>
      </c>
      <c r="G266" s="221" t="s">
        <v>305</v>
      </c>
      <c r="H266" s="222">
        <v>54.799999999999997</v>
      </c>
      <c r="I266" s="223"/>
      <c r="J266" s="224">
        <f>ROUND(I266*H266,2)</f>
        <v>0</v>
      </c>
      <c r="K266" s="220" t="s">
        <v>274</v>
      </c>
      <c r="L266" s="42"/>
      <c r="M266" s="225" t="s">
        <v>1</v>
      </c>
      <c r="N266" s="226" t="s">
        <v>50</v>
      </c>
      <c r="O266" s="78"/>
      <c r="P266" s="227">
        <f>O266*H266</f>
        <v>0</v>
      </c>
      <c r="Q266" s="227">
        <v>0.00040000000000000002</v>
      </c>
      <c r="R266" s="227">
        <f>Q266*H266</f>
        <v>0.021919999999999999</v>
      </c>
      <c r="S266" s="227">
        <v>0</v>
      </c>
      <c r="T266" s="228">
        <f>S266*H266</f>
        <v>0</v>
      </c>
      <c r="AR266" s="15" t="s">
        <v>347</v>
      </c>
      <c r="AT266" s="15" t="s">
        <v>175</v>
      </c>
      <c r="AU266" s="15" t="s">
        <v>90</v>
      </c>
      <c r="AY266" s="15" t="s">
        <v>174</v>
      </c>
      <c r="BE266" s="229">
        <f>IF(N266="základní",J266,0)</f>
        <v>0</v>
      </c>
      <c r="BF266" s="229">
        <f>IF(N266="snížená",J266,0)</f>
        <v>0</v>
      </c>
      <c r="BG266" s="229">
        <f>IF(N266="zákl. přenesená",J266,0)</f>
        <v>0</v>
      </c>
      <c r="BH266" s="229">
        <f>IF(N266="sníž. přenesená",J266,0)</f>
        <v>0</v>
      </c>
      <c r="BI266" s="229">
        <f>IF(N266="nulová",J266,0)</f>
        <v>0</v>
      </c>
      <c r="BJ266" s="15" t="s">
        <v>87</v>
      </c>
      <c r="BK266" s="229">
        <f>ROUND(I266*H266,2)</f>
        <v>0</v>
      </c>
      <c r="BL266" s="15" t="s">
        <v>347</v>
      </c>
      <c r="BM266" s="15" t="s">
        <v>3952</v>
      </c>
    </row>
    <row r="267" s="1" customFormat="1">
      <c r="B267" s="37"/>
      <c r="C267" s="38"/>
      <c r="D267" s="230" t="s">
        <v>181</v>
      </c>
      <c r="E267" s="38"/>
      <c r="F267" s="231" t="s">
        <v>1131</v>
      </c>
      <c r="G267" s="38"/>
      <c r="H267" s="38"/>
      <c r="I267" s="142"/>
      <c r="J267" s="38"/>
      <c r="K267" s="38"/>
      <c r="L267" s="42"/>
      <c r="M267" s="232"/>
      <c r="N267" s="78"/>
      <c r="O267" s="78"/>
      <c r="P267" s="78"/>
      <c r="Q267" s="78"/>
      <c r="R267" s="78"/>
      <c r="S267" s="78"/>
      <c r="T267" s="79"/>
      <c r="AT267" s="15" t="s">
        <v>181</v>
      </c>
      <c r="AU267" s="15" t="s">
        <v>90</v>
      </c>
    </row>
    <row r="268" s="12" customFormat="1">
      <c r="B268" s="236"/>
      <c r="C268" s="237"/>
      <c r="D268" s="230" t="s">
        <v>287</v>
      </c>
      <c r="E268" s="238" t="s">
        <v>1</v>
      </c>
      <c r="F268" s="239" t="s">
        <v>3941</v>
      </c>
      <c r="G268" s="237"/>
      <c r="H268" s="240">
        <v>54.799999999999997</v>
      </c>
      <c r="I268" s="241"/>
      <c r="J268" s="237"/>
      <c r="K268" s="237"/>
      <c r="L268" s="242"/>
      <c r="M268" s="243"/>
      <c r="N268" s="244"/>
      <c r="O268" s="244"/>
      <c r="P268" s="244"/>
      <c r="Q268" s="244"/>
      <c r="R268" s="244"/>
      <c r="S268" s="244"/>
      <c r="T268" s="245"/>
      <c r="AT268" s="246" t="s">
        <v>287</v>
      </c>
      <c r="AU268" s="246" t="s">
        <v>90</v>
      </c>
      <c r="AV268" s="12" t="s">
        <v>90</v>
      </c>
      <c r="AW268" s="12" t="s">
        <v>40</v>
      </c>
      <c r="AX268" s="12" t="s">
        <v>87</v>
      </c>
      <c r="AY268" s="246" t="s">
        <v>174</v>
      </c>
    </row>
    <row r="269" s="1" customFormat="1" ht="16.5" customHeight="1">
      <c r="B269" s="37"/>
      <c r="C269" s="218" t="s">
        <v>565</v>
      </c>
      <c r="D269" s="218" t="s">
        <v>175</v>
      </c>
      <c r="E269" s="219" t="s">
        <v>547</v>
      </c>
      <c r="F269" s="220" t="s">
        <v>548</v>
      </c>
      <c r="G269" s="221" t="s">
        <v>417</v>
      </c>
      <c r="H269" s="222">
        <v>0.36699999999999999</v>
      </c>
      <c r="I269" s="223"/>
      <c r="J269" s="224">
        <f>ROUND(I269*H269,2)</f>
        <v>0</v>
      </c>
      <c r="K269" s="220" t="s">
        <v>274</v>
      </c>
      <c r="L269" s="42"/>
      <c r="M269" s="225" t="s">
        <v>1</v>
      </c>
      <c r="N269" s="226" t="s">
        <v>50</v>
      </c>
      <c r="O269" s="78"/>
      <c r="P269" s="227">
        <f>O269*H269</f>
        <v>0</v>
      </c>
      <c r="Q269" s="227">
        <v>0</v>
      </c>
      <c r="R269" s="227">
        <f>Q269*H269</f>
        <v>0</v>
      </c>
      <c r="S269" s="227">
        <v>0</v>
      </c>
      <c r="T269" s="228">
        <f>S269*H269</f>
        <v>0</v>
      </c>
      <c r="AR269" s="15" t="s">
        <v>347</v>
      </c>
      <c r="AT269" s="15" t="s">
        <v>175</v>
      </c>
      <c r="AU269" s="15" t="s">
        <v>90</v>
      </c>
      <c r="AY269" s="15" t="s">
        <v>174</v>
      </c>
      <c r="BE269" s="229">
        <f>IF(N269="základní",J269,0)</f>
        <v>0</v>
      </c>
      <c r="BF269" s="229">
        <f>IF(N269="snížená",J269,0)</f>
        <v>0</v>
      </c>
      <c r="BG269" s="229">
        <f>IF(N269="zákl. přenesená",J269,0)</f>
        <v>0</v>
      </c>
      <c r="BH269" s="229">
        <f>IF(N269="sníž. přenesená",J269,0)</f>
        <v>0</v>
      </c>
      <c r="BI269" s="229">
        <f>IF(N269="nulová",J269,0)</f>
        <v>0</v>
      </c>
      <c r="BJ269" s="15" t="s">
        <v>87</v>
      </c>
      <c r="BK269" s="229">
        <f>ROUND(I269*H269,2)</f>
        <v>0</v>
      </c>
      <c r="BL269" s="15" t="s">
        <v>347</v>
      </c>
      <c r="BM269" s="15" t="s">
        <v>3953</v>
      </c>
    </row>
    <row r="270" s="1" customFormat="1">
      <c r="B270" s="37"/>
      <c r="C270" s="38"/>
      <c r="D270" s="230" t="s">
        <v>181</v>
      </c>
      <c r="E270" s="38"/>
      <c r="F270" s="231" t="s">
        <v>550</v>
      </c>
      <c r="G270" s="38"/>
      <c r="H270" s="38"/>
      <c r="I270" s="142"/>
      <c r="J270" s="38"/>
      <c r="K270" s="38"/>
      <c r="L270" s="42"/>
      <c r="M270" s="232"/>
      <c r="N270" s="78"/>
      <c r="O270" s="78"/>
      <c r="P270" s="78"/>
      <c r="Q270" s="78"/>
      <c r="R270" s="78"/>
      <c r="S270" s="78"/>
      <c r="T270" s="79"/>
      <c r="AT270" s="15" t="s">
        <v>181</v>
      </c>
      <c r="AU270" s="15" t="s">
        <v>90</v>
      </c>
    </row>
    <row r="271" s="11" customFormat="1" ht="25.92" customHeight="1">
      <c r="B271" s="202"/>
      <c r="C271" s="203"/>
      <c r="D271" s="204" t="s">
        <v>78</v>
      </c>
      <c r="E271" s="205" t="s">
        <v>312</v>
      </c>
      <c r="F271" s="205" t="s">
        <v>1135</v>
      </c>
      <c r="G271" s="203"/>
      <c r="H271" s="203"/>
      <c r="I271" s="206"/>
      <c r="J271" s="207">
        <f>BK271</f>
        <v>0</v>
      </c>
      <c r="K271" s="203"/>
      <c r="L271" s="208"/>
      <c r="M271" s="209"/>
      <c r="N271" s="210"/>
      <c r="O271" s="210"/>
      <c r="P271" s="211">
        <f>P272</f>
        <v>0</v>
      </c>
      <c r="Q271" s="210"/>
      <c r="R271" s="211">
        <f>R272</f>
        <v>0</v>
      </c>
      <c r="S271" s="210"/>
      <c r="T271" s="212">
        <f>T272</f>
        <v>0</v>
      </c>
      <c r="AR271" s="213" t="s">
        <v>187</v>
      </c>
      <c r="AT271" s="214" t="s">
        <v>78</v>
      </c>
      <c r="AU271" s="214" t="s">
        <v>79</v>
      </c>
      <c r="AY271" s="213" t="s">
        <v>174</v>
      </c>
      <c r="BK271" s="215">
        <f>BK272</f>
        <v>0</v>
      </c>
    </row>
    <row r="272" s="11" customFormat="1" ht="22.8" customHeight="1">
      <c r="B272" s="202"/>
      <c r="C272" s="203"/>
      <c r="D272" s="204" t="s">
        <v>78</v>
      </c>
      <c r="E272" s="216" t="s">
        <v>1136</v>
      </c>
      <c r="F272" s="216" t="s">
        <v>1137</v>
      </c>
      <c r="G272" s="203"/>
      <c r="H272" s="203"/>
      <c r="I272" s="206"/>
      <c r="J272" s="217">
        <f>BK272</f>
        <v>0</v>
      </c>
      <c r="K272" s="203"/>
      <c r="L272" s="208"/>
      <c r="M272" s="209"/>
      <c r="N272" s="210"/>
      <c r="O272" s="210"/>
      <c r="P272" s="211">
        <f>SUM(P273:P275)</f>
        <v>0</v>
      </c>
      <c r="Q272" s="210"/>
      <c r="R272" s="211">
        <f>SUM(R273:R275)</f>
        <v>0</v>
      </c>
      <c r="S272" s="210"/>
      <c r="T272" s="212">
        <f>SUM(T273:T275)</f>
        <v>0</v>
      </c>
      <c r="AR272" s="213" t="s">
        <v>187</v>
      </c>
      <c r="AT272" s="214" t="s">
        <v>78</v>
      </c>
      <c r="AU272" s="214" t="s">
        <v>87</v>
      </c>
      <c r="AY272" s="213" t="s">
        <v>174</v>
      </c>
      <c r="BK272" s="215">
        <f>SUM(BK273:BK275)</f>
        <v>0</v>
      </c>
    </row>
    <row r="273" s="1" customFormat="1" ht="16.5" customHeight="1">
      <c r="B273" s="37"/>
      <c r="C273" s="218" t="s">
        <v>570</v>
      </c>
      <c r="D273" s="218" t="s">
        <v>175</v>
      </c>
      <c r="E273" s="219" t="s">
        <v>1138</v>
      </c>
      <c r="F273" s="220" t="s">
        <v>1139</v>
      </c>
      <c r="G273" s="221" t="s">
        <v>284</v>
      </c>
      <c r="H273" s="222">
        <v>78.569999999999993</v>
      </c>
      <c r="I273" s="223"/>
      <c r="J273" s="224">
        <f>ROUND(I273*H273,2)</f>
        <v>0</v>
      </c>
      <c r="K273" s="220" t="s">
        <v>274</v>
      </c>
      <c r="L273" s="42"/>
      <c r="M273" s="225" t="s">
        <v>1</v>
      </c>
      <c r="N273" s="226" t="s">
        <v>50</v>
      </c>
      <c r="O273" s="78"/>
      <c r="P273" s="227">
        <f>O273*H273</f>
        <v>0</v>
      </c>
      <c r="Q273" s="227">
        <v>0</v>
      </c>
      <c r="R273" s="227">
        <f>Q273*H273</f>
        <v>0</v>
      </c>
      <c r="S273" s="227">
        <v>0</v>
      </c>
      <c r="T273" s="228">
        <f>S273*H273</f>
        <v>0</v>
      </c>
      <c r="AR273" s="15" t="s">
        <v>612</v>
      </c>
      <c r="AT273" s="15" t="s">
        <v>175</v>
      </c>
      <c r="AU273" s="15" t="s">
        <v>90</v>
      </c>
      <c r="AY273" s="15" t="s">
        <v>174</v>
      </c>
      <c r="BE273" s="229">
        <f>IF(N273="základní",J273,0)</f>
        <v>0</v>
      </c>
      <c r="BF273" s="229">
        <f>IF(N273="snížená",J273,0)</f>
        <v>0</v>
      </c>
      <c r="BG273" s="229">
        <f>IF(N273="zákl. přenesená",J273,0)</f>
        <v>0</v>
      </c>
      <c r="BH273" s="229">
        <f>IF(N273="sníž. přenesená",J273,0)</f>
        <v>0</v>
      </c>
      <c r="BI273" s="229">
        <f>IF(N273="nulová",J273,0)</f>
        <v>0</v>
      </c>
      <c r="BJ273" s="15" t="s">
        <v>87</v>
      </c>
      <c r="BK273" s="229">
        <f>ROUND(I273*H273,2)</f>
        <v>0</v>
      </c>
      <c r="BL273" s="15" t="s">
        <v>612</v>
      </c>
      <c r="BM273" s="15" t="s">
        <v>3954</v>
      </c>
    </row>
    <row r="274" s="1" customFormat="1">
      <c r="B274" s="37"/>
      <c r="C274" s="38"/>
      <c r="D274" s="230" t="s">
        <v>181</v>
      </c>
      <c r="E274" s="38"/>
      <c r="F274" s="231" t="s">
        <v>1141</v>
      </c>
      <c r="G274" s="38"/>
      <c r="H274" s="38"/>
      <c r="I274" s="142"/>
      <c r="J274" s="38"/>
      <c r="K274" s="38"/>
      <c r="L274" s="42"/>
      <c r="M274" s="232"/>
      <c r="N274" s="78"/>
      <c r="O274" s="78"/>
      <c r="P274" s="78"/>
      <c r="Q274" s="78"/>
      <c r="R274" s="78"/>
      <c r="S274" s="78"/>
      <c r="T274" s="79"/>
      <c r="AT274" s="15" t="s">
        <v>181</v>
      </c>
      <c r="AU274" s="15" t="s">
        <v>90</v>
      </c>
    </row>
    <row r="275" s="12" customFormat="1">
      <c r="B275" s="236"/>
      <c r="C275" s="237"/>
      <c r="D275" s="230" t="s">
        <v>287</v>
      </c>
      <c r="E275" s="238" t="s">
        <v>1</v>
      </c>
      <c r="F275" s="239" t="s">
        <v>3863</v>
      </c>
      <c r="G275" s="237"/>
      <c r="H275" s="240">
        <v>78.569999999999993</v>
      </c>
      <c r="I275" s="241"/>
      <c r="J275" s="237"/>
      <c r="K275" s="237"/>
      <c r="L275" s="242"/>
      <c r="M275" s="257"/>
      <c r="N275" s="258"/>
      <c r="O275" s="258"/>
      <c r="P275" s="258"/>
      <c r="Q275" s="258"/>
      <c r="R275" s="258"/>
      <c r="S275" s="258"/>
      <c r="T275" s="259"/>
      <c r="AT275" s="246" t="s">
        <v>287</v>
      </c>
      <c r="AU275" s="246" t="s">
        <v>90</v>
      </c>
      <c r="AV275" s="12" t="s">
        <v>90</v>
      </c>
      <c r="AW275" s="12" t="s">
        <v>40</v>
      </c>
      <c r="AX275" s="12" t="s">
        <v>87</v>
      </c>
      <c r="AY275" s="246" t="s">
        <v>174</v>
      </c>
    </row>
    <row r="276" s="1" customFormat="1" ht="6.96" customHeight="1">
      <c r="B276" s="56"/>
      <c r="C276" s="57"/>
      <c r="D276" s="57"/>
      <c r="E276" s="57"/>
      <c r="F276" s="57"/>
      <c r="G276" s="57"/>
      <c r="H276" s="57"/>
      <c r="I276" s="169"/>
      <c r="J276" s="57"/>
      <c r="K276" s="57"/>
      <c r="L276" s="42"/>
    </row>
  </sheetData>
  <sheetProtection sheet="1" autoFilter="0" formatColumns="0" formatRows="0" objects="1" scenarios="1" spinCount="100000" saltValue="COI3lo/tT4s4jGzN09Ri2EGg9qTUNDg8OaUsF1FZ8HPJDk37Kn8OeS+7Sg9LShxgqXBDc65FuGhit9dw1LGa9A==" hashValue="Nirv4YDRF2oi2nEMRX6HXwVcDJffeBKWlXXXcNozTelMPMoMlVfqU99BcCuZ/77aXmmTdrL+Ps50lhzjlPlepw==" algorithmName="SHA-512" password="CC35"/>
  <autoFilter ref="C90:K275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14.17" style="135" customWidth="1"/>
    <col min="10" max="10" width="23.5" customWidth="1"/>
    <col min="11" max="11" width="15.5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5" t="s">
        <v>138</v>
      </c>
    </row>
    <row r="3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8"/>
      <c r="AT3" s="15" t="s">
        <v>90</v>
      </c>
    </row>
    <row r="4" ht="24.96" customHeight="1">
      <c r="B4" s="18"/>
      <c r="D4" s="139" t="s">
        <v>143</v>
      </c>
      <c r="L4" s="18"/>
      <c r="M4" s="22" t="s">
        <v>10</v>
      </c>
      <c r="AT4" s="15" t="s">
        <v>4</v>
      </c>
    </row>
    <row r="5" ht="6.96" customHeight="1">
      <c r="B5" s="18"/>
      <c r="L5" s="18"/>
    </row>
    <row r="6" ht="12" customHeight="1">
      <c r="B6" s="18"/>
      <c r="D6" s="140" t="s">
        <v>16</v>
      </c>
      <c r="L6" s="18"/>
    </row>
    <row r="7" ht="16.5" customHeight="1">
      <c r="B7" s="18"/>
      <c r="E7" s="141" t="str">
        <f>'Rekapitulace stavby'!K6</f>
        <v>Kanalizace Stříbrná Skalice - III.etapa</v>
      </c>
      <c r="F7" s="140"/>
      <c r="G7" s="140"/>
      <c r="H7" s="140"/>
      <c r="L7" s="18"/>
    </row>
    <row r="8" s="1" customFormat="1" ht="12" customHeight="1">
      <c r="B8" s="42"/>
      <c r="D8" s="140" t="s">
        <v>144</v>
      </c>
      <c r="I8" s="142"/>
      <c r="L8" s="42"/>
    </row>
    <row r="9" s="1" customFormat="1" ht="36.96" customHeight="1">
      <c r="B9" s="42"/>
      <c r="E9" s="143" t="s">
        <v>3955</v>
      </c>
      <c r="F9" s="1"/>
      <c r="G9" s="1"/>
      <c r="H9" s="1"/>
      <c r="I9" s="142"/>
      <c r="L9" s="42"/>
    </row>
    <row r="10" s="1" customFormat="1">
      <c r="B10" s="42"/>
      <c r="I10" s="142"/>
      <c r="L10" s="42"/>
    </row>
    <row r="11" s="1" customFormat="1" ht="12" customHeight="1">
      <c r="B11" s="42"/>
      <c r="D11" s="140" t="s">
        <v>18</v>
      </c>
      <c r="F11" s="15" t="s">
        <v>89</v>
      </c>
      <c r="I11" s="144" t="s">
        <v>20</v>
      </c>
      <c r="J11" s="15" t="s">
        <v>3956</v>
      </c>
      <c r="L11" s="42"/>
    </row>
    <row r="12" s="1" customFormat="1" ht="12" customHeight="1">
      <c r="B12" s="42"/>
      <c r="D12" s="140" t="s">
        <v>22</v>
      </c>
      <c r="F12" s="15" t="s">
        <v>245</v>
      </c>
      <c r="I12" s="144" t="s">
        <v>24</v>
      </c>
      <c r="J12" s="145" t="str">
        <f>'Rekapitulace stavby'!AN8</f>
        <v>30. 1. 2019</v>
      </c>
      <c r="L12" s="42"/>
    </row>
    <row r="13" s="1" customFormat="1" ht="21.84" customHeight="1">
      <c r="B13" s="42"/>
      <c r="D13" s="146" t="s">
        <v>26</v>
      </c>
      <c r="F13" s="147" t="s">
        <v>3957</v>
      </c>
      <c r="I13" s="148" t="s">
        <v>28</v>
      </c>
      <c r="J13" s="147" t="s">
        <v>3958</v>
      </c>
      <c r="L13" s="42"/>
    </row>
    <row r="14" s="1" customFormat="1" ht="12" customHeight="1">
      <c r="B14" s="42"/>
      <c r="D14" s="140" t="s">
        <v>30</v>
      </c>
      <c r="I14" s="144" t="s">
        <v>31</v>
      </c>
      <c r="J14" s="15" t="str">
        <f>IF('Rekapitulace stavby'!AN10="","",'Rekapitulace stavby'!AN10)</f>
        <v>00235750</v>
      </c>
      <c r="L14" s="42"/>
    </row>
    <row r="15" s="1" customFormat="1" ht="18" customHeight="1">
      <c r="B15" s="42"/>
      <c r="E15" s="15" t="str">
        <f>IF('Rekapitulace stavby'!E11="","",'Rekapitulace stavby'!E11)</f>
        <v>Obec Stříbrná Skalice</v>
      </c>
      <c r="I15" s="144" t="s">
        <v>34</v>
      </c>
      <c r="J15" s="15" t="str">
        <f>IF('Rekapitulace stavby'!AN11="","",'Rekapitulace stavby'!AN11)</f>
        <v/>
      </c>
      <c r="L15" s="42"/>
    </row>
    <row r="16" s="1" customFormat="1" ht="6.96" customHeight="1">
      <c r="B16" s="42"/>
      <c r="I16" s="142"/>
      <c r="L16" s="42"/>
    </row>
    <row r="17" s="1" customFormat="1" ht="12" customHeight="1">
      <c r="B17" s="42"/>
      <c r="D17" s="140" t="s">
        <v>35</v>
      </c>
      <c r="I17" s="144" t="s">
        <v>31</v>
      </c>
      <c r="J17" s="31" t="str">
        <f>'Rekapitulace stavby'!AN13</f>
        <v>Vyplň údaj</v>
      </c>
      <c r="L17" s="42"/>
    </row>
    <row r="18" s="1" customFormat="1" ht="18" customHeight="1">
      <c r="B18" s="42"/>
      <c r="E18" s="31" t="str">
        <f>'Rekapitulace stavby'!E14</f>
        <v>Vyplň údaj</v>
      </c>
      <c r="F18" s="15"/>
      <c r="G18" s="15"/>
      <c r="H18" s="15"/>
      <c r="I18" s="144" t="s">
        <v>34</v>
      </c>
      <c r="J18" s="31" t="str">
        <f>'Rekapitulace stavby'!AN14</f>
        <v>Vyplň údaj</v>
      </c>
      <c r="L18" s="42"/>
    </row>
    <row r="19" s="1" customFormat="1" ht="6.96" customHeight="1">
      <c r="B19" s="42"/>
      <c r="I19" s="142"/>
      <c r="L19" s="42"/>
    </row>
    <row r="20" s="1" customFormat="1" ht="12" customHeight="1">
      <c r="B20" s="42"/>
      <c r="D20" s="140" t="s">
        <v>37</v>
      </c>
      <c r="I20" s="144" t="s">
        <v>31</v>
      </c>
      <c r="J20" s="15" t="s">
        <v>1</v>
      </c>
      <c r="L20" s="42"/>
    </row>
    <row r="21" s="1" customFormat="1" ht="18" customHeight="1">
      <c r="B21" s="42"/>
      <c r="E21" s="15" t="s">
        <v>3959</v>
      </c>
      <c r="I21" s="144" t="s">
        <v>34</v>
      </c>
      <c r="J21" s="15" t="s">
        <v>1</v>
      </c>
      <c r="L21" s="42"/>
    </row>
    <row r="22" s="1" customFormat="1" ht="6.96" customHeight="1">
      <c r="B22" s="42"/>
      <c r="I22" s="142"/>
      <c r="L22" s="42"/>
    </row>
    <row r="23" s="1" customFormat="1" ht="12" customHeight="1">
      <c r="B23" s="42"/>
      <c r="D23" s="140" t="s">
        <v>41</v>
      </c>
      <c r="I23" s="144" t="s">
        <v>31</v>
      </c>
      <c r="J23" s="15" t="str">
        <f>IF('Rekapitulace stavby'!AN19="","",'Rekapitulace stavby'!AN19)</f>
        <v/>
      </c>
      <c r="L23" s="42"/>
    </row>
    <row r="24" s="1" customFormat="1" ht="18" customHeight="1">
      <c r="B24" s="42"/>
      <c r="E24" s="15" t="str">
        <f>IF('Rekapitulace stavby'!E20="","",'Rekapitulace stavby'!E20)</f>
        <v>Dvořák</v>
      </c>
      <c r="I24" s="144" t="s">
        <v>34</v>
      </c>
      <c r="J24" s="15" t="str">
        <f>IF('Rekapitulace stavby'!AN20="","",'Rekapitulace stavby'!AN20)</f>
        <v/>
      </c>
      <c r="L24" s="42"/>
    </row>
    <row r="25" s="1" customFormat="1" ht="6.96" customHeight="1">
      <c r="B25" s="42"/>
      <c r="I25" s="142"/>
      <c r="L25" s="42"/>
    </row>
    <row r="26" s="1" customFormat="1" ht="12" customHeight="1">
      <c r="B26" s="42"/>
      <c r="D26" s="140" t="s">
        <v>43</v>
      </c>
      <c r="I26" s="142"/>
      <c r="L26" s="42"/>
    </row>
    <row r="27" s="7" customFormat="1" ht="16.5" customHeight="1">
      <c r="B27" s="149"/>
      <c r="E27" s="150" t="s">
        <v>1</v>
      </c>
      <c r="F27" s="150"/>
      <c r="G27" s="150"/>
      <c r="H27" s="150"/>
      <c r="I27" s="151"/>
      <c r="L27" s="149"/>
    </row>
    <row r="28" s="1" customFormat="1" ht="6.96" customHeight="1">
      <c r="B28" s="42"/>
      <c r="I28" s="142"/>
      <c r="L28" s="42"/>
    </row>
    <row r="29" s="1" customFormat="1" ht="6.96" customHeight="1">
      <c r="B29" s="42"/>
      <c r="D29" s="70"/>
      <c r="E29" s="70"/>
      <c r="F29" s="70"/>
      <c r="G29" s="70"/>
      <c r="H29" s="70"/>
      <c r="I29" s="152"/>
      <c r="J29" s="70"/>
      <c r="K29" s="70"/>
      <c r="L29" s="42"/>
    </row>
    <row r="30" s="1" customFormat="1" ht="25.44" customHeight="1">
      <c r="B30" s="42"/>
      <c r="D30" s="153" t="s">
        <v>45</v>
      </c>
      <c r="I30" s="142"/>
      <c r="J30" s="154">
        <f>ROUND(J88, 2)</f>
        <v>0</v>
      </c>
      <c r="L30" s="42"/>
    </row>
    <row r="31" s="1" customFormat="1" ht="6.96" customHeight="1">
      <c r="B31" s="42"/>
      <c r="D31" s="70"/>
      <c r="E31" s="70"/>
      <c r="F31" s="70"/>
      <c r="G31" s="70"/>
      <c r="H31" s="70"/>
      <c r="I31" s="152"/>
      <c r="J31" s="70"/>
      <c r="K31" s="70"/>
      <c r="L31" s="42"/>
    </row>
    <row r="32" s="1" customFormat="1" ht="14.4" customHeight="1">
      <c r="B32" s="42"/>
      <c r="F32" s="155" t="s">
        <v>47</v>
      </c>
      <c r="I32" s="156" t="s">
        <v>46</v>
      </c>
      <c r="J32" s="155" t="s">
        <v>48</v>
      </c>
      <c r="L32" s="42"/>
    </row>
    <row r="33" s="1" customFormat="1" ht="14.4" customHeight="1">
      <c r="B33" s="42"/>
      <c r="D33" s="140" t="s">
        <v>49</v>
      </c>
      <c r="E33" s="140" t="s">
        <v>50</v>
      </c>
      <c r="F33" s="157">
        <f>ROUND((SUM(BE88:BE191)),  2)</f>
        <v>0</v>
      </c>
      <c r="I33" s="158">
        <v>0.20999999999999999</v>
      </c>
      <c r="J33" s="157">
        <f>ROUND(((SUM(BE88:BE191))*I33),  2)</f>
        <v>0</v>
      </c>
      <c r="L33" s="42"/>
    </row>
    <row r="34" s="1" customFormat="1" ht="14.4" customHeight="1">
      <c r="B34" s="42"/>
      <c r="E34" s="140" t="s">
        <v>51</v>
      </c>
      <c r="F34" s="157">
        <f>ROUND((SUM(BF88:BF191)),  2)</f>
        <v>0</v>
      </c>
      <c r="I34" s="158">
        <v>0.14999999999999999</v>
      </c>
      <c r="J34" s="157">
        <f>ROUND(((SUM(BF88:BF191))*I34),  2)</f>
        <v>0</v>
      </c>
      <c r="L34" s="42"/>
    </row>
    <row r="35" hidden="1" s="1" customFormat="1" ht="14.4" customHeight="1">
      <c r="B35" s="42"/>
      <c r="E35" s="140" t="s">
        <v>52</v>
      </c>
      <c r="F35" s="157">
        <f>ROUND((SUM(BG88:BG191)),  2)</f>
        <v>0</v>
      </c>
      <c r="I35" s="158">
        <v>0.20999999999999999</v>
      </c>
      <c r="J35" s="157">
        <f>0</f>
        <v>0</v>
      </c>
      <c r="L35" s="42"/>
    </row>
    <row r="36" hidden="1" s="1" customFormat="1" ht="14.4" customHeight="1">
      <c r="B36" s="42"/>
      <c r="E36" s="140" t="s">
        <v>53</v>
      </c>
      <c r="F36" s="157">
        <f>ROUND((SUM(BH88:BH191)),  2)</f>
        <v>0</v>
      </c>
      <c r="I36" s="158">
        <v>0.14999999999999999</v>
      </c>
      <c r="J36" s="157">
        <f>0</f>
        <v>0</v>
      </c>
      <c r="L36" s="42"/>
    </row>
    <row r="37" hidden="1" s="1" customFormat="1" ht="14.4" customHeight="1">
      <c r="B37" s="42"/>
      <c r="E37" s="140" t="s">
        <v>54</v>
      </c>
      <c r="F37" s="157">
        <f>ROUND((SUM(BI88:BI191)),  2)</f>
        <v>0</v>
      </c>
      <c r="I37" s="158">
        <v>0</v>
      </c>
      <c r="J37" s="157">
        <f>0</f>
        <v>0</v>
      </c>
      <c r="L37" s="42"/>
    </row>
    <row r="38" s="1" customFormat="1" ht="6.96" customHeight="1">
      <c r="B38" s="42"/>
      <c r="I38" s="142"/>
      <c r="L38" s="42"/>
    </row>
    <row r="39" s="1" customFormat="1" ht="25.44" customHeight="1">
      <c r="B39" s="42"/>
      <c r="C39" s="159"/>
      <c r="D39" s="160" t="s">
        <v>55</v>
      </c>
      <c r="E39" s="161"/>
      <c r="F39" s="161"/>
      <c r="G39" s="162" t="s">
        <v>56</v>
      </c>
      <c r="H39" s="163" t="s">
        <v>57</v>
      </c>
      <c r="I39" s="164"/>
      <c r="J39" s="165">
        <f>SUM(J30:J37)</f>
        <v>0</v>
      </c>
      <c r="K39" s="166"/>
      <c r="L39" s="42"/>
    </row>
    <row r="40" s="1" customFormat="1" ht="14.4" customHeight="1">
      <c r="B40" s="167"/>
      <c r="C40" s="168"/>
      <c r="D40" s="168"/>
      <c r="E40" s="168"/>
      <c r="F40" s="168"/>
      <c r="G40" s="168"/>
      <c r="H40" s="168"/>
      <c r="I40" s="169"/>
      <c r="J40" s="168"/>
      <c r="K40" s="168"/>
      <c r="L40" s="42"/>
    </row>
    <row r="44" s="1" customFormat="1" ht="6.96" customHeight="1">
      <c r="B44" s="170"/>
      <c r="C44" s="171"/>
      <c r="D44" s="171"/>
      <c r="E44" s="171"/>
      <c r="F44" s="171"/>
      <c r="G44" s="171"/>
      <c r="H44" s="171"/>
      <c r="I44" s="172"/>
      <c r="J44" s="171"/>
      <c r="K44" s="171"/>
      <c r="L44" s="42"/>
    </row>
    <row r="45" s="1" customFormat="1" ht="24.96" customHeight="1">
      <c r="B45" s="37"/>
      <c r="C45" s="21" t="s">
        <v>151</v>
      </c>
      <c r="D45" s="38"/>
      <c r="E45" s="38"/>
      <c r="F45" s="38"/>
      <c r="G45" s="38"/>
      <c r="H45" s="38"/>
      <c r="I45" s="142"/>
      <c r="J45" s="38"/>
      <c r="K45" s="38"/>
      <c r="L45" s="42"/>
    </row>
    <row r="46" s="1" customFormat="1" ht="6.96" customHeight="1">
      <c r="B46" s="37"/>
      <c r="C46" s="38"/>
      <c r="D46" s="38"/>
      <c r="E46" s="38"/>
      <c r="F46" s="38"/>
      <c r="G46" s="38"/>
      <c r="H46" s="38"/>
      <c r="I46" s="142"/>
      <c r="J46" s="38"/>
      <c r="K46" s="38"/>
      <c r="L46" s="42"/>
    </row>
    <row r="47" s="1" customFormat="1" ht="12" customHeight="1">
      <c r="B47" s="37"/>
      <c r="C47" s="30" t="s">
        <v>16</v>
      </c>
      <c r="D47" s="38"/>
      <c r="E47" s="38"/>
      <c r="F47" s="38"/>
      <c r="G47" s="38"/>
      <c r="H47" s="38"/>
      <c r="I47" s="142"/>
      <c r="J47" s="38"/>
      <c r="K47" s="38"/>
      <c r="L47" s="42"/>
    </row>
    <row r="48" s="1" customFormat="1" ht="16.5" customHeight="1">
      <c r="B48" s="37"/>
      <c r="C48" s="38"/>
      <c r="D48" s="38"/>
      <c r="E48" s="173" t="str">
        <f>E7</f>
        <v>Kanalizace Stříbrná Skalice - III.etapa</v>
      </c>
      <c r="F48" s="30"/>
      <c r="G48" s="30"/>
      <c r="H48" s="30"/>
      <c r="I48" s="142"/>
      <c r="J48" s="38"/>
      <c r="K48" s="38"/>
      <c r="L48" s="42"/>
    </row>
    <row r="49" s="1" customFormat="1" ht="12" customHeight="1">
      <c r="B49" s="37"/>
      <c r="C49" s="30" t="s">
        <v>144</v>
      </c>
      <c r="D49" s="38"/>
      <c r="E49" s="38"/>
      <c r="F49" s="38"/>
      <c r="G49" s="38"/>
      <c r="H49" s="38"/>
      <c r="I49" s="142"/>
      <c r="J49" s="38"/>
      <c r="K49" s="38"/>
      <c r="L49" s="42"/>
    </row>
    <row r="50" s="1" customFormat="1" ht="16.5" customHeight="1">
      <c r="B50" s="37"/>
      <c r="C50" s="38"/>
      <c r="D50" s="38"/>
      <c r="E50" s="63" t="str">
        <f>E9</f>
        <v>2019_01_01_6 - IO 1.06 Podtlaková stanice VS 1 - přípojka nn (elektro)</v>
      </c>
      <c r="F50" s="38"/>
      <c r="G50" s="38"/>
      <c r="H50" s="38"/>
      <c r="I50" s="142"/>
      <c r="J50" s="38"/>
      <c r="K50" s="38"/>
      <c r="L50" s="42"/>
    </row>
    <row r="51" s="1" customFormat="1" ht="6.96" customHeight="1">
      <c r="B51" s="37"/>
      <c r="C51" s="38"/>
      <c r="D51" s="38"/>
      <c r="E51" s="38"/>
      <c r="F51" s="38"/>
      <c r="G51" s="38"/>
      <c r="H51" s="38"/>
      <c r="I51" s="142"/>
      <c r="J51" s="38"/>
      <c r="K51" s="38"/>
      <c r="L51" s="42"/>
    </row>
    <row r="52" s="1" customFormat="1" ht="12" customHeight="1">
      <c r="B52" s="37"/>
      <c r="C52" s="30" t="s">
        <v>22</v>
      </c>
      <c r="D52" s="38"/>
      <c r="E52" s="38"/>
      <c r="F52" s="25" t="str">
        <f>F12</f>
        <v xml:space="preserve"> </v>
      </c>
      <c r="G52" s="38"/>
      <c r="H52" s="38"/>
      <c r="I52" s="144" t="s">
        <v>24</v>
      </c>
      <c r="J52" s="66" t="str">
        <f>IF(J12="","",J12)</f>
        <v>30. 1. 2019</v>
      </c>
      <c r="K52" s="38"/>
      <c r="L52" s="42"/>
    </row>
    <row r="53" s="1" customFormat="1" ht="6.96" customHeight="1">
      <c r="B53" s="37"/>
      <c r="C53" s="38"/>
      <c r="D53" s="38"/>
      <c r="E53" s="38"/>
      <c r="F53" s="38"/>
      <c r="G53" s="38"/>
      <c r="H53" s="38"/>
      <c r="I53" s="142"/>
      <c r="J53" s="38"/>
      <c r="K53" s="38"/>
      <c r="L53" s="42"/>
    </row>
    <row r="54" s="1" customFormat="1" ht="13.65" customHeight="1">
      <c r="B54" s="37"/>
      <c r="C54" s="30" t="s">
        <v>30</v>
      </c>
      <c r="D54" s="38"/>
      <c r="E54" s="38"/>
      <c r="F54" s="25" t="str">
        <f>E15</f>
        <v>Obec Stříbrná Skalice</v>
      </c>
      <c r="G54" s="38"/>
      <c r="H54" s="38"/>
      <c r="I54" s="144" t="s">
        <v>37</v>
      </c>
      <c r="J54" s="35" t="str">
        <f>E21</f>
        <v>VRV</v>
      </c>
      <c r="K54" s="38"/>
      <c r="L54" s="42"/>
    </row>
    <row r="55" s="1" customFormat="1" ht="13.65" customHeight="1">
      <c r="B55" s="37"/>
      <c r="C55" s="30" t="s">
        <v>35</v>
      </c>
      <c r="D55" s="38"/>
      <c r="E55" s="38"/>
      <c r="F55" s="25" t="str">
        <f>IF(E18="","",E18)</f>
        <v>Vyplň údaj</v>
      </c>
      <c r="G55" s="38"/>
      <c r="H55" s="38"/>
      <c r="I55" s="144" t="s">
        <v>41</v>
      </c>
      <c r="J55" s="35" t="str">
        <f>E24</f>
        <v>Dvořák</v>
      </c>
      <c r="K55" s="38"/>
      <c r="L55" s="42"/>
    </row>
    <row r="56" s="1" customFormat="1" ht="10.32" customHeight="1">
      <c r="B56" s="37"/>
      <c r="C56" s="38"/>
      <c r="D56" s="38"/>
      <c r="E56" s="38"/>
      <c r="F56" s="38"/>
      <c r="G56" s="38"/>
      <c r="H56" s="38"/>
      <c r="I56" s="142"/>
      <c r="J56" s="38"/>
      <c r="K56" s="38"/>
      <c r="L56" s="42"/>
    </row>
    <row r="57" s="1" customFormat="1" ht="29.28" customHeight="1">
      <c r="B57" s="37"/>
      <c r="C57" s="174" t="s">
        <v>152</v>
      </c>
      <c r="D57" s="175"/>
      <c r="E57" s="175"/>
      <c r="F57" s="175"/>
      <c r="G57" s="175"/>
      <c r="H57" s="175"/>
      <c r="I57" s="176"/>
      <c r="J57" s="177" t="s">
        <v>153</v>
      </c>
      <c r="K57" s="175"/>
      <c r="L57" s="42"/>
    </row>
    <row r="58" s="1" customFormat="1" ht="10.32" customHeight="1">
      <c r="B58" s="37"/>
      <c r="C58" s="38"/>
      <c r="D58" s="38"/>
      <c r="E58" s="38"/>
      <c r="F58" s="38"/>
      <c r="G58" s="38"/>
      <c r="H58" s="38"/>
      <c r="I58" s="142"/>
      <c r="J58" s="38"/>
      <c r="K58" s="38"/>
      <c r="L58" s="42"/>
    </row>
    <row r="59" s="1" customFormat="1" ht="22.8" customHeight="1">
      <c r="B59" s="37"/>
      <c r="C59" s="178" t="s">
        <v>154</v>
      </c>
      <c r="D59" s="38"/>
      <c r="E59" s="38"/>
      <c r="F59" s="38"/>
      <c r="G59" s="38"/>
      <c r="H59" s="38"/>
      <c r="I59" s="142"/>
      <c r="J59" s="97">
        <f>J88</f>
        <v>0</v>
      </c>
      <c r="K59" s="38"/>
      <c r="L59" s="42"/>
      <c r="AU59" s="15" t="s">
        <v>155</v>
      </c>
    </row>
    <row r="60" s="8" customFormat="1" ht="24.96" customHeight="1">
      <c r="B60" s="179"/>
      <c r="C60" s="180"/>
      <c r="D60" s="181" t="s">
        <v>248</v>
      </c>
      <c r="E60" s="182"/>
      <c r="F60" s="182"/>
      <c r="G60" s="182"/>
      <c r="H60" s="182"/>
      <c r="I60" s="183"/>
      <c r="J60" s="184">
        <f>J89</f>
        <v>0</v>
      </c>
      <c r="K60" s="180"/>
      <c r="L60" s="185"/>
    </row>
    <row r="61" s="9" customFormat="1" ht="19.92" customHeight="1">
      <c r="B61" s="186"/>
      <c r="C61" s="121"/>
      <c r="D61" s="187" t="s">
        <v>249</v>
      </c>
      <c r="E61" s="188"/>
      <c r="F61" s="188"/>
      <c r="G61" s="188"/>
      <c r="H61" s="188"/>
      <c r="I61" s="189"/>
      <c r="J61" s="190">
        <f>J90</f>
        <v>0</v>
      </c>
      <c r="K61" s="121"/>
      <c r="L61" s="191"/>
    </row>
    <row r="62" s="9" customFormat="1" ht="19.92" customHeight="1">
      <c r="B62" s="186"/>
      <c r="C62" s="121"/>
      <c r="D62" s="187" t="s">
        <v>252</v>
      </c>
      <c r="E62" s="188"/>
      <c r="F62" s="188"/>
      <c r="G62" s="188"/>
      <c r="H62" s="188"/>
      <c r="I62" s="189"/>
      <c r="J62" s="190">
        <f>J130</f>
        <v>0</v>
      </c>
      <c r="K62" s="121"/>
      <c r="L62" s="191"/>
    </row>
    <row r="63" s="9" customFormat="1" ht="19.92" customHeight="1">
      <c r="B63" s="186"/>
      <c r="C63" s="121"/>
      <c r="D63" s="187" t="s">
        <v>253</v>
      </c>
      <c r="E63" s="188"/>
      <c r="F63" s="188"/>
      <c r="G63" s="188"/>
      <c r="H63" s="188"/>
      <c r="I63" s="189"/>
      <c r="J63" s="190">
        <f>J134</f>
        <v>0</v>
      </c>
      <c r="K63" s="121"/>
      <c r="L63" s="191"/>
    </row>
    <row r="64" s="9" customFormat="1" ht="19.92" customHeight="1">
      <c r="B64" s="186"/>
      <c r="C64" s="121"/>
      <c r="D64" s="187" t="s">
        <v>3960</v>
      </c>
      <c r="E64" s="188"/>
      <c r="F64" s="188"/>
      <c r="G64" s="188"/>
      <c r="H64" s="188"/>
      <c r="I64" s="189"/>
      <c r="J64" s="190">
        <f>J138</f>
        <v>0</v>
      </c>
      <c r="K64" s="121"/>
      <c r="L64" s="191"/>
    </row>
    <row r="65" s="9" customFormat="1" ht="14.88" customHeight="1">
      <c r="B65" s="186"/>
      <c r="C65" s="121"/>
      <c r="D65" s="187" t="s">
        <v>893</v>
      </c>
      <c r="E65" s="188"/>
      <c r="F65" s="188"/>
      <c r="G65" s="188"/>
      <c r="H65" s="188"/>
      <c r="I65" s="189"/>
      <c r="J65" s="190">
        <f>J139</f>
        <v>0</v>
      </c>
      <c r="K65" s="121"/>
      <c r="L65" s="191"/>
    </row>
    <row r="66" s="8" customFormat="1" ht="24.96" customHeight="1">
      <c r="B66" s="179"/>
      <c r="C66" s="180"/>
      <c r="D66" s="181" t="s">
        <v>256</v>
      </c>
      <c r="E66" s="182"/>
      <c r="F66" s="182"/>
      <c r="G66" s="182"/>
      <c r="H66" s="182"/>
      <c r="I66" s="183"/>
      <c r="J66" s="184">
        <f>J155</f>
        <v>0</v>
      </c>
      <c r="K66" s="180"/>
      <c r="L66" s="185"/>
    </row>
    <row r="67" s="9" customFormat="1" ht="19.92" customHeight="1">
      <c r="B67" s="186"/>
      <c r="C67" s="121"/>
      <c r="D67" s="187" t="s">
        <v>1343</v>
      </c>
      <c r="E67" s="188"/>
      <c r="F67" s="188"/>
      <c r="G67" s="188"/>
      <c r="H67" s="188"/>
      <c r="I67" s="189"/>
      <c r="J67" s="190">
        <f>J156</f>
        <v>0</v>
      </c>
      <c r="K67" s="121"/>
      <c r="L67" s="191"/>
    </row>
    <row r="68" s="9" customFormat="1" ht="19.92" customHeight="1">
      <c r="B68" s="186"/>
      <c r="C68" s="121"/>
      <c r="D68" s="187" t="s">
        <v>3961</v>
      </c>
      <c r="E68" s="188"/>
      <c r="F68" s="188"/>
      <c r="G68" s="188"/>
      <c r="H68" s="188"/>
      <c r="I68" s="189"/>
      <c r="J68" s="190">
        <f>J188</f>
        <v>0</v>
      </c>
      <c r="K68" s="121"/>
      <c r="L68" s="191"/>
    </row>
    <row r="69" s="1" customFormat="1" ht="21.84" customHeight="1">
      <c r="B69" s="37"/>
      <c r="C69" s="38"/>
      <c r="D69" s="38"/>
      <c r="E69" s="38"/>
      <c r="F69" s="38"/>
      <c r="G69" s="38"/>
      <c r="H69" s="38"/>
      <c r="I69" s="142"/>
      <c r="J69" s="38"/>
      <c r="K69" s="38"/>
      <c r="L69" s="42"/>
    </row>
    <row r="70" s="1" customFormat="1" ht="6.96" customHeight="1">
      <c r="B70" s="56"/>
      <c r="C70" s="57"/>
      <c r="D70" s="57"/>
      <c r="E70" s="57"/>
      <c r="F70" s="57"/>
      <c r="G70" s="57"/>
      <c r="H70" s="57"/>
      <c r="I70" s="169"/>
      <c r="J70" s="57"/>
      <c r="K70" s="57"/>
      <c r="L70" s="42"/>
    </row>
    <row r="74" s="1" customFormat="1" ht="6.96" customHeight="1">
      <c r="B74" s="58"/>
      <c r="C74" s="59"/>
      <c r="D74" s="59"/>
      <c r="E74" s="59"/>
      <c r="F74" s="59"/>
      <c r="G74" s="59"/>
      <c r="H74" s="59"/>
      <c r="I74" s="172"/>
      <c r="J74" s="59"/>
      <c r="K74" s="59"/>
      <c r="L74" s="42"/>
    </row>
    <row r="75" s="1" customFormat="1" ht="24.96" customHeight="1">
      <c r="B75" s="37"/>
      <c r="C75" s="21" t="s">
        <v>158</v>
      </c>
      <c r="D75" s="38"/>
      <c r="E75" s="38"/>
      <c r="F75" s="38"/>
      <c r="G75" s="38"/>
      <c r="H75" s="38"/>
      <c r="I75" s="142"/>
      <c r="J75" s="38"/>
      <c r="K75" s="38"/>
      <c r="L75" s="42"/>
    </row>
    <row r="76" s="1" customFormat="1" ht="6.96" customHeight="1">
      <c r="B76" s="37"/>
      <c r="C76" s="38"/>
      <c r="D76" s="38"/>
      <c r="E76" s="38"/>
      <c r="F76" s="38"/>
      <c r="G76" s="38"/>
      <c r="H76" s="38"/>
      <c r="I76" s="142"/>
      <c r="J76" s="38"/>
      <c r="K76" s="38"/>
      <c r="L76" s="42"/>
    </row>
    <row r="77" s="1" customFormat="1" ht="12" customHeight="1">
      <c r="B77" s="37"/>
      <c r="C77" s="30" t="s">
        <v>16</v>
      </c>
      <c r="D77" s="38"/>
      <c r="E77" s="38"/>
      <c r="F77" s="38"/>
      <c r="G77" s="38"/>
      <c r="H77" s="38"/>
      <c r="I77" s="142"/>
      <c r="J77" s="38"/>
      <c r="K77" s="38"/>
      <c r="L77" s="42"/>
    </row>
    <row r="78" s="1" customFormat="1" ht="16.5" customHeight="1">
      <c r="B78" s="37"/>
      <c r="C78" s="38"/>
      <c r="D78" s="38"/>
      <c r="E78" s="173" t="str">
        <f>E7</f>
        <v>Kanalizace Stříbrná Skalice - III.etapa</v>
      </c>
      <c r="F78" s="30"/>
      <c r="G78" s="30"/>
      <c r="H78" s="30"/>
      <c r="I78" s="142"/>
      <c r="J78" s="38"/>
      <c r="K78" s="38"/>
      <c r="L78" s="42"/>
    </row>
    <row r="79" s="1" customFormat="1" ht="12" customHeight="1">
      <c r="B79" s="37"/>
      <c r="C79" s="30" t="s">
        <v>144</v>
      </c>
      <c r="D79" s="38"/>
      <c r="E79" s="38"/>
      <c r="F79" s="38"/>
      <c r="G79" s="38"/>
      <c r="H79" s="38"/>
      <c r="I79" s="142"/>
      <c r="J79" s="38"/>
      <c r="K79" s="38"/>
      <c r="L79" s="42"/>
    </row>
    <row r="80" s="1" customFormat="1" ht="16.5" customHeight="1">
      <c r="B80" s="37"/>
      <c r="C80" s="38"/>
      <c r="D80" s="38"/>
      <c r="E80" s="63" t="str">
        <f>E9</f>
        <v>2019_01_01_6 - IO 1.06 Podtlaková stanice VS 1 - přípojka nn (elektro)</v>
      </c>
      <c r="F80" s="38"/>
      <c r="G80" s="38"/>
      <c r="H80" s="38"/>
      <c r="I80" s="142"/>
      <c r="J80" s="38"/>
      <c r="K80" s="38"/>
      <c r="L80" s="42"/>
    </row>
    <row r="81" s="1" customFormat="1" ht="6.96" customHeight="1">
      <c r="B81" s="37"/>
      <c r="C81" s="38"/>
      <c r="D81" s="38"/>
      <c r="E81" s="38"/>
      <c r="F81" s="38"/>
      <c r="G81" s="38"/>
      <c r="H81" s="38"/>
      <c r="I81" s="142"/>
      <c r="J81" s="38"/>
      <c r="K81" s="38"/>
      <c r="L81" s="42"/>
    </row>
    <row r="82" s="1" customFormat="1" ht="12" customHeight="1">
      <c r="B82" s="37"/>
      <c r="C82" s="30" t="s">
        <v>22</v>
      </c>
      <c r="D82" s="38"/>
      <c r="E82" s="38"/>
      <c r="F82" s="25" t="str">
        <f>F12</f>
        <v xml:space="preserve"> </v>
      </c>
      <c r="G82" s="38"/>
      <c r="H82" s="38"/>
      <c r="I82" s="144" t="s">
        <v>24</v>
      </c>
      <c r="J82" s="66" t="str">
        <f>IF(J12="","",J12)</f>
        <v>30. 1. 2019</v>
      </c>
      <c r="K82" s="38"/>
      <c r="L82" s="42"/>
    </row>
    <row r="83" s="1" customFormat="1" ht="6.96" customHeight="1">
      <c r="B83" s="37"/>
      <c r="C83" s="38"/>
      <c r="D83" s="38"/>
      <c r="E83" s="38"/>
      <c r="F83" s="38"/>
      <c r="G83" s="38"/>
      <c r="H83" s="38"/>
      <c r="I83" s="142"/>
      <c r="J83" s="38"/>
      <c r="K83" s="38"/>
      <c r="L83" s="42"/>
    </row>
    <row r="84" s="1" customFormat="1" ht="13.65" customHeight="1">
      <c r="B84" s="37"/>
      <c r="C84" s="30" t="s">
        <v>30</v>
      </c>
      <c r="D84" s="38"/>
      <c r="E84" s="38"/>
      <c r="F84" s="25" t="str">
        <f>E15</f>
        <v>Obec Stříbrná Skalice</v>
      </c>
      <c r="G84" s="38"/>
      <c r="H84" s="38"/>
      <c r="I84" s="144" t="s">
        <v>37</v>
      </c>
      <c r="J84" s="35" t="str">
        <f>E21</f>
        <v>VRV</v>
      </c>
      <c r="K84" s="38"/>
      <c r="L84" s="42"/>
    </row>
    <row r="85" s="1" customFormat="1" ht="13.65" customHeight="1">
      <c r="B85" s="37"/>
      <c r="C85" s="30" t="s">
        <v>35</v>
      </c>
      <c r="D85" s="38"/>
      <c r="E85" s="38"/>
      <c r="F85" s="25" t="str">
        <f>IF(E18="","",E18)</f>
        <v>Vyplň údaj</v>
      </c>
      <c r="G85" s="38"/>
      <c r="H85" s="38"/>
      <c r="I85" s="144" t="s">
        <v>41</v>
      </c>
      <c r="J85" s="35" t="str">
        <f>E24</f>
        <v>Dvořák</v>
      </c>
      <c r="K85" s="38"/>
      <c r="L85" s="42"/>
    </row>
    <row r="86" s="1" customFormat="1" ht="10.32" customHeight="1">
      <c r="B86" s="37"/>
      <c r="C86" s="38"/>
      <c r="D86" s="38"/>
      <c r="E86" s="38"/>
      <c r="F86" s="38"/>
      <c r="G86" s="38"/>
      <c r="H86" s="38"/>
      <c r="I86" s="142"/>
      <c r="J86" s="38"/>
      <c r="K86" s="38"/>
      <c r="L86" s="42"/>
    </row>
    <row r="87" s="10" customFormat="1" ht="29.28" customHeight="1">
      <c r="B87" s="192"/>
      <c r="C87" s="193" t="s">
        <v>159</v>
      </c>
      <c r="D87" s="194" t="s">
        <v>64</v>
      </c>
      <c r="E87" s="194" t="s">
        <v>60</v>
      </c>
      <c r="F87" s="194" t="s">
        <v>61</v>
      </c>
      <c r="G87" s="194" t="s">
        <v>160</v>
      </c>
      <c r="H87" s="194" t="s">
        <v>161</v>
      </c>
      <c r="I87" s="195" t="s">
        <v>162</v>
      </c>
      <c r="J87" s="194" t="s">
        <v>153</v>
      </c>
      <c r="K87" s="196" t="s">
        <v>163</v>
      </c>
      <c r="L87" s="197"/>
      <c r="M87" s="87" t="s">
        <v>1</v>
      </c>
      <c r="N87" s="88" t="s">
        <v>49</v>
      </c>
      <c r="O87" s="88" t="s">
        <v>164</v>
      </c>
      <c r="P87" s="88" t="s">
        <v>165</v>
      </c>
      <c r="Q87" s="88" t="s">
        <v>166</v>
      </c>
      <c r="R87" s="88" t="s">
        <v>167</v>
      </c>
      <c r="S87" s="88" t="s">
        <v>168</v>
      </c>
      <c r="T87" s="89" t="s">
        <v>169</v>
      </c>
    </row>
    <row r="88" s="1" customFormat="1" ht="22.8" customHeight="1">
      <c r="B88" s="37"/>
      <c r="C88" s="94" t="s">
        <v>170</v>
      </c>
      <c r="D88" s="38"/>
      <c r="E88" s="38"/>
      <c r="F88" s="38"/>
      <c r="G88" s="38"/>
      <c r="H88" s="38"/>
      <c r="I88" s="142"/>
      <c r="J88" s="198">
        <f>BK88</f>
        <v>0</v>
      </c>
      <c r="K88" s="38"/>
      <c r="L88" s="42"/>
      <c r="M88" s="90"/>
      <c r="N88" s="91"/>
      <c r="O88" s="91"/>
      <c r="P88" s="199">
        <f>P89+P155</f>
        <v>0</v>
      </c>
      <c r="Q88" s="91"/>
      <c r="R88" s="199">
        <f>R89+R155</f>
        <v>44.289704999999998</v>
      </c>
      <c r="S88" s="91"/>
      <c r="T88" s="200">
        <f>T89+T155</f>
        <v>11</v>
      </c>
      <c r="AT88" s="15" t="s">
        <v>78</v>
      </c>
      <c r="AU88" s="15" t="s">
        <v>155</v>
      </c>
      <c r="BK88" s="201">
        <f>BK89+BK155</f>
        <v>0</v>
      </c>
    </row>
    <row r="89" s="11" customFormat="1" ht="25.92" customHeight="1">
      <c r="B89" s="202"/>
      <c r="C89" s="203"/>
      <c r="D89" s="204" t="s">
        <v>78</v>
      </c>
      <c r="E89" s="205" t="s">
        <v>268</v>
      </c>
      <c r="F89" s="205" t="s">
        <v>269</v>
      </c>
      <c r="G89" s="203"/>
      <c r="H89" s="203"/>
      <c r="I89" s="206"/>
      <c r="J89" s="207">
        <f>BK89</f>
        <v>0</v>
      </c>
      <c r="K89" s="203"/>
      <c r="L89" s="208"/>
      <c r="M89" s="209"/>
      <c r="N89" s="210"/>
      <c r="O89" s="210"/>
      <c r="P89" s="211">
        <f>P90+P130+P134+P138</f>
        <v>0</v>
      </c>
      <c r="Q89" s="210"/>
      <c r="R89" s="211">
        <f>R90+R130+R134+R138</f>
        <v>43.748104999999995</v>
      </c>
      <c r="S89" s="210"/>
      <c r="T89" s="212">
        <f>T90+T130+T134+T138</f>
        <v>11</v>
      </c>
      <c r="AR89" s="213" t="s">
        <v>87</v>
      </c>
      <c r="AT89" s="214" t="s">
        <v>78</v>
      </c>
      <c r="AU89" s="214" t="s">
        <v>79</v>
      </c>
      <c r="AY89" s="213" t="s">
        <v>174</v>
      </c>
      <c r="BK89" s="215">
        <f>BK90+BK130+BK134+BK138</f>
        <v>0</v>
      </c>
    </row>
    <row r="90" s="11" customFormat="1" ht="22.8" customHeight="1">
      <c r="B90" s="202"/>
      <c r="C90" s="203"/>
      <c r="D90" s="204" t="s">
        <v>78</v>
      </c>
      <c r="E90" s="216" t="s">
        <v>87</v>
      </c>
      <c r="F90" s="216" t="s">
        <v>270</v>
      </c>
      <c r="G90" s="203"/>
      <c r="H90" s="203"/>
      <c r="I90" s="206"/>
      <c r="J90" s="217">
        <f>BK90</f>
        <v>0</v>
      </c>
      <c r="K90" s="203"/>
      <c r="L90" s="208"/>
      <c r="M90" s="209"/>
      <c r="N90" s="210"/>
      <c r="O90" s="210"/>
      <c r="P90" s="211">
        <f>SUM(P91:P129)</f>
        <v>0</v>
      </c>
      <c r="Q90" s="210"/>
      <c r="R90" s="211">
        <f>SUM(R91:R129)</f>
        <v>22.004249999999999</v>
      </c>
      <c r="S90" s="210"/>
      <c r="T90" s="212">
        <f>SUM(T91:T129)</f>
        <v>11</v>
      </c>
      <c r="AR90" s="213" t="s">
        <v>87</v>
      </c>
      <c r="AT90" s="214" t="s">
        <v>78</v>
      </c>
      <c r="AU90" s="214" t="s">
        <v>87</v>
      </c>
      <c r="AY90" s="213" t="s">
        <v>174</v>
      </c>
      <c r="BK90" s="215">
        <f>SUM(BK91:BK129)</f>
        <v>0</v>
      </c>
    </row>
    <row r="91" s="1" customFormat="1" ht="16.5" customHeight="1">
      <c r="B91" s="37"/>
      <c r="C91" s="218" t="s">
        <v>87</v>
      </c>
      <c r="D91" s="218" t="s">
        <v>175</v>
      </c>
      <c r="E91" s="219" t="s">
        <v>1537</v>
      </c>
      <c r="F91" s="220" t="s">
        <v>3962</v>
      </c>
      <c r="G91" s="221" t="s">
        <v>305</v>
      </c>
      <c r="H91" s="222">
        <v>25</v>
      </c>
      <c r="I91" s="223"/>
      <c r="J91" s="224">
        <f>ROUND(I91*H91,2)</f>
        <v>0</v>
      </c>
      <c r="K91" s="220" t="s">
        <v>274</v>
      </c>
      <c r="L91" s="42"/>
      <c r="M91" s="225" t="s">
        <v>1</v>
      </c>
      <c r="N91" s="226" t="s">
        <v>50</v>
      </c>
      <c r="O91" s="78"/>
      <c r="P91" s="227">
        <f>O91*H91</f>
        <v>0</v>
      </c>
      <c r="Q91" s="227">
        <v>0</v>
      </c>
      <c r="R91" s="227">
        <f>Q91*H91</f>
        <v>0</v>
      </c>
      <c r="S91" s="227">
        <v>0.44</v>
      </c>
      <c r="T91" s="228">
        <f>S91*H91</f>
        <v>11</v>
      </c>
      <c r="AR91" s="15" t="s">
        <v>192</v>
      </c>
      <c r="AT91" s="15" t="s">
        <v>175</v>
      </c>
      <c r="AU91" s="15" t="s">
        <v>90</v>
      </c>
      <c r="AY91" s="15" t="s">
        <v>174</v>
      </c>
      <c r="BE91" s="229">
        <f>IF(N91="základní",J91,0)</f>
        <v>0</v>
      </c>
      <c r="BF91" s="229">
        <f>IF(N91="snížená",J91,0)</f>
        <v>0</v>
      </c>
      <c r="BG91" s="229">
        <f>IF(N91="zákl. přenesená",J91,0)</f>
        <v>0</v>
      </c>
      <c r="BH91" s="229">
        <f>IF(N91="sníž. přenesená",J91,0)</f>
        <v>0</v>
      </c>
      <c r="BI91" s="229">
        <f>IF(N91="nulová",J91,0)</f>
        <v>0</v>
      </c>
      <c r="BJ91" s="15" t="s">
        <v>87</v>
      </c>
      <c r="BK91" s="229">
        <f>ROUND(I91*H91,2)</f>
        <v>0</v>
      </c>
      <c r="BL91" s="15" t="s">
        <v>192</v>
      </c>
      <c r="BM91" s="15" t="s">
        <v>3963</v>
      </c>
    </row>
    <row r="92" s="1" customFormat="1">
      <c r="B92" s="37"/>
      <c r="C92" s="38"/>
      <c r="D92" s="230" t="s">
        <v>181</v>
      </c>
      <c r="E92" s="38"/>
      <c r="F92" s="231" t="s">
        <v>3964</v>
      </c>
      <c r="G92" s="38"/>
      <c r="H92" s="38"/>
      <c r="I92" s="142"/>
      <c r="J92" s="38"/>
      <c r="K92" s="38"/>
      <c r="L92" s="42"/>
      <c r="M92" s="232"/>
      <c r="N92" s="78"/>
      <c r="O92" s="78"/>
      <c r="P92" s="78"/>
      <c r="Q92" s="78"/>
      <c r="R92" s="78"/>
      <c r="S92" s="78"/>
      <c r="T92" s="79"/>
      <c r="AT92" s="15" t="s">
        <v>181</v>
      </c>
      <c r="AU92" s="15" t="s">
        <v>90</v>
      </c>
    </row>
    <row r="93" s="12" customFormat="1">
      <c r="B93" s="236"/>
      <c r="C93" s="237"/>
      <c r="D93" s="230" t="s">
        <v>287</v>
      </c>
      <c r="E93" s="238" t="s">
        <v>1</v>
      </c>
      <c r="F93" s="239" t="s">
        <v>3965</v>
      </c>
      <c r="G93" s="237"/>
      <c r="H93" s="240">
        <v>25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5"/>
      <c r="AT93" s="246" t="s">
        <v>287</v>
      </c>
      <c r="AU93" s="246" t="s">
        <v>90</v>
      </c>
      <c r="AV93" s="12" t="s">
        <v>90</v>
      </c>
      <c r="AW93" s="12" t="s">
        <v>40</v>
      </c>
      <c r="AX93" s="12" t="s">
        <v>87</v>
      </c>
      <c r="AY93" s="246" t="s">
        <v>174</v>
      </c>
    </row>
    <row r="94" s="1" customFormat="1" ht="16.5" customHeight="1">
      <c r="B94" s="37"/>
      <c r="C94" s="218" t="s">
        <v>90</v>
      </c>
      <c r="D94" s="218" t="s">
        <v>175</v>
      </c>
      <c r="E94" s="219" t="s">
        <v>1574</v>
      </c>
      <c r="F94" s="220" t="s">
        <v>1575</v>
      </c>
      <c r="G94" s="221" t="s">
        <v>284</v>
      </c>
      <c r="H94" s="222">
        <v>68</v>
      </c>
      <c r="I94" s="223"/>
      <c r="J94" s="224">
        <f>ROUND(I94*H94,2)</f>
        <v>0</v>
      </c>
      <c r="K94" s="220" t="s">
        <v>274</v>
      </c>
      <c r="L94" s="42"/>
      <c r="M94" s="225" t="s">
        <v>1</v>
      </c>
      <c r="N94" s="226" t="s">
        <v>50</v>
      </c>
      <c r="O94" s="78"/>
      <c r="P94" s="227">
        <f>O94*H94</f>
        <v>0</v>
      </c>
      <c r="Q94" s="227">
        <v>0</v>
      </c>
      <c r="R94" s="227">
        <f>Q94*H94</f>
        <v>0</v>
      </c>
      <c r="S94" s="227">
        <v>0</v>
      </c>
      <c r="T94" s="228">
        <f>S94*H94</f>
        <v>0</v>
      </c>
      <c r="AR94" s="15" t="s">
        <v>192</v>
      </c>
      <c r="AT94" s="15" t="s">
        <v>175</v>
      </c>
      <c r="AU94" s="15" t="s">
        <v>90</v>
      </c>
      <c r="AY94" s="15" t="s">
        <v>174</v>
      </c>
      <c r="BE94" s="229">
        <f>IF(N94="základní",J94,0)</f>
        <v>0</v>
      </c>
      <c r="BF94" s="229">
        <f>IF(N94="snížená",J94,0)</f>
        <v>0</v>
      </c>
      <c r="BG94" s="229">
        <f>IF(N94="zákl. přenesená",J94,0)</f>
        <v>0</v>
      </c>
      <c r="BH94" s="229">
        <f>IF(N94="sníž. přenesená",J94,0)</f>
        <v>0</v>
      </c>
      <c r="BI94" s="229">
        <f>IF(N94="nulová",J94,0)</f>
        <v>0</v>
      </c>
      <c r="BJ94" s="15" t="s">
        <v>87</v>
      </c>
      <c r="BK94" s="229">
        <f>ROUND(I94*H94,2)</f>
        <v>0</v>
      </c>
      <c r="BL94" s="15" t="s">
        <v>192</v>
      </c>
      <c r="BM94" s="15" t="s">
        <v>3966</v>
      </c>
    </row>
    <row r="95" s="1" customFormat="1">
      <c r="B95" s="37"/>
      <c r="C95" s="38"/>
      <c r="D95" s="230" t="s">
        <v>181</v>
      </c>
      <c r="E95" s="38"/>
      <c r="F95" s="231" t="s">
        <v>1575</v>
      </c>
      <c r="G95" s="38"/>
      <c r="H95" s="38"/>
      <c r="I95" s="142"/>
      <c r="J95" s="38"/>
      <c r="K95" s="38"/>
      <c r="L95" s="42"/>
      <c r="M95" s="232"/>
      <c r="N95" s="78"/>
      <c r="O95" s="78"/>
      <c r="P95" s="78"/>
      <c r="Q95" s="78"/>
      <c r="R95" s="78"/>
      <c r="S95" s="78"/>
      <c r="T95" s="79"/>
      <c r="AT95" s="15" t="s">
        <v>181</v>
      </c>
      <c r="AU95" s="15" t="s">
        <v>90</v>
      </c>
    </row>
    <row r="96" s="12" customFormat="1">
      <c r="B96" s="236"/>
      <c r="C96" s="237"/>
      <c r="D96" s="230" t="s">
        <v>287</v>
      </c>
      <c r="E96" s="238" t="s">
        <v>1</v>
      </c>
      <c r="F96" s="239" t="s">
        <v>3967</v>
      </c>
      <c r="G96" s="237"/>
      <c r="H96" s="240">
        <v>68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AT96" s="246" t="s">
        <v>287</v>
      </c>
      <c r="AU96" s="246" t="s">
        <v>90</v>
      </c>
      <c r="AV96" s="12" t="s">
        <v>90</v>
      </c>
      <c r="AW96" s="12" t="s">
        <v>40</v>
      </c>
      <c r="AX96" s="12" t="s">
        <v>87</v>
      </c>
      <c r="AY96" s="246" t="s">
        <v>174</v>
      </c>
    </row>
    <row r="97" s="1" customFormat="1" ht="16.5" customHeight="1">
      <c r="B97" s="37"/>
      <c r="C97" s="218" t="s">
        <v>187</v>
      </c>
      <c r="D97" s="218" t="s">
        <v>175</v>
      </c>
      <c r="E97" s="219" t="s">
        <v>1347</v>
      </c>
      <c r="F97" s="220" t="s">
        <v>1348</v>
      </c>
      <c r="G97" s="221" t="s">
        <v>284</v>
      </c>
      <c r="H97" s="222">
        <v>60.5</v>
      </c>
      <c r="I97" s="223"/>
      <c r="J97" s="224">
        <f>ROUND(I97*H97,2)</f>
        <v>0</v>
      </c>
      <c r="K97" s="220" t="s">
        <v>274</v>
      </c>
      <c r="L97" s="42"/>
      <c r="M97" s="225" t="s">
        <v>1</v>
      </c>
      <c r="N97" s="226" t="s">
        <v>50</v>
      </c>
      <c r="O97" s="78"/>
      <c r="P97" s="227">
        <f>O97*H97</f>
        <v>0</v>
      </c>
      <c r="Q97" s="227">
        <v>0</v>
      </c>
      <c r="R97" s="227">
        <f>Q97*H97</f>
        <v>0</v>
      </c>
      <c r="S97" s="227">
        <v>0</v>
      </c>
      <c r="T97" s="228">
        <f>S97*H97</f>
        <v>0</v>
      </c>
      <c r="AR97" s="15" t="s">
        <v>192</v>
      </c>
      <c r="AT97" s="15" t="s">
        <v>175</v>
      </c>
      <c r="AU97" s="15" t="s">
        <v>90</v>
      </c>
      <c r="AY97" s="15" t="s">
        <v>174</v>
      </c>
      <c r="BE97" s="229">
        <f>IF(N97="základní",J97,0)</f>
        <v>0</v>
      </c>
      <c r="BF97" s="229">
        <f>IF(N97="snížená",J97,0)</f>
        <v>0</v>
      </c>
      <c r="BG97" s="229">
        <f>IF(N97="zákl. přenesená",J97,0)</f>
        <v>0</v>
      </c>
      <c r="BH97" s="229">
        <f>IF(N97="sníž. přenesená",J97,0)</f>
        <v>0</v>
      </c>
      <c r="BI97" s="229">
        <f>IF(N97="nulová",J97,0)</f>
        <v>0</v>
      </c>
      <c r="BJ97" s="15" t="s">
        <v>87</v>
      </c>
      <c r="BK97" s="229">
        <f>ROUND(I97*H97,2)</f>
        <v>0</v>
      </c>
      <c r="BL97" s="15" t="s">
        <v>192</v>
      </c>
      <c r="BM97" s="15" t="s">
        <v>3968</v>
      </c>
    </row>
    <row r="98" s="1" customFormat="1">
      <c r="B98" s="37"/>
      <c r="C98" s="38"/>
      <c r="D98" s="230" t="s">
        <v>181</v>
      </c>
      <c r="E98" s="38"/>
      <c r="F98" s="231" t="s">
        <v>1350</v>
      </c>
      <c r="G98" s="38"/>
      <c r="H98" s="38"/>
      <c r="I98" s="142"/>
      <c r="J98" s="38"/>
      <c r="K98" s="38"/>
      <c r="L98" s="42"/>
      <c r="M98" s="232"/>
      <c r="N98" s="78"/>
      <c r="O98" s="78"/>
      <c r="P98" s="78"/>
      <c r="Q98" s="78"/>
      <c r="R98" s="78"/>
      <c r="S98" s="78"/>
      <c r="T98" s="79"/>
      <c r="AT98" s="15" t="s">
        <v>181</v>
      </c>
      <c r="AU98" s="15" t="s">
        <v>90</v>
      </c>
    </row>
    <row r="99" s="12" customFormat="1">
      <c r="B99" s="236"/>
      <c r="C99" s="237"/>
      <c r="D99" s="230" t="s">
        <v>287</v>
      </c>
      <c r="E99" s="238" t="s">
        <v>1</v>
      </c>
      <c r="F99" s="239" t="s">
        <v>3969</v>
      </c>
      <c r="G99" s="237"/>
      <c r="H99" s="240">
        <v>60.5</v>
      </c>
      <c r="I99" s="241"/>
      <c r="J99" s="237"/>
      <c r="K99" s="237"/>
      <c r="L99" s="242"/>
      <c r="M99" s="243"/>
      <c r="N99" s="244"/>
      <c r="O99" s="244"/>
      <c r="P99" s="244"/>
      <c r="Q99" s="244"/>
      <c r="R99" s="244"/>
      <c r="S99" s="244"/>
      <c r="T99" s="245"/>
      <c r="AT99" s="246" t="s">
        <v>287</v>
      </c>
      <c r="AU99" s="246" t="s">
        <v>90</v>
      </c>
      <c r="AV99" s="12" t="s">
        <v>90</v>
      </c>
      <c r="AW99" s="12" t="s">
        <v>40</v>
      </c>
      <c r="AX99" s="12" t="s">
        <v>87</v>
      </c>
      <c r="AY99" s="246" t="s">
        <v>174</v>
      </c>
    </row>
    <row r="100" s="1" customFormat="1" ht="16.5" customHeight="1">
      <c r="B100" s="37"/>
      <c r="C100" s="218" t="s">
        <v>192</v>
      </c>
      <c r="D100" s="218" t="s">
        <v>175</v>
      </c>
      <c r="E100" s="219" t="s">
        <v>983</v>
      </c>
      <c r="F100" s="220" t="s">
        <v>984</v>
      </c>
      <c r="G100" s="221" t="s">
        <v>284</v>
      </c>
      <c r="H100" s="222">
        <v>60.5</v>
      </c>
      <c r="I100" s="223"/>
      <c r="J100" s="224">
        <f>ROUND(I100*H100,2)</f>
        <v>0</v>
      </c>
      <c r="K100" s="220" t="s">
        <v>274</v>
      </c>
      <c r="L100" s="42"/>
      <c r="M100" s="225" t="s">
        <v>1</v>
      </c>
      <c r="N100" s="226" t="s">
        <v>50</v>
      </c>
      <c r="O100" s="78"/>
      <c r="P100" s="227">
        <f>O100*H100</f>
        <v>0</v>
      </c>
      <c r="Q100" s="227">
        <v>0</v>
      </c>
      <c r="R100" s="227">
        <f>Q100*H100</f>
        <v>0</v>
      </c>
      <c r="S100" s="227">
        <v>0</v>
      </c>
      <c r="T100" s="228">
        <f>S100*H100</f>
        <v>0</v>
      </c>
      <c r="AR100" s="15" t="s">
        <v>192</v>
      </c>
      <c r="AT100" s="15" t="s">
        <v>175</v>
      </c>
      <c r="AU100" s="15" t="s">
        <v>90</v>
      </c>
      <c r="AY100" s="15" t="s">
        <v>174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15" t="s">
        <v>87</v>
      </c>
      <c r="BK100" s="229">
        <f>ROUND(I100*H100,2)</f>
        <v>0</v>
      </c>
      <c r="BL100" s="15" t="s">
        <v>192</v>
      </c>
      <c r="BM100" s="15" t="s">
        <v>3970</v>
      </c>
    </row>
    <row r="101" s="1" customFormat="1">
      <c r="B101" s="37"/>
      <c r="C101" s="38"/>
      <c r="D101" s="230" t="s">
        <v>181</v>
      </c>
      <c r="E101" s="38"/>
      <c r="F101" s="231" t="s">
        <v>986</v>
      </c>
      <c r="G101" s="38"/>
      <c r="H101" s="38"/>
      <c r="I101" s="142"/>
      <c r="J101" s="38"/>
      <c r="K101" s="38"/>
      <c r="L101" s="42"/>
      <c r="M101" s="232"/>
      <c r="N101" s="78"/>
      <c r="O101" s="78"/>
      <c r="P101" s="78"/>
      <c r="Q101" s="78"/>
      <c r="R101" s="78"/>
      <c r="S101" s="78"/>
      <c r="T101" s="79"/>
      <c r="AT101" s="15" t="s">
        <v>181</v>
      </c>
      <c r="AU101" s="15" t="s">
        <v>90</v>
      </c>
    </row>
    <row r="102" s="12" customFormat="1">
      <c r="B102" s="236"/>
      <c r="C102" s="237"/>
      <c r="D102" s="230" t="s">
        <v>287</v>
      </c>
      <c r="E102" s="238" t="s">
        <v>1</v>
      </c>
      <c r="F102" s="239" t="s">
        <v>3969</v>
      </c>
      <c r="G102" s="237"/>
      <c r="H102" s="240">
        <v>60.5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AT102" s="246" t="s">
        <v>287</v>
      </c>
      <c r="AU102" s="246" t="s">
        <v>90</v>
      </c>
      <c r="AV102" s="12" t="s">
        <v>90</v>
      </c>
      <c r="AW102" s="12" t="s">
        <v>40</v>
      </c>
      <c r="AX102" s="12" t="s">
        <v>79</v>
      </c>
      <c r="AY102" s="246" t="s">
        <v>174</v>
      </c>
    </row>
    <row r="103" s="1" customFormat="1" ht="16.5" customHeight="1">
      <c r="B103" s="37"/>
      <c r="C103" s="218" t="s">
        <v>173</v>
      </c>
      <c r="D103" s="218" t="s">
        <v>175</v>
      </c>
      <c r="E103" s="219" t="s">
        <v>294</v>
      </c>
      <c r="F103" s="220" t="s">
        <v>295</v>
      </c>
      <c r="G103" s="221" t="s">
        <v>284</v>
      </c>
      <c r="H103" s="222">
        <v>22.5</v>
      </c>
      <c r="I103" s="223"/>
      <c r="J103" s="224">
        <f>ROUND(I103*H103,2)</f>
        <v>0</v>
      </c>
      <c r="K103" s="220" t="s">
        <v>274</v>
      </c>
      <c r="L103" s="42"/>
      <c r="M103" s="225" t="s">
        <v>1</v>
      </c>
      <c r="N103" s="226" t="s">
        <v>50</v>
      </c>
      <c r="O103" s="78"/>
      <c r="P103" s="227">
        <f>O103*H103</f>
        <v>0</v>
      </c>
      <c r="Q103" s="227">
        <v>0</v>
      </c>
      <c r="R103" s="227">
        <f>Q103*H103</f>
        <v>0</v>
      </c>
      <c r="S103" s="227">
        <v>0</v>
      </c>
      <c r="T103" s="228">
        <f>S103*H103</f>
        <v>0</v>
      </c>
      <c r="AR103" s="15" t="s">
        <v>192</v>
      </c>
      <c r="AT103" s="15" t="s">
        <v>175</v>
      </c>
      <c r="AU103" s="15" t="s">
        <v>90</v>
      </c>
      <c r="AY103" s="15" t="s">
        <v>174</v>
      </c>
      <c r="BE103" s="229">
        <f>IF(N103="základní",J103,0)</f>
        <v>0</v>
      </c>
      <c r="BF103" s="229">
        <f>IF(N103="snížená",J103,0)</f>
        <v>0</v>
      </c>
      <c r="BG103" s="229">
        <f>IF(N103="zákl. přenesená",J103,0)</f>
        <v>0</v>
      </c>
      <c r="BH103" s="229">
        <f>IF(N103="sníž. přenesená",J103,0)</f>
        <v>0</v>
      </c>
      <c r="BI103" s="229">
        <f>IF(N103="nulová",J103,0)</f>
        <v>0</v>
      </c>
      <c r="BJ103" s="15" t="s">
        <v>87</v>
      </c>
      <c r="BK103" s="229">
        <f>ROUND(I103*H103,2)</f>
        <v>0</v>
      </c>
      <c r="BL103" s="15" t="s">
        <v>192</v>
      </c>
      <c r="BM103" s="15" t="s">
        <v>3971</v>
      </c>
    </row>
    <row r="104" s="1" customFormat="1">
      <c r="B104" s="37"/>
      <c r="C104" s="38"/>
      <c r="D104" s="230" t="s">
        <v>181</v>
      </c>
      <c r="E104" s="38"/>
      <c r="F104" s="231" t="s">
        <v>297</v>
      </c>
      <c r="G104" s="38"/>
      <c r="H104" s="38"/>
      <c r="I104" s="142"/>
      <c r="J104" s="38"/>
      <c r="K104" s="38"/>
      <c r="L104" s="42"/>
      <c r="M104" s="232"/>
      <c r="N104" s="78"/>
      <c r="O104" s="78"/>
      <c r="P104" s="78"/>
      <c r="Q104" s="78"/>
      <c r="R104" s="78"/>
      <c r="S104" s="78"/>
      <c r="T104" s="79"/>
      <c r="AT104" s="15" t="s">
        <v>181</v>
      </c>
      <c r="AU104" s="15" t="s">
        <v>90</v>
      </c>
    </row>
    <row r="105" s="12" customFormat="1">
      <c r="B105" s="236"/>
      <c r="C105" s="237"/>
      <c r="D105" s="230" t="s">
        <v>287</v>
      </c>
      <c r="E105" s="238" t="s">
        <v>1</v>
      </c>
      <c r="F105" s="239" t="s">
        <v>3972</v>
      </c>
      <c r="G105" s="237"/>
      <c r="H105" s="240">
        <v>22.5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AT105" s="246" t="s">
        <v>287</v>
      </c>
      <c r="AU105" s="246" t="s">
        <v>90</v>
      </c>
      <c r="AV105" s="12" t="s">
        <v>90</v>
      </c>
      <c r="AW105" s="12" t="s">
        <v>40</v>
      </c>
      <c r="AX105" s="12" t="s">
        <v>79</v>
      </c>
      <c r="AY105" s="246" t="s">
        <v>174</v>
      </c>
    </row>
    <row r="106" s="1" customFormat="1" ht="16.5" customHeight="1">
      <c r="B106" s="37"/>
      <c r="C106" s="218" t="s">
        <v>200</v>
      </c>
      <c r="D106" s="218" t="s">
        <v>175</v>
      </c>
      <c r="E106" s="219" t="s">
        <v>1774</v>
      </c>
      <c r="F106" s="220" t="s">
        <v>1775</v>
      </c>
      <c r="G106" s="221" t="s">
        <v>284</v>
      </c>
      <c r="H106" s="222">
        <v>22.5</v>
      </c>
      <c r="I106" s="223"/>
      <c r="J106" s="224">
        <f>ROUND(I106*H106,2)</f>
        <v>0</v>
      </c>
      <c r="K106" s="220" t="s">
        <v>274</v>
      </c>
      <c r="L106" s="42"/>
      <c r="M106" s="225" t="s">
        <v>1</v>
      </c>
      <c r="N106" s="226" t="s">
        <v>50</v>
      </c>
      <c r="O106" s="78"/>
      <c r="P106" s="227">
        <f>O106*H106</f>
        <v>0</v>
      </c>
      <c r="Q106" s="227">
        <v>0</v>
      </c>
      <c r="R106" s="227">
        <f>Q106*H106</f>
        <v>0</v>
      </c>
      <c r="S106" s="227">
        <v>0</v>
      </c>
      <c r="T106" s="228">
        <f>S106*H106</f>
        <v>0</v>
      </c>
      <c r="AR106" s="15" t="s">
        <v>192</v>
      </c>
      <c r="AT106" s="15" t="s">
        <v>175</v>
      </c>
      <c r="AU106" s="15" t="s">
        <v>90</v>
      </c>
      <c r="AY106" s="15" t="s">
        <v>174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15" t="s">
        <v>87</v>
      </c>
      <c r="BK106" s="229">
        <f>ROUND(I106*H106,2)</f>
        <v>0</v>
      </c>
      <c r="BL106" s="15" t="s">
        <v>192</v>
      </c>
      <c r="BM106" s="15" t="s">
        <v>3973</v>
      </c>
    </row>
    <row r="107" s="1" customFormat="1">
      <c r="B107" s="37"/>
      <c r="C107" s="38"/>
      <c r="D107" s="230" t="s">
        <v>181</v>
      </c>
      <c r="E107" s="38"/>
      <c r="F107" s="231" t="s">
        <v>1775</v>
      </c>
      <c r="G107" s="38"/>
      <c r="H107" s="38"/>
      <c r="I107" s="142"/>
      <c r="J107" s="38"/>
      <c r="K107" s="38"/>
      <c r="L107" s="42"/>
      <c r="M107" s="232"/>
      <c r="N107" s="78"/>
      <c r="O107" s="78"/>
      <c r="P107" s="78"/>
      <c r="Q107" s="78"/>
      <c r="R107" s="78"/>
      <c r="S107" s="78"/>
      <c r="T107" s="79"/>
      <c r="AT107" s="15" t="s">
        <v>181</v>
      </c>
      <c r="AU107" s="15" t="s">
        <v>90</v>
      </c>
    </row>
    <row r="108" s="12" customFormat="1">
      <c r="B108" s="236"/>
      <c r="C108" s="237"/>
      <c r="D108" s="230" t="s">
        <v>287</v>
      </c>
      <c r="E108" s="238" t="s">
        <v>1</v>
      </c>
      <c r="F108" s="239" t="s">
        <v>3972</v>
      </c>
      <c r="G108" s="237"/>
      <c r="H108" s="240">
        <v>22.5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AT108" s="246" t="s">
        <v>287</v>
      </c>
      <c r="AU108" s="246" t="s">
        <v>90</v>
      </c>
      <c r="AV108" s="12" t="s">
        <v>90</v>
      </c>
      <c r="AW108" s="12" t="s">
        <v>40</v>
      </c>
      <c r="AX108" s="12" t="s">
        <v>79</v>
      </c>
      <c r="AY108" s="246" t="s">
        <v>174</v>
      </c>
    </row>
    <row r="109" s="1" customFormat="1" ht="16.5" customHeight="1">
      <c r="B109" s="37"/>
      <c r="C109" s="218" t="s">
        <v>205</v>
      </c>
      <c r="D109" s="218" t="s">
        <v>175</v>
      </c>
      <c r="E109" s="219" t="s">
        <v>1002</v>
      </c>
      <c r="F109" s="220" t="s">
        <v>1003</v>
      </c>
      <c r="G109" s="221" t="s">
        <v>417</v>
      </c>
      <c r="H109" s="222">
        <v>45</v>
      </c>
      <c r="I109" s="223"/>
      <c r="J109" s="224">
        <f>ROUND(I109*H109,2)</f>
        <v>0</v>
      </c>
      <c r="K109" s="220" t="s">
        <v>274</v>
      </c>
      <c r="L109" s="42"/>
      <c r="M109" s="225" t="s">
        <v>1</v>
      </c>
      <c r="N109" s="226" t="s">
        <v>50</v>
      </c>
      <c r="O109" s="78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15" t="s">
        <v>192</v>
      </c>
      <c r="AT109" s="15" t="s">
        <v>175</v>
      </c>
      <c r="AU109" s="15" t="s">
        <v>90</v>
      </c>
      <c r="AY109" s="15" t="s">
        <v>174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15" t="s">
        <v>87</v>
      </c>
      <c r="BK109" s="229">
        <f>ROUND(I109*H109,2)</f>
        <v>0</v>
      </c>
      <c r="BL109" s="15" t="s">
        <v>192</v>
      </c>
      <c r="BM109" s="15" t="s">
        <v>3974</v>
      </c>
    </row>
    <row r="110" s="1" customFormat="1">
      <c r="B110" s="37"/>
      <c r="C110" s="38"/>
      <c r="D110" s="230" t="s">
        <v>181</v>
      </c>
      <c r="E110" s="38"/>
      <c r="F110" s="231" t="s">
        <v>3975</v>
      </c>
      <c r="G110" s="38"/>
      <c r="H110" s="38"/>
      <c r="I110" s="142"/>
      <c r="J110" s="38"/>
      <c r="K110" s="38"/>
      <c r="L110" s="42"/>
      <c r="M110" s="232"/>
      <c r="N110" s="78"/>
      <c r="O110" s="78"/>
      <c r="P110" s="78"/>
      <c r="Q110" s="78"/>
      <c r="R110" s="78"/>
      <c r="S110" s="78"/>
      <c r="T110" s="79"/>
      <c r="AT110" s="15" t="s">
        <v>181</v>
      </c>
      <c r="AU110" s="15" t="s">
        <v>90</v>
      </c>
    </row>
    <row r="111" s="12" customFormat="1">
      <c r="B111" s="236"/>
      <c r="C111" s="237"/>
      <c r="D111" s="230" t="s">
        <v>287</v>
      </c>
      <c r="E111" s="238" t="s">
        <v>1</v>
      </c>
      <c r="F111" s="239" t="s">
        <v>3976</v>
      </c>
      <c r="G111" s="237"/>
      <c r="H111" s="240">
        <v>45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AT111" s="246" t="s">
        <v>287</v>
      </c>
      <c r="AU111" s="246" t="s">
        <v>90</v>
      </c>
      <c r="AV111" s="12" t="s">
        <v>90</v>
      </c>
      <c r="AW111" s="12" t="s">
        <v>40</v>
      </c>
      <c r="AX111" s="12" t="s">
        <v>79</v>
      </c>
      <c r="AY111" s="246" t="s">
        <v>174</v>
      </c>
    </row>
    <row r="112" s="1" customFormat="1" ht="16.5" customHeight="1">
      <c r="B112" s="37"/>
      <c r="C112" s="218" t="s">
        <v>209</v>
      </c>
      <c r="D112" s="218" t="s">
        <v>175</v>
      </c>
      <c r="E112" s="219" t="s">
        <v>1006</v>
      </c>
      <c r="F112" s="220" t="s">
        <v>3977</v>
      </c>
      <c r="G112" s="221" t="s">
        <v>284</v>
      </c>
      <c r="H112" s="222">
        <v>38</v>
      </c>
      <c r="I112" s="223"/>
      <c r="J112" s="224">
        <f>ROUND(I112*H112,2)</f>
        <v>0</v>
      </c>
      <c r="K112" s="220" t="s">
        <v>274</v>
      </c>
      <c r="L112" s="42"/>
      <c r="M112" s="225" t="s">
        <v>1</v>
      </c>
      <c r="N112" s="226" t="s">
        <v>50</v>
      </c>
      <c r="O112" s="78"/>
      <c r="P112" s="227">
        <f>O112*H112</f>
        <v>0</v>
      </c>
      <c r="Q112" s="227">
        <v>0</v>
      </c>
      <c r="R112" s="227">
        <f>Q112*H112</f>
        <v>0</v>
      </c>
      <c r="S112" s="227">
        <v>0</v>
      </c>
      <c r="T112" s="228">
        <f>S112*H112</f>
        <v>0</v>
      </c>
      <c r="AR112" s="15" t="s">
        <v>192</v>
      </c>
      <c r="AT112" s="15" t="s">
        <v>175</v>
      </c>
      <c r="AU112" s="15" t="s">
        <v>90</v>
      </c>
      <c r="AY112" s="15" t="s">
        <v>174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15" t="s">
        <v>87</v>
      </c>
      <c r="BK112" s="229">
        <f>ROUND(I112*H112,2)</f>
        <v>0</v>
      </c>
      <c r="BL112" s="15" t="s">
        <v>192</v>
      </c>
      <c r="BM112" s="15" t="s">
        <v>3978</v>
      </c>
    </row>
    <row r="113" s="1" customFormat="1">
      <c r="B113" s="37"/>
      <c r="C113" s="38"/>
      <c r="D113" s="230" t="s">
        <v>181</v>
      </c>
      <c r="E113" s="38"/>
      <c r="F113" s="231" t="s">
        <v>1354</v>
      </c>
      <c r="G113" s="38"/>
      <c r="H113" s="38"/>
      <c r="I113" s="142"/>
      <c r="J113" s="38"/>
      <c r="K113" s="38"/>
      <c r="L113" s="42"/>
      <c r="M113" s="232"/>
      <c r="N113" s="78"/>
      <c r="O113" s="78"/>
      <c r="P113" s="78"/>
      <c r="Q113" s="78"/>
      <c r="R113" s="78"/>
      <c r="S113" s="78"/>
      <c r="T113" s="79"/>
      <c r="AT113" s="15" t="s">
        <v>181</v>
      </c>
      <c r="AU113" s="15" t="s">
        <v>90</v>
      </c>
    </row>
    <row r="114" s="12" customFormat="1">
      <c r="B114" s="236"/>
      <c r="C114" s="237"/>
      <c r="D114" s="230" t="s">
        <v>287</v>
      </c>
      <c r="E114" s="238" t="s">
        <v>1</v>
      </c>
      <c r="F114" s="239" t="s">
        <v>3979</v>
      </c>
      <c r="G114" s="237"/>
      <c r="H114" s="240">
        <v>38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AT114" s="246" t="s">
        <v>287</v>
      </c>
      <c r="AU114" s="246" t="s">
        <v>90</v>
      </c>
      <c r="AV114" s="12" t="s">
        <v>90</v>
      </c>
      <c r="AW114" s="12" t="s">
        <v>40</v>
      </c>
      <c r="AX114" s="12" t="s">
        <v>87</v>
      </c>
      <c r="AY114" s="246" t="s">
        <v>174</v>
      </c>
    </row>
    <row r="115" s="1" customFormat="1" ht="16.5" customHeight="1">
      <c r="B115" s="37"/>
      <c r="C115" s="218" t="s">
        <v>213</v>
      </c>
      <c r="D115" s="218" t="s">
        <v>175</v>
      </c>
      <c r="E115" s="219" t="s">
        <v>3980</v>
      </c>
      <c r="F115" s="220" t="s">
        <v>3981</v>
      </c>
      <c r="G115" s="221" t="s">
        <v>284</v>
      </c>
      <c r="H115" s="222">
        <v>11</v>
      </c>
      <c r="I115" s="223"/>
      <c r="J115" s="224">
        <f>ROUND(I115*H115,2)</f>
        <v>0</v>
      </c>
      <c r="K115" s="220" t="s">
        <v>274</v>
      </c>
      <c r="L115" s="42"/>
      <c r="M115" s="225" t="s">
        <v>1</v>
      </c>
      <c r="N115" s="226" t="s">
        <v>50</v>
      </c>
      <c r="O115" s="78"/>
      <c r="P115" s="227">
        <f>O115*H115</f>
        <v>0</v>
      </c>
      <c r="Q115" s="227">
        <v>0</v>
      </c>
      <c r="R115" s="227">
        <f>Q115*H115</f>
        <v>0</v>
      </c>
      <c r="S115" s="227">
        <v>0</v>
      </c>
      <c r="T115" s="228">
        <f>S115*H115</f>
        <v>0</v>
      </c>
      <c r="AR115" s="15" t="s">
        <v>192</v>
      </c>
      <c r="AT115" s="15" t="s">
        <v>175</v>
      </c>
      <c r="AU115" s="15" t="s">
        <v>90</v>
      </c>
      <c r="AY115" s="15" t="s">
        <v>174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15" t="s">
        <v>87</v>
      </c>
      <c r="BK115" s="229">
        <f>ROUND(I115*H115,2)</f>
        <v>0</v>
      </c>
      <c r="BL115" s="15" t="s">
        <v>192</v>
      </c>
      <c r="BM115" s="15" t="s">
        <v>3982</v>
      </c>
    </row>
    <row r="116" s="1" customFormat="1">
      <c r="B116" s="37"/>
      <c r="C116" s="38"/>
      <c r="D116" s="230" t="s">
        <v>181</v>
      </c>
      <c r="E116" s="38"/>
      <c r="F116" s="231" t="s">
        <v>3983</v>
      </c>
      <c r="G116" s="38"/>
      <c r="H116" s="38"/>
      <c r="I116" s="142"/>
      <c r="J116" s="38"/>
      <c r="K116" s="38"/>
      <c r="L116" s="42"/>
      <c r="M116" s="232"/>
      <c r="N116" s="78"/>
      <c r="O116" s="78"/>
      <c r="P116" s="78"/>
      <c r="Q116" s="78"/>
      <c r="R116" s="78"/>
      <c r="S116" s="78"/>
      <c r="T116" s="79"/>
      <c r="AT116" s="15" t="s">
        <v>181</v>
      </c>
      <c r="AU116" s="15" t="s">
        <v>90</v>
      </c>
    </row>
    <row r="117" s="12" customFormat="1">
      <c r="B117" s="236"/>
      <c r="C117" s="237"/>
      <c r="D117" s="230" t="s">
        <v>287</v>
      </c>
      <c r="E117" s="238" t="s">
        <v>1</v>
      </c>
      <c r="F117" s="239" t="s">
        <v>3984</v>
      </c>
      <c r="G117" s="237"/>
      <c r="H117" s="240">
        <v>11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AT117" s="246" t="s">
        <v>287</v>
      </c>
      <c r="AU117" s="246" t="s">
        <v>90</v>
      </c>
      <c r="AV117" s="12" t="s">
        <v>90</v>
      </c>
      <c r="AW117" s="12" t="s">
        <v>40</v>
      </c>
      <c r="AX117" s="12" t="s">
        <v>87</v>
      </c>
      <c r="AY117" s="246" t="s">
        <v>174</v>
      </c>
    </row>
    <row r="118" s="1" customFormat="1" ht="16.5" customHeight="1">
      <c r="B118" s="37"/>
      <c r="C118" s="247" t="s">
        <v>217</v>
      </c>
      <c r="D118" s="247" t="s">
        <v>312</v>
      </c>
      <c r="E118" s="248" t="s">
        <v>1366</v>
      </c>
      <c r="F118" s="249" t="s">
        <v>1367</v>
      </c>
      <c r="G118" s="250" t="s">
        <v>417</v>
      </c>
      <c r="H118" s="251">
        <v>22</v>
      </c>
      <c r="I118" s="252"/>
      <c r="J118" s="253">
        <f>ROUND(I118*H118,2)</f>
        <v>0</v>
      </c>
      <c r="K118" s="249" t="s">
        <v>274</v>
      </c>
      <c r="L118" s="254"/>
      <c r="M118" s="255" t="s">
        <v>1</v>
      </c>
      <c r="N118" s="256" t="s">
        <v>50</v>
      </c>
      <c r="O118" s="78"/>
      <c r="P118" s="227">
        <f>O118*H118</f>
        <v>0</v>
      </c>
      <c r="Q118" s="227">
        <v>1</v>
      </c>
      <c r="R118" s="227">
        <f>Q118*H118</f>
        <v>22</v>
      </c>
      <c r="S118" s="227">
        <v>0</v>
      </c>
      <c r="T118" s="228">
        <f>S118*H118</f>
        <v>0</v>
      </c>
      <c r="AR118" s="15" t="s">
        <v>1368</v>
      </c>
      <c r="AT118" s="15" t="s">
        <v>312</v>
      </c>
      <c r="AU118" s="15" t="s">
        <v>90</v>
      </c>
      <c r="AY118" s="15" t="s">
        <v>174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15" t="s">
        <v>87</v>
      </c>
      <c r="BK118" s="229">
        <f>ROUND(I118*H118,2)</f>
        <v>0</v>
      </c>
      <c r="BL118" s="15" t="s">
        <v>1368</v>
      </c>
      <c r="BM118" s="15" t="s">
        <v>3985</v>
      </c>
    </row>
    <row r="119" s="1" customFormat="1">
      <c r="B119" s="37"/>
      <c r="C119" s="38"/>
      <c r="D119" s="230" t="s">
        <v>181</v>
      </c>
      <c r="E119" s="38"/>
      <c r="F119" s="231" t="s">
        <v>1370</v>
      </c>
      <c r="G119" s="38"/>
      <c r="H119" s="38"/>
      <c r="I119" s="142"/>
      <c r="J119" s="38"/>
      <c r="K119" s="38"/>
      <c r="L119" s="42"/>
      <c r="M119" s="232"/>
      <c r="N119" s="78"/>
      <c r="O119" s="78"/>
      <c r="P119" s="78"/>
      <c r="Q119" s="78"/>
      <c r="R119" s="78"/>
      <c r="S119" s="78"/>
      <c r="T119" s="79"/>
      <c r="AT119" s="15" t="s">
        <v>181</v>
      </c>
      <c r="AU119" s="15" t="s">
        <v>90</v>
      </c>
    </row>
    <row r="120" s="12" customFormat="1">
      <c r="B120" s="236"/>
      <c r="C120" s="237"/>
      <c r="D120" s="230" t="s">
        <v>287</v>
      </c>
      <c r="E120" s="238" t="s">
        <v>1</v>
      </c>
      <c r="F120" s="239" t="s">
        <v>3986</v>
      </c>
      <c r="G120" s="237"/>
      <c r="H120" s="240">
        <v>22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AT120" s="246" t="s">
        <v>287</v>
      </c>
      <c r="AU120" s="246" t="s">
        <v>90</v>
      </c>
      <c r="AV120" s="12" t="s">
        <v>90</v>
      </c>
      <c r="AW120" s="12" t="s">
        <v>40</v>
      </c>
      <c r="AX120" s="12" t="s">
        <v>87</v>
      </c>
      <c r="AY120" s="246" t="s">
        <v>174</v>
      </c>
    </row>
    <row r="121" s="1" customFormat="1" ht="16.5" customHeight="1">
      <c r="B121" s="37"/>
      <c r="C121" s="218" t="s">
        <v>221</v>
      </c>
      <c r="D121" s="218" t="s">
        <v>175</v>
      </c>
      <c r="E121" s="219" t="s">
        <v>303</v>
      </c>
      <c r="F121" s="220" t="s">
        <v>304</v>
      </c>
      <c r="G121" s="221" t="s">
        <v>305</v>
      </c>
      <c r="H121" s="222">
        <v>170</v>
      </c>
      <c r="I121" s="223"/>
      <c r="J121" s="224">
        <f>ROUND(I121*H121,2)</f>
        <v>0</v>
      </c>
      <c r="K121" s="220" t="s">
        <v>274</v>
      </c>
      <c r="L121" s="42"/>
      <c r="M121" s="225" t="s">
        <v>1</v>
      </c>
      <c r="N121" s="226" t="s">
        <v>50</v>
      </c>
      <c r="O121" s="78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AR121" s="15" t="s">
        <v>192</v>
      </c>
      <c r="AT121" s="15" t="s">
        <v>175</v>
      </c>
      <c r="AU121" s="15" t="s">
        <v>90</v>
      </c>
      <c r="AY121" s="15" t="s">
        <v>174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5" t="s">
        <v>87</v>
      </c>
      <c r="BK121" s="229">
        <f>ROUND(I121*H121,2)</f>
        <v>0</v>
      </c>
      <c r="BL121" s="15" t="s">
        <v>192</v>
      </c>
      <c r="BM121" s="15" t="s">
        <v>3987</v>
      </c>
    </row>
    <row r="122" s="1" customFormat="1">
      <c r="B122" s="37"/>
      <c r="C122" s="38"/>
      <c r="D122" s="230" t="s">
        <v>181</v>
      </c>
      <c r="E122" s="38"/>
      <c r="F122" s="231" t="s">
        <v>304</v>
      </c>
      <c r="G122" s="38"/>
      <c r="H122" s="38"/>
      <c r="I122" s="142"/>
      <c r="J122" s="38"/>
      <c r="K122" s="38"/>
      <c r="L122" s="42"/>
      <c r="M122" s="232"/>
      <c r="N122" s="78"/>
      <c r="O122" s="78"/>
      <c r="P122" s="78"/>
      <c r="Q122" s="78"/>
      <c r="R122" s="78"/>
      <c r="S122" s="78"/>
      <c r="T122" s="79"/>
      <c r="AT122" s="15" t="s">
        <v>181</v>
      </c>
      <c r="AU122" s="15" t="s">
        <v>90</v>
      </c>
    </row>
    <row r="123" s="12" customFormat="1">
      <c r="B123" s="236"/>
      <c r="C123" s="237"/>
      <c r="D123" s="230" t="s">
        <v>287</v>
      </c>
      <c r="E123" s="238" t="s">
        <v>1</v>
      </c>
      <c r="F123" s="239" t="s">
        <v>3988</v>
      </c>
      <c r="G123" s="237"/>
      <c r="H123" s="240">
        <v>170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AT123" s="246" t="s">
        <v>287</v>
      </c>
      <c r="AU123" s="246" t="s">
        <v>90</v>
      </c>
      <c r="AV123" s="12" t="s">
        <v>90</v>
      </c>
      <c r="AW123" s="12" t="s">
        <v>40</v>
      </c>
      <c r="AX123" s="12" t="s">
        <v>87</v>
      </c>
      <c r="AY123" s="246" t="s">
        <v>174</v>
      </c>
    </row>
    <row r="124" s="1" customFormat="1" ht="16.5" customHeight="1">
      <c r="B124" s="37"/>
      <c r="C124" s="218" t="s">
        <v>225</v>
      </c>
      <c r="D124" s="218" t="s">
        <v>175</v>
      </c>
      <c r="E124" s="219" t="s">
        <v>308</v>
      </c>
      <c r="F124" s="220" t="s">
        <v>309</v>
      </c>
      <c r="G124" s="221" t="s">
        <v>305</v>
      </c>
      <c r="H124" s="222">
        <v>170</v>
      </c>
      <c r="I124" s="223"/>
      <c r="J124" s="224">
        <f>ROUND(I124*H124,2)</f>
        <v>0</v>
      </c>
      <c r="K124" s="220" t="s">
        <v>274</v>
      </c>
      <c r="L124" s="42"/>
      <c r="M124" s="225" t="s">
        <v>1</v>
      </c>
      <c r="N124" s="226" t="s">
        <v>50</v>
      </c>
      <c r="O124" s="78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AR124" s="15" t="s">
        <v>192</v>
      </c>
      <c r="AT124" s="15" t="s">
        <v>175</v>
      </c>
      <c r="AU124" s="15" t="s">
        <v>90</v>
      </c>
      <c r="AY124" s="15" t="s">
        <v>174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5" t="s">
        <v>87</v>
      </c>
      <c r="BK124" s="229">
        <f>ROUND(I124*H124,2)</f>
        <v>0</v>
      </c>
      <c r="BL124" s="15" t="s">
        <v>192</v>
      </c>
      <c r="BM124" s="15" t="s">
        <v>3989</v>
      </c>
    </row>
    <row r="125" s="1" customFormat="1">
      <c r="B125" s="37"/>
      <c r="C125" s="38"/>
      <c r="D125" s="230" t="s">
        <v>181</v>
      </c>
      <c r="E125" s="38"/>
      <c r="F125" s="231" t="s">
        <v>311</v>
      </c>
      <c r="G125" s="38"/>
      <c r="H125" s="38"/>
      <c r="I125" s="142"/>
      <c r="J125" s="38"/>
      <c r="K125" s="38"/>
      <c r="L125" s="42"/>
      <c r="M125" s="232"/>
      <c r="N125" s="78"/>
      <c r="O125" s="78"/>
      <c r="P125" s="78"/>
      <c r="Q125" s="78"/>
      <c r="R125" s="78"/>
      <c r="S125" s="78"/>
      <c r="T125" s="79"/>
      <c r="AT125" s="15" t="s">
        <v>181</v>
      </c>
      <c r="AU125" s="15" t="s">
        <v>90</v>
      </c>
    </row>
    <row r="126" s="12" customFormat="1">
      <c r="B126" s="236"/>
      <c r="C126" s="237"/>
      <c r="D126" s="230" t="s">
        <v>287</v>
      </c>
      <c r="E126" s="238" t="s">
        <v>1</v>
      </c>
      <c r="F126" s="239" t="s">
        <v>3988</v>
      </c>
      <c r="G126" s="237"/>
      <c r="H126" s="240">
        <v>170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AT126" s="246" t="s">
        <v>287</v>
      </c>
      <c r="AU126" s="246" t="s">
        <v>90</v>
      </c>
      <c r="AV126" s="12" t="s">
        <v>90</v>
      </c>
      <c r="AW126" s="12" t="s">
        <v>40</v>
      </c>
      <c r="AX126" s="12" t="s">
        <v>87</v>
      </c>
      <c r="AY126" s="246" t="s">
        <v>174</v>
      </c>
    </row>
    <row r="127" s="1" customFormat="1" ht="16.5" customHeight="1">
      <c r="B127" s="37"/>
      <c r="C127" s="247" t="s">
        <v>229</v>
      </c>
      <c r="D127" s="247" t="s">
        <v>312</v>
      </c>
      <c r="E127" s="248" t="s">
        <v>313</v>
      </c>
      <c r="F127" s="249" t="s">
        <v>314</v>
      </c>
      <c r="G127" s="250" t="s">
        <v>315</v>
      </c>
      <c r="H127" s="251">
        <v>4.25</v>
      </c>
      <c r="I127" s="252"/>
      <c r="J127" s="253">
        <f>ROUND(I127*H127,2)</f>
        <v>0</v>
      </c>
      <c r="K127" s="249" t="s">
        <v>274</v>
      </c>
      <c r="L127" s="254"/>
      <c r="M127" s="255" t="s">
        <v>1</v>
      </c>
      <c r="N127" s="256" t="s">
        <v>50</v>
      </c>
      <c r="O127" s="78"/>
      <c r="P127" s="227">
        <f>O127*H127</f>
        <v>0</v>
      </c>
      <c r="Q127" s="227">
        <v>0.001</v>
      </c>
      <c r="R127" s="227">
        <f>Q127*H127</f>
        <v>0.0042500000000000003</v>
      </c>
      <c r="S127" s="227">
        <v>0</v>
      </c>
      <c r="T127" s="228">
        <f>S127*H127</f>
        <v>0</v>
      </c>
      <c r="AR127" s="15" t="s">
        <v>209</v>
      </c>
      <c r="AT127" s="15" t="s">
        <v>312</v>
      </c>
      <c r="AU127" s="15" t="s">
        <v>90</v>
      </c>
      <c r="AY127" s="15" t="s">
        <v>174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5" t="s">
        <v>87</v>
      </c>
      <c r="BK127" s="229">
        <f>ROUND(I127*H127,2)</f>
        <v>0</v>
      </c>
      <c r="BL127" s="15" t="s">
        <v>192</v>
      </c>
      <c r="BM127" s="15" t="s">
        <v>3990</v>
      </c>
    </row>
    <row r="128" s="1" customFormat="1">
      <c r="B128" s="37"/>
      <c r="C128" s="38"/>
      <c r="D128" s="230" t="s">
        <v>181</v>
      </c>
      <c r="E128" s="38"/>
      <c r="F128" s="231" t="s">
        <v>314</v>
      </c>
      <c r="G128" s="38"/>
      <c r="H128" s="38"/>
      <c r="I128" s="142"/>
      <c r="J128" s="38"/>
      <c r="K128" s="38"/>
      <c r="L128" s="42"/>
      <c r="M128" s="232"/>
      <c r="N128" s="78"/>
      <c r="O128" s="78"/>
      <c r="P128" s="78"/>
      <c r="Q128" s="78"/>
      <c r="R128" s="78"/>
      <c r="S128" s="78"/>
      <c r="T128" s="79"/>
      <c r="AT128" s="15" t="s">
        <v>181</v>
      </c>
      <c r="AU128" s="15" t="s">
        <v>90</v>
      </c>
    </row>
    <row r="129" s="12" customFormat="1">
      <c r="B129" s="236"/>
      <c r="C129" s="237"/>
      <c r="D129" s="230" t="s">
        <v>287</v>
      </c>
      <c r="E129" s="237"/>
      <c r="F129" s="239" t="s">
        <v>3991</v>
      </c>
      <c r="G129" s="237"/>
      <c r="H129" s="240">
        <v>4.25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AT129" s="246" t="s">
        <v>287</v>
      </c>
      <c r="AU129" s="246" t="s">
        <v>90</v>
      </c>
      <c r="AV129" s="12" t="s">
        <v>90</v>
      </c>
      <c r="AW129" s="12" t="s">
        <v>4</v>
      </c>
      <c r="AX129" s="12" t="s">
        <v>87</v>
      </c>
      <c r="AY129" s="246" t="s">
        <v>174</v>
      </c>
    </row>
    <row r="130" s="11" customFormat="1" ht="22.8" customHeight="1">
      <c r="B130" s="202"/>
      <c r="C130" s="203"/>
      <c r="D130" s="204" t="s">
        <v>78</v>
      </c>
      <c r="E130" s="216" t="s">
        <v>192</v>
      </c>
      <c r="F130" s="216" t="s">
        <v>399</v>
      </c>
      <c r="G130" s="203"/>
      <c r="H130" s="203"/>
      <c r="I130" s="206"/>
      <c r="J130" s="217">
        <f>BK130</f>
        <v>0</v>
      </c>
      <c r="K130" s="203"/>
      <c r="L130" s="208"/>
      <c r="M130" s="209"/>
      <c r="N130" s="210"/>
      <c r="O130" s="210"/>
      <c r="P130" s="211">
        <f>SUM(P131:P133)</f>
        <v>0</v>
      </c>
      <c r="Q130" s="210"/>
      <c r="R130" s="211">
        <f>SUM(R131:R133)</f>
        <v>21.743855</v>
      </c>
      <c r="S130" s="210"/>
      <c r="T130" s="212">
        <f>SUM(T131:T133)</f>
        <v>0</v>
      </c>
      <c r="AR130" s="213" t="s">
        <v>87</v>
      </c>
      <c r="AT130" s="214" t="s">
        <v>78</v>
      </c>
      <c r="AU130" s="214" t="s">
        <v>87</v>
      </c>
      <c r="AY130" s="213" t="s">
        <v>174</v>
      </c>
      <c r="BK130" s="215">
        <f>SUM(BK131:BK133)</f>
        <v>0</v>
      </c>
    </row>
    <row r="131" s="1" customFormat="1" ht="16.5" customHeight="1">
      <c r="B131" s="37"/>
      <c r="C131" s="218" t="s">
        <v>233</v>
      </c>
      <c r="D131" s="218" t="s">
        <v>175</v>
      </c>
      <c r="E131" s="219" t="s">
        <v>1049</v>
      </c>
      <c r="F131" s="220" t="s">
        <v>1050</v>
      </c>
      <c r="G131" s="221" t="s">
        <v>284</v>
      </c>
      <c r="H131" s="222">
        <v>11.5</v>
      </c>
      <c r="I131" s="223"/>
      <c r="J131" s="224">
        <f>ROUND(I131*H131,2)</f>
        <v>0</v>
      </c>
      <c r="K131" s="220" t="s">
        <v>274</v>
      </c>
      <c r="L131" s="42"/>
      <c r="M131" s="225" t="s">
        <v>1</v>
      </c>
      <c r="N131" s="226" t="s">
        <v>50</v>
      </c>
      <c r="O131" s="78"/>
      <c r="P131" s="227">
        <f>O131*H131</f>
        <v>0</v>
      </c>
      <c r="Q131" s="227">
        <v>1.8907700000000001</v>
      </c>
      <c r="R131" s="227">
        <f>Q131*H131</f>
        <v>21.743855</v>
      </c>
      <c r="S131" s="227">
        <v>0</v>
      </c>
      <c r="T131" s="228">
        <f>S131*H131</f>
        <v>0</v>
      </c>
      <c r="AR131" s="15" t="s">
        <v>192</v>
      </c>
      <c r="AT131" s="15" t="s">
        <v>175</v>
      </c>
      <c r="AU131" s="15" t="s">
        <v>90</v>
      </c>
      <c r="AY131" s="15" t="s">
        <v>174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5" t="s">
        <v>87</v>
      </c>
      <c r="BK131" s="229">
        <f>ROUND(I131*H131,2)</f>
        <v>0</v>
      </c>
      <c r="BL131" s="15" t="s">
        <v>192</v>
      </c>
      <c r="BM131" s="15" t="s">
        <v>3992</v>
      </c>
    </row>
    <row r="132" s="1" customFormat="1">
      <c r="B132" s="37"/>
      <c r="C132" s="38"/>
      <c r="D132" s="230" t="s">
        <v>181</v>
      </c>
      <c r="E132" s="38"/>
      <c r="F132" s="231" t="s">
        <v>1052</v>
      </c>
      <c r="G132" s="38"/>
      <c r="H132" s="38"/>
      <c r="I132" s="142"/>
      <c r="J132" s="38"/>
      <c r="K132" s="38"/>
      <c r="L132" s="42"/>
      <c r="M132" s="232"/>
      <c r="N132" s="78"/>
      <c r="O132" s="78"/>
      <c r="P132" s="78"/>
      <c r="Q132" s="78"/>
      <c r="R132" s="78"/>
      <c r="S132" s="78"/>
      <c r="T132" s="79"/>
      <c r="AT132" s="15" t="s">
        <v>181</v>
      </c>
      <c r="AU132" s="15" t="s">
        <v>90</v>
      </c>
    </row>
    <row r="133" s="12" customFormat="1">
      <c r="B133" s="236"/>
      <c r="C133" s="237"/>
      <c r="D133" s="230" t="s">
        <v>287</v>
      </c>
      <c r="E133" s="238" t="s">
        <v>1</v>
      </c>
      <c r="F133" s="239" t="s">
        <v>3993</v>
      </c>
      <c r="G133" s="237"/>
      <c r="H133" s="240">
        <v>11.5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AT133" s="246" t="s">
        <v>287</v>
      </c>
      <c r="AU133" s="246" t="s">
        <v>90</v>
      </c>
      <c r="AV133" s="12" t="s">
        <v>90</v>
      </c>
      <c r="AW133" s="12" t="s">
        <v>40</v>
      </c>
      <c r="AX133" s="12" t="s">
        <v>87</v>
      </c>
      <c r="AY133" s="246" t="s">
        <v>174</v>
      </c>
    </row>
    <row r="134" s="11" customFormat="1" ht="22.8" customHeight="1">
      <c r="B134" s="202"/>
      <c r="C134" s="203"/>
      <c r="D134" s="204" t="s">
        <v>78</v>
      </c>
      <c r="E134" s="216" t="s">
        <v>173</v>
      </c>
      <c r="F134" s="216" t="s">
        <v>420</v>
      </c>
      <c r="G134" s="203"/>
      <c r="H134" s="203"/>
      <c r="I134" s="206"/>
      <c r="J134" s="217">
        <f>BK134</f>
        <v>0</v>
      </c>
      <c r="K134" s="203"/>
      <c r="L134" s="208"/>
      <c r="M134" s="209"/>
      <c r="N134" s="210"/>
      <c r="O134" s="210"/>
      <c r="P134" s="211">
        <f>SUM(P135:P137)</f>
        <v>0</v>
      </c>
      <c r="Q134" s="210"/>
      <c r="R134" s="211">
        <f>SUM(R135:R137)</f>
        <v>0</v>
      </c>
      <c r="S134" s="210"/>
      <c r="T134" s="212">
        <f>SUM(T135:T137)</f>
        <v>0</v>
      </c>
      <c r="AR134" s="213" t="s">
        <v>87</v>
      </c>
      <c r="AT134" s="214" t="s">
        <v>78</v>
      </c>
      <c r="AU134" s="214" t="s">
        <v>87</v>
      </c>
      <c r="AY134" s="213" t="s">
        <v>174</v>
      </c>
      <c r="BK134" s="215">
        <f>SUM(BK135:BK137)</f>
        <v>0</v>
      </c>
    </row>
    <row r="135" s="1" customFormat="1" ht="16.5" customHeight="1">
      <c r="B135" s="37"/>
      <c r="C135" s="218" t="s">
        <v>8</v>
      </c>
      <c r="D135" s="218" t="s">
        <v>175</v>
      </c>
      <c r="E135" s="219" t="s">
        <v>1849</v>
      </c>
      <c r="F135" s="220" t="s">
        <v>1850</v>
      </c>
      <c r="G135" s="221" t="s">
        <v>305</v>
      </c>
      <c r="H135" s="222">
        <v>25</v>
      </c>
      <c r="I135" s="223"/>
      <c r="J135" s="224">
        <f>ROUND(I135*H135,2)</f>
        <v>0</v>
      </c>
      <c r="K135" s="220" t="s">
        <v>274</v>
      </c>
      <c r="L135" s="42"/>
      <c r="M135" s="225" t="s">
        <v>1</v>
      </c>
      <c r="N135" s="226" t="s">
        <v>50</v>
      </c>
      <c r="O135" s="78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AR135" s="15" t="s">
        <v>192</v>
      </c>
      <c r="AT135" s="15" t="s">
        <v>175</v>
      </c>
      <c r="AU135" s="15" t="s">
        <v>90</v>
      </c>
      <c r="AY135" s="15" t="s">
        <v>174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5" t="s">
        <v>87</v>
      </c>
      <c r="BK135" s="229">
        <f>ROUND(I135*H135,2)</f>
        <v>0</v>
      </c>
      <c r="BL135" s="15" t="s">
        <v>192</v>
      </c>
      <c r="BM135" s="15" t="s">
        <v>3994</v>
      </c>
    </row>
    <row r="136" s="1" customFormat="1">
      <c r="B136" s="37"/>
      <c r="C136" s="38"/>
      <c r="D136" s="230" t="s">
        <v>181</v>
      </c>
      <c r="E136" s="38"/>
      <c r="F136" s="231" t="s">
        <v>1852</v>
      </c>
      <c r="G136" s="38"/>
      <c r="H136" s="38"/>
      <c r="I136" s="142"/>
      <c r="J136" s="38"/>
      <c r="K136" s="38"/>
      <c r="L136" s="42"/>
      <c r="M136" s="232"/>
      <c r="N136" s="78"/>
      <c r="O136" s="78"/>
      <c r="P136" s="78"/>
      <c r="Q136" s="78"/>
      <c r="R136" s="78"/>
      <c r="S136" s="78"/>
      <c r="T136" s="79"/>
      <c r="AT136" s="15" t="s">
        <v>181</v>
      </c>
      <c r="AU136" s="15" t="s">
        <v>90</v>
      </c>
    </row>
    <row r="137" s="12" customFormat="1">
      <c r="B137" s="236"/>
      <c r="C137" s="237"/>
      <c r="D137" s="230" t="s">
        <v>287</v>
      </c>
      <c r="E137" s="238" t="s">
        <v>1</v>
      </c>
      <c r="F137" s="239" t="s">
        <v>3995</v>
      </c>
      <c r="G137" s="237"/>
      <c r="H137" s="240">
        <v>25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AT137" s="246" t="s">
        <v>287</v>
      </c>
      <c r="AU137" s="246" t="s">
        <v>90</v>
      </c>
      <c r="AV137" s="12" t="s">
        <v>90</v>
      </c>
      <c r="AW137" s="12" t="s">
        <v>40</v>
      </c>
      <c r="AX137" s="12" t="s">
        <v>87</v>
      </c>
      <c r="AY137" s="246" t="s">
        <v>174</v>
      </c>
    </row>
    <row r="138" s="11" customFormat="1" ht="22.8" customHeight="1">
      <c r="B138" s="202"/>
      <c r="C138" s="203"/>
      <c r="D138" s="204" t="s">
        <v>78</v>
      </c>
      <c r="E138" s="216" t="s">
        <v>213</v>
      </c>
      <c r="F138" s="216" t="s">
        <v>3996</v>
      </c>
      <c r="G138" s="203"/>
      <c r="H138" s="203"/>
      <c r="I138" s="206"/>
      <c r="J138" s="217">
        <f>BK138</f>
        <v>0</v>
      </c>
      <c r="K138" s="203"/>
      <c r="L138" s="208"/>
      <c r="M138" s="209"/>
      <c r="N138" s="210"/>
      <c r="O138" s="210"/>
      <c r="P138" s="211">
        <f>P139</f>
        <v>0</v>
      </c>
      <c r="Q138" s="210"/>
      <c r="R138" s="211">
        <f>R139</f>
        <v>0</v>
      </c>
      <c r="S138" s="210"/>
      <c r="T138" s="212">
        <f>T139</f>
        <v>0</v>
      </c>
      <c r="AR138" s="213" t="s">
        <v>87</v>
      </c>
      <c r="AT138" s="214" t="s">
        <v>78</v>
      </c>
      <c r="AU138" s="214" t="s">
        <v>87</v>
      </c>
      <c r="AY138" s="213" t="s">
        <v>174</v>
      </c>
      <c r="BK138" s="215">
        <f>BK139</f>
        <v>0</v>
      </c>
    </row>
    <row r="139" s="11" customFormat="1" ht="20.88" customHeight="1">
      <c r="B139" s="202"/>
      <c r="C139" s="203"/>
      <c r="D139" s="204" t="s">
        <v>78</v>
      </c>
      <c r="E139" s="216" t="s">
        <v>799</v>
      </c>
      <c r="F139" s="216" t="s">
        <v>935</v>
      </c>
      <c r="G139" s="203"/>
      <c r="H139" s="203"/>
      <c r="I139" s="206"/>
      <c r="J139" s="217">
        <f>BK139</f>
        <v>0</v>
      </c>
      <c r="K139" s="203"/>
      <c r="L139" s="208"/>
      <c r="M139" s="209"/>
      <c r="N139" s="210"/>
      <c r="O139" s="210"/>
      <c r="P139" s="211">
        <f>SUM(P140:P154)</f>
        <v>0</v>
      </c>
      <c r="Q139" s="210"/>
      <c r="R139" s="211">
        <f>SUM(R140:R154)</f>
        <v>0</v>
      </c>
      <c r="S139" s="210"/>
      <c r="T139" s="212">
        <f>SUM(T140:T154)</f>
        <v>0</v>
      </c>
      <c r="AR139" s="213" t="s">
        <v>87</v>
      </c>
      <c r="AT139" s="214" t="s">
        <v>78</v>
      </c>
      <c r="AU139" s="214" t="s">
        <v>90</v>
      </c>
      <c r="AY139" s="213" t="s">
        <v>174</v>
      </c>
      <c r="BK139" s="215">
        <f>SUM(BK140:BK154)</f>
        <v>0</v>
      </c>
    </row>
    <row r="140" s="1" customFormat="1" ht="16.5" customHeight="1">
      <c r="B140" s="37"/>
      <c r="C140" s="218" t="s">
        <v>347</v>
      </c>
      <c r="D140" s="218" t="s">
        <v>175</v>
      </c>
      <c r="E140" s="219" t="s">
        <v>3997</v>
      </c>
      <c r="F140" s="220" t="s">
        <v>3998</v>
      </c>
      <c r="G140" s="221" t="s">
        <v>417</v>
      </c>
      <c r="H140" s="222">
        <v>15</v>
      </c>
      <c r="I140" s="223"/>
      <c r="J140" s="224">
        <f>ROUND(I140*H140,2)</f>
        <v>0</v>
      </c>
      <c r="K140" s="220" t="s">
        <v>274</v>
      </c>
      <c r="L140" s="42"/>
      <c r="M140" s="225" t="s">
        <v>1</v>
      </c>
      <c r="N140" s="226" t="s">
        <v>50</v>
      </c>
      <c r="O140" s="78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AR140" s="15" t="s">
        <v>192</v>
      </c>
      <c r="AT140" s="15" t="s">
        <v>175</v>
      </c>
      <c r="AU140" s="15" t="s">
        <v>187</v>
      </c>
      <c r="AY140" s="15" t="s">
        <v>174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5" t="s">
        <v>87</v>
      </c>
      <c r="BK140" s="229">
        <f>ROUND(I140*H140,2)</f>
        <v>0</v>
      </c>
      <c r="BL140" s="15" t="s">
        <v>192</v>
      </c>
      <c r="BM140" s="15" t="s">
        <v>3999</v>
      </c>
    </row>
    <row r="141" s="1" customFormat="1">
      <c r="B141" s="37"/>
      <c r="C141" s="38"/>
      <c r="D141" s="230" t="s">
        <v>181</v>
      </c>
      <c r="E141" s="38"/>
      <c r="F141" s="231" t="s">
        <v>4000</v>
      </c>
      <c r="G141" s="38"/>
      <c r="H141" s="38"/>
      <c r="I141" s="142"/>
      <c r="J141" s="38"/>
      <c r="K141" s="38"/>
      <c r="L141" s="42"/>
      <c r="M141" s="232"/>
      <c r="N141" s="78"/>
      <c r="O141" s="78"/>
      <c r="P141" s="78"/>
      <c r="Q141" s="78"/>
      <c r="R141" s="78"/>
      <c r="S141" s="78"/>
      <c r="T141" s="79"/>
      <c r="AT141" s="15" t="s">
        <v>181</v>
      </c>
      <c r="AU141" s="15" t="s">
        <v>187</v>
      </c>
    </row>
    <row r="142" s="12" customFormat="1">
      <c r="B142" s="236"/>
      <c r="C142" s="237"/>
      <c r="D142" s="230" t="s">
        <v>287</v>
      </c>
      <c r="E142" s="238" t="s">
        <v>1</v>
      </c>
      <c r="F142" s="239" t="s">
        <v>4001</v>
      </c>
      <c r="G142" s="237"/>
      <c r="H142" s="240">
        <v>15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AT142" s="246" t="s">
        <v>287</v>
      </c>
      <c r="AU142" s="246" t="s">
        <v>187</v>
      </c>
      <c r="AV142" s="12" t="s">
        <v>90</v>
      </c>
      <c r="AW142" s="12" t="s">
        <v>40</v>
      </c>
      <c r="AX142" s="12" t="s">
        <v>87</v>
      </c>
      <c r="AY142" s="246" t="s">
        <v>174</v>
      </c>
    </row>
    <row r="143" s="1" customFormat="1" ht="16.5" customHeight="1">
      <c r="B143" s="37"/>
      <c r="C143" s="218" t="s">
        <v>353</v>
      </c>
      <c r="D143" s="218" t="s">
        <v>175</v>
      </c>
      <c r="E143" s="219" t="s">
        <v>4002</v>
      </c>
      <c r="F143" s="220" t="s">
        <v>4003</v>
      </c>
      <c r="G143" s="221" t="s">
        <v>417</v>
      </c>
      <c r="H143" s="222">
        <v>285</v>
      </c>
      <c r="I143" s="223"/>
      <c r="J143" s="224">
        <f>ROUND(I143*H143,2)</f>
        <v>0</v>
      </c>
      <c r="K143" s="220" t="s">
        <v>274</v>
      </c>
      <c r="L143" s="42"/>
      <c r="M143" s="225" t="s">
        <v>1</v>
      </c>
      <c r="N143" s="226" t="s">
        <v>50</v>
      </c>
      <c r="O143" s="78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AR143" s="15" t="s">
        <v>192</v>
      </c>
      <c r="AT143" s="15" t="s">
        <v>175</v>
      </c>
      <c r="AU143" s="15" t="s">
        <v>187</v>
      </c>
      <c r="AY143" s="15" t="s">
        <v>174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5" t="s">
        <v>87</v>
      </c>
      <c r="BK143" s="229">
        <f>ROUND(I143*H143,2)</f>
        <v>0</v>
      </c>
      <c r="BL143" s="15" t="s">
        <v>192</v>
      </c>
      <c r="BM143" s="15" t="s">
        <v>4004</v>
      </c>
    </row>
    <row r="144" s="1" customFormat="1">
      <c r="B144" s="37"/>
      <c r="C144" s="38"/>
      <c r="D144" s="230" t="s">
        <v>181</v>
      </c>
      <c r="E144" s="38"/>
      <c r="F144" s="231" t="s">
        <v>4003</v>
      </c>
      <c r="G144" s="38"/>
      <c r="H144" s="38"/>
      <c r="I144" s="142"/>
      <c r="J144" s="38"/>
      <c r="K144" s="38"/>
      <c r="L144" s="42"/>
      <c r="M144" s="232"/>
      <c r="N144" s="78"/>
      <c r="O144" s="78"/>
      <c r="P144" s="78"/>
      <c r="Q144" s="78"/>
      <c r="R144" s="78"/>
      <c r="S144" s="78"/>
      <c r="T144" s="79"/>
      <c r="AT144" s="15" t="s">
        <v>181</v>
      </c>
      <c r="AU144" s="15" t="s">
        <v>187</v>
      </c>
    </row>
    <row r="145" s="12" customFormat="1">
      <c r="B145" s="236"/>
      <c r="C145" s="237"/>
      <c r="D145" s="230" t="s">
        <v>287</v>
      </c>
      <c r="E145" s="238" t="s">
        <v>1</v>
      </c>
      <c r="F145" s="239" t="s">
        <v>4005</v>
      </c>
      <c r="G145" s="237"/>
      <c r="H145" s="240">
        <v>285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AT145" s="246" t="s">
        <v>287</v>
      </c>
      <c r="AU145" s="246" t="s">
        <v>187</v>
      </c>
      <c r="AV145" s="12" t="s">
        <v>90</v>
      </c>
      <c r="AW145" s="12" t="s">
        <v>40</v>
      </c>
      <c r="AX145" s="12" t="s">
        <v>79</v>
      </c>
      <c r="AY145" s="246" t="s">
        <v>174</v>
      </c>
    </row>
    <row r="146" s="1" customFormat="1" ht="16.5" customHeight="1">
      <c r="B146" s="37"/>
      <c r="C146" s="218" t="s">
        <v>359</v>
      </c>
      <c r="D146" s="218" t="s">
        <v>175</v>
      </c>
      <c r="E146" s="219" t="s">
        <v>2429</v>
      </c>
      <c r="F146" s="220" t="s">
        <v>2430</v>
      </c>
      <c r="G146" s="221" t="s">
        <v>417</v>
      </c>
      <c r="H146" s="222">
        <v>15</v>
      </c>
      <c r="I146" s="223"/>
      <c r="J146" s="224">
        <f>ROUND(I146*H146,2)</f>
        <v>0</v>
      </c>
      <c r="K146" s="220" t="s">
        <v>274</v>
      </c>
      <c r="L146" s="42"/>
      <c r="M146" s="225" t="s">
        <v>1</v>
      </c>
      <c r="N146" s="226" t="s">
        <v>50</v>
      </c>
      <c r="O146" s="78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AR146" s="15" t="s">
        <v>192</v>
      </c>
      <c r="AT146" s="15" t="s">
        <v>175</v>
      </c>
      <c r="AU146" s="15" t="s">
        <v>187</v>
      </c>
      <c r="AY146" s="15" t="s">
        <v>174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5" t="s">
        <v>87</v>
      </c>
      <c r="BK146" s="229">
        <f>ROUND(I146*H146,2)</f>
        <v>0</v>
      </c>
      <c r="BL146" s="15" t="s">
        <v>192</v>
      </c>
      <c r="BM146" s="15" t="s">
        <v>4006</v>
      </c>
    </row>
    <row r="147" s="1" customFormat="1">
      <c r="B147" s="37"/>
      <c r="C147" s="38"/>
      <c r="D147" s="230" t="s">
        <v>181</v>
      </c>
      <c r="E147" s="38"/>
      <c r="F147" s="231" t="s">
        <v>2432</v>
      </c>
      <c r="G147" s="38"/>
      <c r="H147" s="38"/>
      <c r="I147" s="142"/>
      <c r="J147" s="38"/>
      <c r="K147" s="38"/>
      <c r="L147" s="42"/>
      <c r="M147" s="232"/>
      <c r="N147" s="78"/>
      <c r="O147" s="78"/>
      <c r="P147" s="78"/>
      <c r="Q147" s="78"/>
      <c r="R147" s="78"/>
      <c r="S147" s="78"/>
      <c r="T147" s="79"/>
      <c r="AT147" s="15" t="s">
        <v>181</v>
      </c>
      <c r="AU147" s="15" t="s">
        <v>187</v>
      </c>
    </row>
    <row r="148" s="12" customFormat="1">
      <c r="B148" s="236"/>
      <c r="C148" s="237"/>
      <c r="D148" s="230" t="s">
        <v>287</v>
      </c>
      <c r="E148" s="238" t="s">
        <v>1</v>
      </c>
      <c r="F148" s="239" t="s">
        <v>4001</v>
      </c>
      <c r="G148" s="237"/>
      <c r="H148" s="240">
        <v>15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AT148" s="246" t="s">
        <v>287</v>
      </c>
      <c r="AU148" s="246" t="s">
        <v>187</v>
      </c>
      <c r="AV148" s="12" t="s">
        <v>90</v>
      </c>
      <c r="AW148" s="12" t="s">
        <v>40</v>
      </c>
      <c r="AX148" s="12" t="s">
        <v>87</v>
      </c>
      <c r="AY148" s="246" t="s">
        <v>174</v>
      </c>
    </row>
    <row r="149" s="1" customFormat="1" ht="16.5" customHeight="1">
      <c r="B149" s="37"/>
      <c r="C149" s="218" t="s">
        <v>364</v>
      </c>
      <c r="D149" s="218" t="s">
        <v>175</v>
      </c>
      <c r="E149" s="219" t="s">
        <v>2449</v>
      </c>
      <c r="F149" s="220" t="s">
        <v>2450</v>
      </c>
      <c r="G149" s="221" t="s">
        <v>417</v>
      </c>
      <c r="H149" s="222">
        <v>15</v>
      </c>
      <c r="I149" s="223"/>
      <c r="J149" s="224">
        <f>ROUND(I149*H149,2)</f>
        <v>0</v>
      </c>
      <c r="K149" s="220" t="s">
        <v>274</v>
      </c>
      <c r="L149" s="42"/>
      <c r="M149" s="225" t="s">
        <v>1</v>
      </c>
      <c r="N149" s="226" t="s">
        <v>50</v>
      </c>
      <c r="O149" s="78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AR149" s="15" t="s">
        <v>192</v>
      </c>
      <c r="AT149" s="15" t="s">
        <v>175</v>
      </c>
      <c r="AU149" s="15" t="s">
        <v>187</v>
      </c>
      <c r="AY149" s="15" t="s">
        <v>174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5" t="s">
        <v>87</v>
      </c>
      <c r="BK149" s="229">
        <f>ROUND(I149*H149,2)</f>
        <v>0</v>
      </c>
      <c r="BL149" s="15" t="s">
        <v>192</v>
      </c>
      <c r="BM149" s="15" t="s">
        <v>4007</v>
      </c>
    </row>
    <row r="150" s="1" customFormat="1">
      <c r="B150" s="37"/>
      <c r="C150" s="38"/>
      <c r="D150" s="230" t="s">
        <v>181</v>
      </c>
      <c r="E150" s="38"/>
      <c r="F150" s="231" t="s">
        <v>4008</v>
      </c>
      <c r="G150" s="38"/>
      <c r="H150" s="38"/>
      <c r="I150" s="142"/>
      <c r="J150" s="38"/>
      <c r="K150" s="38"/>
      <c r="L150" s="42"/>
      <c r="M150" s="232"/>
      <c r="N150" s="78"/>
      <c r="O150" s="78"/>
      <c r="P150" s="78"/>
      <c r="Q150" s="78"/>
      <c r="R150" s="78"/>
      <c r="S150" s="78"/>
      <c r="T150" s="79"/>
      <c r="AT150" s="15" t="s">
        <v>181</v>
      </c>
      <c r="AU150" s="15" t="s">
        <v>187</v>
      </c>
    </row>
    <row r="151" s="12" customFormat="1">
      <c r="B151" s="236"/>
      <c r="C151" s="237"/>
      <c r="D151" s="230" t="s">
        <v>287</v>
      </c>
      <c r="E151" s="238" t="s">
        <v>1</v>
      </c>
      <c r="F151" s="239" t="s">
        <v>4001</v>
      </c>
      <c r="G151" s="237"/>
      <c r="H151" s="240">
        <v>15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AT151" s="246" t="s">
        <v>287</v>
      </c>
      <c r="AU151" s="246" t="s">
        <v>187</v>
      </c>
      <c r="AV151" s="12" t="s">
        <v>90</v>
      </c>
      <c r="AW151" s="12" t="s">
        <v>40</v>
      </c>
      <c r="AX151" s="12" t="s">
        <v>87</v>
      </c>
      <c r="AY151" s="246" t="s">
        <v>174</v>
      </c>
    </row>
    <row r="152" s="1" customFormat="1" ht="16.5" customHeight="1">
      <c r="B152" s="37"/>
      <c r="C152" s="218" t="s">
        <v>370</v>
      </c>
      <c r="D152" s="218" t="s">
        <v>175</v>
      </c>
      <c r="E152" s="219" t="s">
        <v>936</v>
      </c>
      <c r="F152" s="220" t="s">
        <v>937</v>
      </c>
      <c r="G152" s="221" t="s">
        <v>417</v>
      </c>
      <c r="H152" s="222">
        <v>15</v>
      </c>
      <c r="I152" s="223"/>
      <c r="J152" s="224">
        <f>ROUND(I152*H152,2)</f>
        <v>0</v>
      </c>
      <c r="K152" s="220" t="s">
        <v>274</v>
      </c>
      <c r="L152" s="42"/>
      <c r="M152" s="225" t="s">
        <v>1</v>
      </c>
      <c r="N152" s="226" t="s">
        <v>50</v>
      </c>
      <c r="O152" s="78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AR152" s="15" t="s">
        <v>192</v>
      </c>
      <c r="AT152" s="15" t="s">
        <v>175</v>
      </c>
      <c r="AU152" s="15" t="s">
        <v>187</v>
      </c>
      <c r="AY152" s="15" t="s">
        <v>174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5" t="s">
        <v>87</v>
      </c>
      <c r="BK152" s="229">
        <f>ROUND(I152*H152,2)</f>
        <v>0</v>
      </c>
      <c r="BL152" s="15" t="s">
        <v>192</v>
      </c>
      <c r="BM152" s="15" t="s">
        <v>4009</v>
      </c>
    </row>
    <row r="153" s="1" customFormat="1">
      <c r="B153" s="37"/>
      <c r="C153" s="38"/>
      <c r="D153" s="230" t="s">
        <v>181</v>
      </c>
      <c r="E153" s="38"/>
      <c r="F153" s="231" t="s">
        <v>939</v>
      </c>
      <c r="G153" s="38"/>
      <c r="H153" s="38"/>
      <c r="I153" s="142"/>
      <c r="J153" s="38"/>
      <c r="K153" s="38"/>
      <c r="L153" s="42"/>
      <c r="M153" s="232"/>
      <c r="N153" s="78"/>
      <c r="O153" s="78"/>
      <c r="P153" s="78"/>
      <c r="Q153" s="78"/>
      <c r="R153" s="78"/>
      <c r="S153" s="78"/>
      <c r="T153" s="79"/>
      <c r="AT153" s="15" t="s">
        <v>181</v>
      </c>
      <c r="AU153" s="15" t="s">
        <v>187</v>
      </c>
    </row>
    <row r="154" s="12" customFormat="1">
      <c r="B154" s="236"/>
      <c r="C154" s="237"/>
      <c r="D154" s="230" t="s">
        <v>287</v>
      </c>
      <c r="E154" s="238" t="s">
        <v>1</v>
      </c>
      <c r="F154" s="239" t="s">
        <v>4001</v>
      </c>
      <c r="G154" s="237"/>
      <c r="H154" s="240">
        <v>15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AT154" s="246" t="s">
        <v>287</v>
      </c>
      <c r="AU154" s="246" t="s">
        <v>187</v>
      </c>
      <c r="AV154" s="12" t="s">
        <v>90</v>
      </c>
      <c r="AW154" s="12" t="s">
        <v>40</v>
      </c>
      <c r="AX154" s="12" t="s">
        <v>87</v>
      </c>
      <c r="AY154" s="246" t="s">
        <v>174</v>
      </c>
    </row>
    <row r="155" s="11" customFormat="1" ht="25.92" customHeight="1">
      <c r="B155" s="202"/>
      <c r="C155" s="203"/>
      <c r="D155" s="204" t="s">
        <v>78</v>
      </c>
      <c r="E155" s="205" t="s">
        <v>520</v>
      </c>
      <c r="F155" s="205" t="s">
        <v>521</v>
      </c>
      <c r="G155" s="203"/>
      <c r="H155" s="203"/>
      <c r="I155" s="206"/>
      <c r="J155" s="207">
        <f>BK155</f>
        <v>0</v>
      </c>
      <c r="K155" s="203"/>
      <c r="L155" s="208"/>
      <c r="M155" s="209"/>
      <c r="N155" s="210"/>
      <c r="O155" s="210"/>
      <c r="P155" s="211">
        <f>P156+P188</f>
        <v>0</v>
      </c>
      <c r="Q155" s="210"/>
      <c r="R155" s="211">
        <f>R156+R188</f>
        <v>0.54159999999999997</v>
      </c>
      <c r="S155" s="210"/>
      <c r="T155" s="212">
        <f>T156+T188</f>
        <v>0</v>
      </c>
      <c r="AR155" s="213" t="s">
        <v>90</v>
      </c>
      <c r="AT155" s="214" t="s">
        <v>78</v>
      </c>
      <c r="AU155" s="214" t="s">
        <v>79</v>
      </c>
      <c r="AY155" s="213" t="s">
        <v>174</v>
      </c>
      <c r="BK155" s="215">
        <f>BK156+BK188</f>
        <v>0</v>
      </c>
    </row>
    <row r="156" s="11" customFormat="1" ht="22.8" customHeight="1">
      <c r="B156" s="202"/>
      <c r="C156" s="203"/>
      <c r="D156" s="204" t="s">
        <v>78</v>
      </c>
      <c r="E156" s="216" t="s">
        <v>1374</v>
      </c>
      <c r="F156" s="216" t="s">
        <v>1375</v>
      </c>
      <c r="G156" s="203"/>
      <c r="H156" s="203"/>
      <c r="I156" s="206"/>
      <c r="J156" s="217">
        <f>BK156</f>
        <v>0</v>
      </c>
      <c r="K156" s="203"/>
      <c r="L156" s="208"/>
      <c r="M156" s="209"/>
      <c r="N156" s="210"/>
      <c r="O156" s="210"/>
      <c r="P156" s="211">
        <f>SUM(P157:P187)</f>
        <v>0</v>
      </c>
      <c r="Q156" s="210"/>
      <c r="R156" s="211">
        <f>SUM(R157:R187)</f>
        <v>0.54143999999999992</v>
      </c>
      <c r="S156" s="210"/>
      <c r="T156" s="212">
        <f>SUM(T157:T187)</f>
        <v>0</v>
      </c>
      <c r="AR156" s="213" t="s">
        <v>90</v>
      </c>
      <c r="AT156" s="214" t="s">
        <v>78</v>
      </c>
      <c r="AU156" s="214" t="s">
        <v>87</v>
      </c>
      <c r="AY156" s="213" t="s">
        <v>174</v>
      </c>
      <c r="BK156" s="215">
        <f>SUM(BK157:BK187)</f>
        <v>0</v>
      </c>
    </row>
    <row r="157" s="1" customFormat="1" ht="16.5" customHeight="1">
      <c r="B157" s="37"/>
      <c r="C157" s="247" t="s">
        <v>7</v>
      </c>
      <c r="D157" s="247" t="s">
        <v>312</v>
      </c>
      <c r="E157" s="248" t="s">
        <v>4010</v>
      </c>
      <c r="F157" s="249" t="s">
        <v>4011</v>
      </c>
      <c r="G157" s="250" t="s">
        <v>320</v>
      </c>
      <c r="H157" s="251">
        <v>1</v>
      </c>
      <c r="I157" s="252"/>
      <c r="J157" s="253">
        <f>ROUND(I157*H157,2)</f>
        <v>0</v>
      </c>
      <c r="K157" s="249" t="s">
        <v>1</v>
      </c>
      <c r="L157" s="254"/>
      <c r="M157" s="255" t="s">
        <v>1</v>
      </c>
      <c r="N157" s="256" t="s">
        <v>50</v>
      </c>
      <c r="O157" s="78"/>
      <c r="P157" s="227">
        <f>O157*H157</f>
        <v>0</v>
      </c>
      <c r="Q157" s="227">
        <v>0.0050000000000000001</v>
      </c>
      <c r="R157" s="227">
        <f>Q157*H157</f>
        <v>0.0050000000000000001</v>
      </c>
      <c r="S157" s="227">
        <v>0</v>
      </c>
      <c r="T157" s="228">
        <f>S157*H157</f>
        <v>0</v>
      </c>
      <c r="AR157" s="15" t="s">
        <v>432</v>
      </c>
      <c r="AT157" s="15" t="s">
        <v>312</v>
      </c>
      <c r="AU157" s="15" t="s">
        <v>90</v>
      </c>
      <c r="AY157" s="15" t="s">
        <v>174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5" t="s">
        <v>87</v>
      </c>
      <c r="BK157" s="229">
        <f>ROUND(I157*H157,2)</f>
        <v>0</v>
      </c>
      <c r="BL157" s="15" t="s">
        <v>347</v>
      </c>
      <c r="BM157" s="15" t="s">
        <v>4012</v>
      </c>
    </row>
    <row r="158" s="1" customFormat="1">
      <c r="B158" s="37"/>
      <c r="C158" s="38"/>
      <c r="D158" s="230" t="s">
        <v>181</v>
      </c>
      <c r="E158" s="38"/>
      <c r="F158" s="231" t="s">
        <v>4013</v>
      </c>
      <c r="G158" s="38"/>
      <c r="H158" s="38"/>
      <c r="I158" s="142"/>
      <c r="J158" s="38"/>
      <c r="K158" s="38"/>
      <c r="L158" s="42"/>
      <c r="M158" s="232"/>
      <c r="N158" s="78"/>
      <c r="O158" s="78"/>
      <c r="P158" s="78"/>
      <c r="Q158" s="78"/>
      <c r="R158" s="78"/>
      <c r="S158" s="78"/>
      <c r="T158" s="79"/>
      <c r="AT158" s="15" t="s">
        <v>181</v>
      </c>
      <c r="AU158" s="15" t="s">
        <v>90</v>
      </c>
    </row>
    <row r="159" s="12" customFormat="1">
      <c r="B159" s="236"/>
      <c r="C159" s="237"/>
      <c r="D159" s="230" t="s">
        <v>287</v>
      </c>
      <c r="E159" s="238" t="s">
        <v>1</v>
      </c>
      <c r="F159" s="239" t="s">
        <v>87</v>
      </c>
      <c r="G159" s="237"/>
      <c r="H159" s="240">
        <v>1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AT159" s="246" t="s">
        <v>287</v>
      </c>
      <c r="AU159" s="246" t="s">
        <v>90</v>
      </c>
      <c r="AV159" s="12" t="s">
        <v>90</v>
      </c>
      <c r="AW159" s="12" t="s">
        <v>40</v>
      </c>
      <c r="AX159" s="12" t="s">
        <v>87</v>
      </c>
      <c r="AY159" s="246" t="s">
        <v>174</v>
      </c>
    </row>
    <row r="160" s="1" customFormat="1" ht="16.5" customHeight="1">
      <c r="B160" s="37"/>
      <c r="C160" s="218" t="s">
        <v>378</v>
      </c>
      <c r="D160" s="218" t="s">
        <v>175</v>
      </c>
      <c r="E160" s="219" t="s">
        <v>4014</v>
      </c>
      <c r="F160" s="220" t="s">
        <v>4015</v>
      </c>
      <c r="G160" s="221" t="s">
        <v>740</v>
      </c>
      <c r="H160" s="222">
        <v>1</v>
      </c>
      <c r="I160" s="223"/>
      <c r="J160" s="224">
        <f>ROUND(I160*H160,2)</f>
        <v>0</v>
      </c>
      <c r="K160" s="220" t="s">
        <v>1</v>
      </c>
      <c r="L160" s="42"/>
      <c r="M160" s="225" t="s">
        <v>1</v>
      </c>
      <c r="N160" s="226" t="s">
        <v>50</v>
      </c>
      <c r="O160" s="78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AR160" s="15" t="s">
        <v>347</v>
      </c>
      <c r="AT160" s="15" t="s">
        <v>175</v>
      </c>
      <c r="AU160" s="15" t="s">
        <v>90</v>
      </c>
      <c r="AY160" s="15" t="s">
        <v>174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5" t="s">
        <v>87</v>
      </c>
      <c r="BK160" s="229">
        <f>ROUND(I160*H160,2)</f>
        <v>0</v>
      </c>
      <c r="BL160" s="15" t="s">
        <v>347</v>
      </c>
      <c r="BM160" s="15" t="s">
        <v>4016</v>
      </c>
    </row>
    <row r="161" s="1" customFormat="1">
      <c r="B161" s="37"/>
      <c r="C161" s="38"/>
      <c r="D161" s="230" t="s">
        <v>181</v>
      </c>
      <c r="E161" s="38"/>
      <c r="F161" s="231" t="s">
        <v>4015</v>
      </c>
      <c r="G161" s="38"/>
      <c r="H161" s="38"/>
      <c r="I161" s="142"/>
      <c r="J161" s="38"/>
      <c r="K161" s="38"/>
      <c r="L161" s="42"/>
      <c r="M161" s="232"/>
      <c r="N161" s="78"/>
      <c r="O161" s="78"/>
      <c r="P161" s="78"/>
      <c r="Q161" s="78"/>
      <c r="R161" s="78"/>
      <c r="S161" s="78"/>
      <c r="T161" s="79"/>
      <c r="AT161" s="15" t="s">
        <v>181</v>
      </c>
      <c r="AU161" s="15" t="s">
        <v>90</v>
      </c>
    </row>
    <row r="162" s="12" customFormat="1">
      <c r="B162" s="236"/>
      <c r="C162" s="237"/>
      <c r="D162" s="230" t="s">
        <v>287</v>
      </c>
      <c r="E162" s="238" t="s">
        <v>1</v>
      </c>
      <c r="F162" s="239" t="s">
        <v>87</v>
      </c>
      <c r="G162" s="237"/>
      <c r="H162" s="240">
        <v>1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AT162" s="246" t="s">
        <v>287</v>
      </c>
      <c r="AU162" s="246" t="s">
        <v>90</v>
      </c>
      <c r="AV162" s="12" t="s">
        <v>90</v>
      </c>
      <c r="AW162" s="12" t="s">
        <v>40</v>
      </c>
      <c r="AX162" s="12" t="s">
        <v>87</v>
      </c>
      <c r="AY162" s="246" t="s">
        <v>174</v>
      </c>
    </row>
    <row r="163" s="1" customFormat="1" ht="16.5" customHeight="1">
      <c r="B163" s="37"/>
      <c r="C163" s="247" t="s">
        <v>383</v>
      </c>
      <c r="D163" s="247" t="s">
        <v>312</v>
      </c>
      <c r="E163" s="248" t="s">
        <v>4017</v>
      </c>
      <c r="F163" s="249" t="s">
        <v>4018</v>
      </c>
      <c r="G163" s="250" t="s">
        <v>320</v>
      </c>
      <c r="H163" s="251">
        <v>1</v>
      </c>
      <c r="I163" s="252"/>
      <c r="J163" s="253">
        <f>ROUND(I163*H163,2)</f>
        <v>0</v>
      </c>
      <c r="K163" s="249" t="s">
        <v>1</v>
      </c>
      <c r="L163" s="254"/>
      <c r="M163" s="255" t="s">
        <v>1</v>
      </c>
      <c r="N163" s="256" t="s">
        <v>50</v>
      </c>
      <c r="O163" s="78"/>
      <c r="P163" s="227">
        <f>O163*H163</f>
        <v>0</v>
      </c>
      <c r="Q163" s="227">
        <v>0.00040000000000000002</v>
      </c>
      <c r="R163" s="227">
        <f>Q163*H163</f>
        <v>0.00040000000000000002</v>
      </c>
      <c r="S163" s="227">
        <v>0</v>
      </c>
      <c r="T163" s="228">
        <f>S163*H163</f>
        <v>0</v>
      </c>
      <c r="AR163" s="15" t="s">
        <v>432</v>
      </c>
      <c r="AT163" s="15" t="s">
        <v>312</v>
      </c>
      <c r="AU163" s="15" t="s">
        <v>90</v>
      </c>
      <c r="AY163" s="15" t="s">
        <v>174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5" t="s">
        <v>87</v>
      </c>
      <c r="BK163" s="229">
        <f>ROUND(I163*H163,2)</f>
        <v>0</v>
      </c>
      <c r="BL163" s="15" t="s">
        <v>347</v>
      </c>
      <c r="BM163" s="15" t="s">
        <v>4019</v>
      </c>
    </row>
    <row r="164" s="1" customFormat="1">
      <c r="B164" s="37"/>
      <c r="C164" s="38"/>
      <c r="D164" s="230" t="s">
        <v>181</v>
      </c>
      <c r="E164" s="38"/>
      <c r="F164" s="231" t="s">
        <v>4018</v>
      </c>
      <c r="G164" s="38"/>
      <c r="H164" s="38"/>
      <c r="I164" s="142"/>
      <c r="J164" s="38"/>
      <c r="K164" s="38"/>
      <c r="L164" s="42"/>
      <c r="M164" s="232"/>
      <c r="N164" s="78"/>
      <c r="O164" s="78"/>
      <c r="P164" s="78"/>
      <c r="Q164" s="78"/>
      <c r="R164" s="78"/>
      <c r="S164" s="78"/>
      <c r="T164" s="79"/>
      <c r="AT164" s="15" t="s">
        <v>181</v>
      </c>
      <c r="AU164" s="15" t="s">
        <v>90</v>
      </c>
    </row>
    <row r="165" s="1" customFormat="1" ht="16.5" customHeight="1">
      <c r="B165" s="37"/>
      <c r="C165" s="247" t="s">
        <v>388</v>
      </c>
      <c r="D165" s="247" t="s">
        <v>312</v>
      </c>
      <c r="E165" s="248" t="s">
        <v>4020</v>
      </c>
      <c r="F165" s="249" t="s">
        <v>4021</v>
      </c>
      <c r="G165" s="250" t="s">
        <v>4022</v>
      </c>
      <c r="H165" s="251">
        <v>1</v>
      </c>
      <c r="I165" s="252"/>
      <c r="J165" s="253">
        <f>ROUND(I165*H165,2)</f>
        <v>0</v>
      </c>
      <c r="K165" s="249" t="s">
        <v>1</v>
      </c>
      <c r="L165" s="254"/>
      <c r="M165" s="255" t="s">
        <v>1</v>
      </c>
      <c r="N165" s="256" t="s">
        <v>50</v>
      </c>
      <c r="O165" s="78"/>
      <c r="P165" s="227">
        <f>O165*H165</f>
        <v>0</v>
      </c>
      <c r="Q165" s="227">
        <v>0.00017000000000000001</v>
      </c>
      <c r="R165" s="227">
        <f>Q165*H165</f>
        <v>0.00017000000000000001</v>
      </c>
      <c r="S165" s="227">
        <v>0</v>
      </c>
      <c r="T165" s="228">
        <f>S165*H165</f>
        <v>0</v>
      </c>
      <c r="AR165" s="15" t="s">
        <v>432</v>
      </c>
      <c r="AT165" s="15" t="s">
        <v>312</v>
      </c>
      <c r="AU165" s="15" t="s">
        <v>90</v>
      </c>
      <c r="AY165" s="15" t="s">
        <v>174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5" t="s">
        <v>87</v>
      </c>
      <c r="BK165" s="229">
        <f>ROUND(I165*H165,2)</f>
        <v>0</v>
      </c>
      <c r="BL165" s="15" t="s">
        <v>347</v>
      </c>
      <c r="BM165" s="15" t="s">
        <v>4023</v>
      </c>
    </row>
    <row r="166" s="1" customFormat="1">
      <c r="B166" s="37"/>
      <c r="C166" s="38"/>
      <c r="D166" s="230" t="s">
        <v>181</v>
      </c>
      <c r="E166" s="38"/>
      <c r="F166" s="231" t="s">
        <v>4024</v>
      </c>
      <c r="G166" s="38"/>
      <c r="H166" s="38"/>
      <c r="I166" s="142"/>
      <c r="J166" s="38"/>
      <c r="K166" s="38"/>
      <c r="L166" s="42"/>
      <c r="M166" s="232"/>
      <c r="N166" s="78"/>
      <c r="O166" s="78"/>
      <c r="P166" s="78"/>
      <c r="Q166" s="78"/>
      <c r="R166" s="78"/>
      <c r="S166" s="78"/>
      <c r="T166" s="79"/>
      <c r="AT166" s="15" t="s">
        <v>181</v>
      </c>
      <c r="AU166" s="15" t="s">
        <v>90</v>
      </c>
    </row>
    <row r="167" s="12" customFormat="1">
      <c r="B167" s="236"/>
      <c r="C167" s="237"/>
      <c r="D167" s="230" t="s">
        <v>287</v>
      </c>
      <c r="E167" s="238" t="s">
        <v>1</v>
      </c>
      <c r="F167" s="239" t="s">
        <v>87</v>
      </c>
      <c r="G167" s="237"/>
      <c r="H167" s="240">
        <v>1</v>
      </c>
      <c r="I167" s="241"/>
      <c r="J167" s="237"/>
      <c r="K167" s="237"/>
      <c r="L167" s="242"/>
      <c r="M167" s="243"/>
      <c r="N167" s="244"/>
      <c r="O167" s="244"/>
      <c r="P167" s="244"/>
      <c r="Q167" s="244"/>
      <c r="R167" s="244"/>
      <c r="S167" s="244"/>
      <c r="T167" s="245"/>
      <c r="AT167" s="246" t="s">
        <v>287</v>
      </c>
      <c r="AU167" s="246" t="s">
        <v>90</v>
      </c>
      <c r="AV167" s="12" t="s">
        <v>90</v>
      </c>
      <c r="AW167" s="12" t="s">
        <v>40</v>
      </c>
      <c r="AX167" s="12" t="s">
        <v>87</v>
      </c>
      <c r="AY167" s="246" t="s">
        <v>174</v>
      </c>
    </row>
    <row r="168" s="1" customFormat="1" ht="16.5" customHeight="1">
      <c r="B168" s="37"/>
      <c r="C168" s="247" t="s">
        <v>393</v>
      </c>
      <c r="D168" s="247" t="s">
        <v>312</v>
      </c>
      <c r="E168" s="248" t="s">
        <v>4025</v>
      </c>
      <c r="F168" s="249" t="s">
        <v>4026</v>
      </c>
      <c r="G168" s="250" t="s">
        <v>4022</v>
      </c>
      <c r="H168" s="251">
        <v>1</v>
      </c>
      <c r="I168" s="252"/>
      <c r="J168" s="253">
        <f>ROUND(I168*H168,2)</f>
        <v>0</v>
      </c>
      <c r="K168" s="249" t="s">
        <v>274</v>
      </c>
      <c r="L168" s="254"/>
      <c r="M168" s="255" t="s">
        <v>1</v>
      </c>
      <c r="N168" s="256" t="s">
        <v>50</v>
      </c>
      <c r="O168" s="78"/>
      <c r="P168" s="227">
        <f>O168*H168</f>
        <v>0</v>
      </c>
      <c r="Q168" s="227">
        <v>0.00021000000000000001</v>
      </c>
      <c r="R168" s="227">
        <f>Q168*H168</f>
        <v>0.00021000000000000001</v>
      </c>
      <c r="S168" s="227">
        <v>0</v>
      </c>
      <c r="T168" s="228">
        <f>S168*H168</f>
        <v>0</v>
      </c>
      <c r="AR168" s="15" t="s">
        <v>432</v>
      </c>
      <c r="AT168" s="15" t="s">
        <v>312</v>
      </c>
      <c r="AU168" s="15" t="s">
        <v>90</v>
      </c>
      <c r="AY168" s="15" t="s">
        <v>174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5" t="s">
        <v>87</v>
      </c>
      <c r="BK168" s="229">
        <f>ROUND(I168*H168,2)</f>
        <v>0</v>
      </c>
      <c r="BL168" s="15" t="s">
        <v>347</v>
      </c>
      <c r="BM168" s="15" t="s">
        <v>4027</v>
      </c>
    </row>
    <row r="169" s="1" customFormat="1">
      <c r="B169" s="37"/>
      <c r="C169" s="38"/>
      <c r="D169" s="230" t="s">
        <v>181</v>
      </c>
      <c r="E169" s="38"/>
      <c r="F169" s="231" t="s">
        <v>4028</v>
      </c>
      <c r="G169" s="38"/>
      <c r="H169" s="38"/>
      <c r="I169" s="142"/>
      <c r="J169" s="38"/>
      <c r="K169" s="38"/>
      <c r="L169" s="42"/>
      <c r="M169" s="232"/>
      <c r="N169" s="78"/>
      <c r="O169" s="78"/>
      <c r="P169" s="78"/>
      <c r="Q169" s="78"/>
      <c r="R169" s="78"/>
      <c r="S169" s="78"/>
      <c r="T169" s="79"/>
      <c r="AT169" s="15" t="s">
        <v>181</v>
      </c>
      <c r="AU169" s="15" t="s">
        <v>90</v>
      </c>
    </row>
    <row r="170" s="12" customFormat="1">
      <c r="B170" s="236"/>
      <c r="C170" s="237"/>
      <c r="D170" s="230" t="s">
        <v>287</v>
      </c>
      <c r="E170" s="238" t="s">
        <v>1</v>
      </c>
      <c r="F170" s="239" t="s">
        <v>87</v>
      </c>
      <c r="G170" s="237"/>
      <c r="H170" s="240">
        <v>1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AT170" s="246" t="s">
        <v>287</v>
      </c>
      <c r="AU170" s="246" t="s">
        <v>90</v>
      </c>
      <c r="AV170" s="12" t="s">
        <v>90</v>
      </c>
      <c r="AW170" s="12" t="s">
        <v>40</v>
      </c>
      <c r="AX170" s="12" t="s">
        <v>87</v>
      </c>
      <c r="AY170" s="246" t="s">
        <v>174</v>
      </c>
    </row>
    <row r="171" s="1" customFormat="1" ht="16.5" customHeight="1">
      <c r="B171" s="37"/>
      <c r="C171" s="247" t="s">
        <v>400</v>
      </c>
      <c r="D171" s="247" t="s">
        <v>312</v>
      </c>
      <c r="E171" s="248" t="s">
        <v>4029</v>
      </c>
      <c r="F171" s="249" t="s">
        <v>4030</v>
      </c>
      <c r="G171" s="250" t="s">
        <v>463</v>
      </c>
      <c r="H171" s="251">
        <v>230</v>
      </c>
      <c r="I171" s="252"/>
      <c r="J171" s="253">
        <f>ROUND(I171*H171,2)</f>
        <v>0</v>
      </c>
      <c r="K171" s="249" t="s">
        <v>274</v>
      </c>
      <c r="L171" s="254"/>
      <c r="M171" s="255" t="s">
        <v>1</v>
      </c>
      <c r="N171" s="256" t="s">
        <v>50</v>
      </c>
      <c r="O171" s="78"/>
      <c r="P171" s="227">
        <f>O171*H171</f>
        <v>0</v>
      </c>
      <c r="Q171" s="227">
        <v>0.0010399999999999999</v>
      </c>
      <c r="R171" s="227">
        <f>Q171*H171</f>
        <v>0.23919999999999997</v>
      </c>
      <c r="S171" s="227">
        <v>0</v>
      </c>
      <c r="T171" s="228">
        <f>S171*H171</f>
        <v>0</v>
      </c>
      <c r="AR171" s="15" t="s">
        <v>432</v>
      </c>
      <c r="AT171" s="15" t="s">
        <v>312</v>
      </c>
      <c r="AU171" s="15" t="s">
        <v>90</v>
      </c>
      <c r="AY171" s="15" t="s">
        <v>174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5" t="s">
        <v>87</v>
      </c>
      <c r="BK171" s="229">
        <f>ROUND(I171*H171,2)</f>
        <v>0</v>
      </c>
      <c r="BL171" s="15" t="s">
        <v>347</v>
      </c>
      <c r="BM171" s="15" t="s">
        <v>4031</v>
      </c>
    </row>
    <row r="172" s="1" customFormat="1">
      <c r="B172" s="37"/>
      <c r="C172" s="38"/>
      <c r="D172" s="230" t="s">
        <v>181</v>
      </c>
      <c r="E172" s="38"/>
      <c r="F172" s="231" t="s">
        <v>4030</v>
      </c>
      <c r="G172" s="38"/>
      <c r="H172" s="38"/>
      <c r="I172" s="142"/>
      <c r="J172" s="38"/>
      <c r="K172" s="38"/>
      <c r="L172" s="42"/>
      <c r="M172" s="232"/>
      <c r="N172" s="78"/>
      <c r="O172" s="78"/>
      <c r="P172" s="78"/>
      <c r="Q172" s="78"/>
      <c r="R172" s="78"/>
      <c r="S172" s="78"/>
      <c r="T172" s="79"/>
      <c r="AT172" s="15" t="s">
        <v>181</v>
      </c>
      <c r="AU172" s="15" t="s">
        <v>90</v>
      </c>
    </row>
    <row r="173" s="12" customFormat="1">
      <c r="B173" s="236"/>
      <c r="C173" s="237"/>
      <c r="D173" s="230" t="s">
        <v>287</v>
      </c>
      <c r="E173" s="238" t="s">
        <v>1</v>
      </c>
      <c r="F173" s="239" t="s">
        <v>4032</v>
      </c>
      <c r="G173" s="237"/>
      <c r="H173" s="240">
        <v>230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AT173" s="246" t="s">
        <v>287</v>
      </c>
      <c r="AU173" s="246" t="s">
        <v>90</v>
      </c>
      <c r="AV173" s="12" t="s">
        <v>90</v>
      </c>
      <c r="AW173" s="12" t="s">
        <v>40</v>
      </c>
      <c r="AX173" s="12" t="s">
        <v>87</v>
      </c>
      <c r="AY173" s="246" t="s">
        <v>174</v>
      </c>
    </row>
    <row r="174" s="1" customFormat="1" ht="16.5" customHeight="1">
      <c r="B174" s="37"/>
      <c r="C174" s="247" t="s">
        <v>405</v>
      </c>
      <c r="D174" s="247" t="s">
        <v>312</v>
      </c>
      <c r="E174" s="248" t="s">
        <v>4033</v>
      </c>
      <c r="F174" s="249" t="s">
        <v>4034</v>
      </c>
      <c r="G174" s="250" t="s">
        <v>463</v>
      </c>
      <c r="H174" s="251">
        <v>220</v>
      </c>
      <c r="I174" s="252"/>
      <c r="J174" s="253">
        <f>ROUND(I174*H174,2)</f>
        <v>0</v>
      </c>
      <c r="K174" s="249" t="s">
        <v>274</v>
      </c>
      <c r="L174" s="254"/>
      <c r="M174" s="255" t="s">
        <v>1</v>
      </c>
      <c r="N174" s="256" t="s">
        <v>50</v>
      </c>
      <c r="O174" s="78"/>
      <c r="P174" s="227">
        <f>O174*H174</f>
        <v>0</v>
      </c>
      <c r="Q174" s="227">
        <v>0.00055000000000000003</v>
      </c>
      <c r="R174" s="227">
        <f>Q174*H174</f>
        <v>0.12100000000000001</v>
      </c>
      <c r="S174" s="227">
        <v>0</v>
      </c>
      <c r="T174" s="228">
        <f>S174*H174</f>
        <v>0</v>
      </c>
      <c r="AR174" s="15" t="s">
        <v>432</v>
      </c>
      <c r="AT174" s="15" t="s">
        <v>312</v>
      </c>
      <c r="AU174" s="15" t="s">
        <v>90</v>
      </c>
      <c r="AY174" s="15" t="s">
        <v>174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5" t="s">
        <v>87</v>
      </c>
      <c r="BK174" s="229">
        <f>ROUND(I174*H174,2)</f>
        <v>0</v>
      </c>
      <c r="BL174" s="15" t="s">
        <v>347</v>
      </c>
      <c r="BM174" s="15" t="s">
        <v>4035</v>
      </c>
    </row>
    <row r="175" s="1" customFormat="1">
      <c r="B175" s="37"/>
      <c r="C175" s="38"/>
      <c r="D175" s="230" t="s">
        <v>181</v>
      </c>
      <c r="E175" s="38"/>
      <c r="F175" s="231" t="s">
        <v>4034</v>
      </c>
      <c r="G175" s="38"/>
      <c r="H175" s="38"/>
      <c r="I175" s="142"/>
      <c r="J175" s="38"/>
      <c r="K175" s="38"/>
      <c r="L175" s="42"/>
      <c r="M175" s="232"/>
      <c r="N175" s="78"/>
      <c r="O175" s="78"/>
      <c r="P175" s="78"/>
      <c r="Q175" s="78"/>
      <c r="R175" s="78"/>
      <c r="S175" s="78"/>
      <c r="T175" s="79"/>
      <c r="AT175" s="15" t="s">
        <v>181</v>
      </c>
      <c r="AU175" s="15" t="s">
        <v>90</v>
      </c>
    </row>
    <row r="176" s="1" customFormat="1" ht="16.5" customHeight="1">
      <c r="B176" s="37"/>
      <c r="C176" s="247" t="s">
        <v>410</v>
      </c>
      <c r="D176" s="247" t="s">
        <v>312</v>
      </c>
      <c r="E176" s="248" t="s">
        <v>4036</v>
      </c>
      <c r="F176" s="249" t="s">
        <v>4037</v>
      </c>
      <c r="G176" s="250" t="s">
        <v>463</v>
      </c>
      <c r="H176" s="251">
        <v>220</v>
      </c>
      <c r="I176" s="252"/>
      <c r="J176" s="253">
        <f>ROUND(I176*H176,2)</f>
        <v>0</v>
      </c>
      <c r="K176" s="249" t="s">
        <v>274</v>
      </c>
      <c r="L176" s="254"/>
      <c r="M176" s="255" t="s">
        <v>1</v>
      </c>
      <c r="N176" s="256" t="s">
        <v>50</v>
      </c>
      <c r="O176" s="78"/>
      <c r="P176" s="227">
        <f>O176*H176</f>
        <v>0</v>
      </c>
      <c r="Q176" s="227">
        <v>0.00051999999999999995</v>
      </c>
      <c r="R176" s="227">
        <f>Q176*H176</f>
        <v>0.11439999999999999</v>
      </c>
      <c r="S176" s="227">
        <v>0</v>
      </c>
      <c r="T176" s="228">
        <f>S176*H176</f>
        <v>0</v>
      </c>
      <c r="AR176" s="15" t="s">
        <v>432</v>
      </c>
      <c r="AT176" s="15" t="s">
        <v>312</v>
      </c>
      <c r="AU176" s="15" t="s">
        <v>90</v>
      </c>
      <c r="AY176" s="15" t="s">
        <v>174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5" t="s">
        <v>87</v>
      </c>
      <c r="BK176" s="229">
        <f>ROUND(I176*H176,2)</f>
        <v>0</v>
      </c>
      <c r="BL176" s="15" t="s">
        <v>347</v>
      </c>
      <c r="BM176" s="15" t="s">
        <v>4038</v>
      </c>
    </row>
    <row r="177" s="1" customFormat="1">
      <c r="B177" s="37"/>
      <c r="C177" s="38"/>
      <c r="D177" s="230" t="s">
        <v>181</v>
      </c>
      <c r="E177" s="38"/>
      <c r="F177" s="231" t="s">
        <v>1447</v>
      </c>
      <c r="G177" s="38"/>
      <c r="H177" s="38"/>
      <c r="I177" s="142"/>
      <c r="J177" s="38"/>
      <c r="K177" s="38"/>
      <c r="L177" s="42"/>
      <c r="M177" s="232"/>
      <c r="N177" s="78"/>
      <c r="O177" s="78"/>
      <c r="P177" s="78"/>
      <c r="Q177" s="78"/>
      <c r="R177" s="78"/>
      <c r="S177" s="78"/>
      <c r="T177" s="79"/>
      <c r="AT177" s="15" t="s">
        <v>181</v>
      </c>
      <c r="AU177" s="15" t="s">
        <v>90</v>
      </c>
    </row>
    <row r="178" s="12" customFormat="1">
      <c r="B178" s="236"/>
      <c r="C178" s="237"/>
      <c r="D178" s="230" t="s">
        <v>287</v>
      </c>
      <c r="E178" s="238" t="s">
        <v>1</v>
      </c>
      <c r="F178" s="239" t="s">
        <v>4039</v>
      </c>
      <c r="G178" s="237"/>
      <c r="H178" s="240">
        <v>220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AT178" s="246" t="s">
        <v>287</v>
      </c>
      <c r="AU178" s="246" t="s">
        <v>90</v>
      </c>
      <c r="AV178" s="12" t="s">
        <v>90</v>
      </c>
      <c r="AW178" s="12" t="s">
        <v>40</v>
      </c>
      <c r="AX178" s="12" t="s">
        <v>87</v>
      </c>
      <c r="AY178" s="246" t="s">
        <v>174</v>
      </c>
    </row>
    <row r="179" s="1" customFormat="1" ht="16.5" customHeight="1">
      <c r="B179" s="37"/>
      <c r="C179" s="247" t="s">
        <v>414</v>
      </c>
      <c r="D179" s="247" t="s">
        <v>312</v>
      </c>
      <c r="E179" s="248" t="s">
        <v>1411</v>
      </c>
      <c r="F179" s="249" t="s">
        <v>1412</v>
      </c>
      <c r="G179" s="250" t="s">
        <v>463</v>
      </c>
      <c r="H179" s="251">
        <v>220</v>
      </c>
      <c r="I179" s="252"/>
      <c r="J179" s="253">
        <f>ROUND(I179*H179,2)</f>
        <v>0</v>
      </c>
      <c r="K179" s="249" t="s">
        <v>1</v>
      </c>
      <c r="L179" s="254"/>
      <c r="M179" s="255" t="s">
        <v>1</v>
      </c>
      <c r="N179" s="256" t="s">
        <v>50</v>
      </c>
      <c r="O179" s="78"/>
      <c r="P179" s="227">
        <f>O179*H179</f>
        <v>0</v>
      </c>
      <c r="Q179" s="227">
        <v>5.0000000000000002E-05</v>
      </c>
      <c r="R179" s="227">
        <f>Q179*H179</f>
        <v>0.011000000000000001</v>
      </c>
      <c r="S179" s="227">
        <v>0</v>
      </c>
      <c r="T179" s="228">
        <f>S179*H179</f>
        <v>0</v>
      </c>
      <c r="AR179" s="15" t="s">
        <v>432</v>
      </c>
      <c r="AT179" s="15" t="s">
        <v>312</v>
      </c>
      <c r="AU179" s="15" t="s">
        <v>90</v>
      </c>
      <c r="AY179" s="15" t="s">
        <v>174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5" t="s">
        <v>87</v>
      </c>
      <c r="BK179" s="229">
        <f>ROUND(I179*H179,2)</f>
        <v>0</v>
      </c>
      <c r="BL179" s="15" t="s">
        <v>347</v>
      </c>
      <c r="BM179" s="15" t="s">
        <v>4040</v>
      </c>
    </row>
    <row r="180" s="1" customFormat="1">
      <c r="B180" s="37"/>
      <c r="C180" s="38"/>
      <c r="D180" s="230" t="s">
        <v>181</v>
      </c>
      <c r="E180" s="38"/>
      <c r="F180" s="231" t="s">
        <v>1412</v>
      </c>
      <c r="G180" s="38"/>
      <c r="H180" s="38"/>
      <c r="I180" s="142"/>
      <c r="J180" s="38"/>
      <c r="K180" s="38"/>
      <c r="L180" s="42"/>
      <c r="M180" s="232"/>
      <c r="N180" s="78"/>
      <c r="O180" s="78"/>
      <c r="P180" s="78"/>
      <c r="Q180" s="78"/>
      <c r="R180" s="78"/>
      <c r="S180" s="78"/>
      <c r="T180" s="79"/>
      <c r="AT180" s="15" t="s">
        <v>181</v>
      </c>
      <c r="AU180" s="15" t="s">
        <v>90</v>
      </c>
    </row>
    <row r="181" s="12" customFormat="1">
      <c r="B181" s="236"/>
      <c r="C181" s="237"/>
      <c r="D181" s="230" t="s">
        <v>287</v>
      </c>
      <c r="E181" s="238" t="s">
        <v>1</v>
      </c>
      <c r="F181" s="239" t="s">
        <v>4039</v>
      </c>
      <c r="G181" s="237"/>
      <c r="H181" s="240">
        <v>220</v>
      </c>
      <c r="I181" s="241"/>
      <c r="J181" s="237"/>
      <c r="K181" s="237"/>
      <c r="L181" s="242"/>
      <c r="M181" s="243"/>
      <c r="N181" s="244"/>
      <c r="O181" s="244"/>
      <c r="P181" s="244"/>
      <c r="Q181" s="244"/>
      <c r="R181" s="244"/>
      <c r="S181" s="244"/>
      <c r="T181" s="245"/>
      <c r="AT181" s="246" t="s">
        <v>287</v>
      </c>
      <c r="AU181" s="246" t="s">
        <v>90</v>
      </c>
      <c r="AV181" s="12" t="s">
        <v>90</v>
      </c>
      <c r="AW181" s="12" t="s">
        <v>40</v>
      </c>
      <c r="AX181" s="12" t="s">
        <v>87</v>
      </c>
      <c r="AY181" s="246" t="s">
        <v>174</v>
      </c>
    </row>
    <row r="182" s="1" customFormat="1" ht="16.5" customHeight="1">
      <c r="B182" s="37"/>
      <c r="C182" s="247" t="s">
        <v>421</v>
      </c>
      <c r="D182" s="247" t="s">
        <v>312</v>
      </c>
      <c r="E182" s="248" t="s">
        <v>4041</v>
      </c>
      <c r="F182" s="249" t="s">
        <v>1495</v>
      </c>
      <c r="G182" s="250" t="s">
        <v>463</v>
      </c>
      <c r="H182" s="251">
        <v>50</v>
      </c>
      <c r="I182" s="252"/>
      <c r="J182" s="253">
        <f>ROUND(I182*H182,2)</f>
        <v>0</v>
      </c>
      <c r="K182" s="249" t="s">
        <v>1</v>
      </c>
      <c r="L182" s="254"/>
      <c r="M182" s="255" t="s">
        <v>1</v>
      </c>
      <c r="N182" s="256" t="s">
        <v>50</v>
      </c>
      <c r="O182" s="78"/>
      <c r="P182" s="227">
        <f>O182*H182</f>
        <v>0</v>
      </c>
      <c r="Q182" s="227">
        <v>0.001</v>
      </c>
      <c r="R182" s="227">
        <f>Q182*H182</f>
        <v>0.050000000000000003</v>
      </c>
      <c r="S182" s="227">
        <v>0</v>
      </c>
      <c r="T182" s="228">
        <f>S182*H182</f>
        <v>0</v>
      </c>
      <c r="AR182" s="15" t="s">
        <v>432</v>
      </c>
      <c r="AT182" s="15" t="s">
        <v>312</v>
      </c>
      <c r="AU182" s="15" t="s">
        <v>90</v>
      </c>
      <c r="AY182" s="15" t="s">
        <v>174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5" t="s">
        <v>87</v>
      </c>
      <c r="BK182" s="229">
        <f>ROUND(I182*H182,2)</f>
        <v>0</v>
      </c>
      <c r="BL182" s="15" t="s">
        <v>347</v>
      </c>
      <c r="BM182" s="15" t="s">
        <v>4042</v>
      </c>
    </row>
    <row r="183" s="1" customFormat="1">
      <c r="B183" s="37"/>
      <c r="C183" s="38"/>
      <c r="D183" s="230" t="s">
        <v>181</v>
      </c>
      <c r="E183" s="38"/>
      <c r="F183" s="231" t="s">
        <v>1495</v>
      </c>
      <c r="G183" s="38"/>
      <c r="H183" s="38"/>
      <c r="I183" s="142"/>
      <c r="J183" s="38"/>
      <c r="K183" s="38"/>
      <c r="L183" s="42"/>
      <c r="M183" s="232"/>
      <c r="N183" s="78"/>
      <c r="O183" s="78"/>
      <c r="P183" s="78"/>
      <c r="Q183" s="78"/>
      <c r="R183" s="78"/>
      <c r="S183" s="78"/>
      <c r="T183" s="79"/>
      <c r="AT183" s="15" t="s">
        <v>181</v>
      </c>
      <c r="AU183" s="15" t="s">
        <v>90</v>
      </c>
    </row>
    <row r="184" s="12" customFormat="1">
      <c r="B184" s="236"/>
      <c r="C184" s="237"/>
      <c r="D184" s="230" t="s">
        <v>287</v>
      </c>
      <c r="E184" s="238" t="s">
        <v>1</v>
      </c>
      <c r="F184" s="239" t="s">
        <v>535</v>
      </c>
      <c r="G184" s="237"/>
      <c r="H184" s="240">
        <v>50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AT184" s="246" t="s">
        <v>287</v>
      </c>
      <c r="AU184" s="246" t="s">
        <v>90</v>
      </c>
      <c r="AV184" s="12" t="s">
        <v>90</v>
      </c>
      <c r="AW184" s="12" t="s">
        <v>40</v>
      </c>
      <c r="AX184" s="12" t="s">
        <v>87</v>
      </c>
      <c r="AY184" s="246" t="s">
        <v>174</v>
      </c>
    </row>
    <row r="185" s="1" customFormat="1" ht="16.5" customHeight="1">
      <c r="B185" s="37"/>
      <c r="C185" s="247" t="s">
        <v>427</v>
      </c>
      <c r="D185" s="247" t="s">
        <v>312</v>
      </c>
      <c r="E185" s="248" t="s">
        <v>4043</v>
      </c>
      <c r="F185" s="249" t="s">
        <v>4044</v>
      </c>
      <c r="G185" s="250" t="s">
        <v>320</v>
      </c>
      <c r="H185" s="251">
        <v>6</v>
      </c>
      <c r="I185" s="252"/>
      <c r="J185" s="253">
        <f>ROUND(I185*H185,2)</f>
        <v>0</v>
      </c>
      <c r="K185" s="249" t="s">
        <v>1391</v>
      </c>
      <c r="L185" s="254"/>
      <c r="M185" s="255" t="s">
        <v>1</v>
      </c>
      <c r="N185" s="256" t="s">
        <v>50</v>
      </c>
      <c r="O185" s="78"/>
      <c r="P185" s="227">
        <f>O185*H185</f>
        <v>0</v>
      </c>
      <c r="Q185" s="227">
        <v>1.0000000000000001E-05</v>
      </c>
      <c r="R185" s="227">
        <f>Q185*H185</f>
        <v>6.0000000000000008E-05</v>
      </c>
      <c r="S185" s="227">
        <v>0</v>
      </c>
      <c r="T185" s="228">
        <f>S185*H185</f>
        <v>0</v>
      </c>
      <c r="AR185" s="15" t="s">
        <v>432</v>
      </c>
      <c r="AT185" s="15" t="s">
        <v>312</v>
      </c>
      <c r="AU185" s="15" t="s">
        <v>90</v>
      </c>
      <c r="AY185" s="15" t="s">
        <v>174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5" t="s">
        <v>87</v>
      </c>
      <c r="BK185" s="229">
        <f>ROUND(I185*H185,2)</f>
        <v>0</v>
      </c>
      <c r="BL185" s="15" t="s">
        <v>347</v>
      </c>
      <c r="BM185" s="15" t="s">
        <v>4045</v>
      </c>
    </row>
    <row r="186" s="1" customFormat="1">
      <c r="B186" s="37"/>
      <c r="C186" s="38"/>
      <c r="D186" s="230" t="s">
        <v>181</v>
      </c>
      <c r="E186" s="38"/>
      <c r="F186" s="231" t="s">
        <v>4044</v>
      </c>
      <c r="G186" s="38"/>
      <c r="H186" s="38"/>
      <c r="I186" s="142"/>
      <c r="J186" s="38"/>
      <c r="K186" s="38"/>
      <c r="L186" s="42"/>
      <c r="M186" s="232"/>
      <c r="N186" s="78"/>
      <c r="O186" s="78"/>
      <c r="P186" s="78"/>
      <c r="Q186" s="78"/>
      <c r="R186" s="78"/>
      <c r="S186" s="78"/>
      <c r="T186" s="79"/>
      <c r="AT186" s="15" t="s">
        <v>181</v>
      </c>
      <c r="AU186" s="15" t="s">
        <v>90</v>
      </c>
    </row>
    <row r="187" s="12" customFormat="1">
      <c r="B187" s="236"/>
      <c r="C187" s="237"/>
      <c r="D187" s="230" t="s">
        <v>287</v>
      </c>
      <c r="E187" s="238" t="s">
        <v>1</v>
      </c>
      <c r="F187" s="239" t="s">
        <v>200</v>
      </c>
      <c r="G187" s="237"/>
      <c r="H187" s="240">
        <v>6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AT187" s="246" t="s">
        <v>287</v>
      </c>
      <c r="AU187" s="246" t="s">
        <v>90</v>
      </c>
      <c r="AV187" s="12" t="s">
        <v>90</v>
      </c>
      <c r="AW187" s="12" t="s">
        <v>40</v>
      </c>
      <c r="AX187" s="12" t="s">
        <v>87</v>
      </c>
      <c r="AY187" s="246" t="s">
        <v>174</v>
      </c>
    </row>
    <row r="188" s="11" customFormat="1" ht="22.8" customHeight="1">
      <c r="B188" s="202"/>
      <c r="C188" s="203"/>
      <c r="D188" s="204" t="s">
        <v>78</v>
      </c>
      <c r="E188" s="216" t="s">
        <v>4046</v>
      </c>
      <c r="F188" s="216" t="s">
        <v>4047</v>
      </c>
      <c r="G188" s="203"/>
      <c r="H188" s="203"/>
      <c r="I188" s="206"/>
      <c r="J188" s="217">
        <f>BK188</f>
        <v>0</v>
      </c>
      <c r="K188" s="203"/>
      <c r="L188" s="208"/>
      <c r="M188" s="209"/>
      <c r="N188" s="210"/>
      <c r="O188" s="210"/>
      <c r="P188" s="211">
        <f>SUM(P189:P191)</f>
        <v>0</v>
      </c>
      <c r="Q188" s="210"/>
      <c r="R188" s="211">
        <f>SUM(R189:R191)</f>
        <v>0.00016000000000000001</v>
      </c>
      <c r="S188" s="210"/>
      <c r="T188" s="212">
        <f>SUM(T189:T191)</f>
        <v>0</v>
      </c>
      <c r="AR188" s="213" t="s">
        <v>90</v>
      </c>
      <c r="AT188" s="214" t="s">
        <v>78</v>
      </c>
      <c r="AU188" s="214" t="s">
        <v>87</v>
      </c>
      <c r="AY188" s="213" t="s">
        <v>174</v>
      </c>
      <c r="BK188" s="215">
        <f>SUM(BK189:BK191)</f>
        <v>0</v>
      </c>
    </row>
    <row r="189" s="1" customFormat="1" ht="16.5" customHeight="1">
      <c r="B189" s="37"/>
      <c r="C189" s="218" t="s">
        <v>432</v>
      </c>
      <c r="D189" s="218" t="s">
        <v>175</v>
      </c>
      <c r="E189" s="219" t="s">
        <v>4048</v>
      </c>
      <c r="F189" s="220" t="s">
        <v>4049</v>
      </c>
      <c r="G189" s="221" t="s">
        <v>4022</v>
      </c>
      <c r="H189" s="222">
        <v>1</v>
      </c>
      <c r="I189" s="223"/>
      <c r="J189" s="224">
        <f>ROUND(I189*H189,2)</f>
        <v>0</v>
      </c>
      <c r="K189" s="220" t="s">
        <v>1</v>
      </c>
      <c r="L189" s="42"/>
      <c r="M189" s="225" t="s">
        <v>1</v>
      </c>
      <c r="N189" s="226" t="s">
        <v>50</v>
      </c>
      <c r="O189" s="78"/>
      <c r="P189" s="227">
        <f>O189*H189</f>
        <v>0</v>
      </c>
      <c r="Q189" s="227">
        <v>0.00016000000000000001</v>
      </c>
      <c r="R189" s="227">
        <f>Q189*H189</f>
        <v>0.00016000000000000001</v>
      </c>
      <c r="S189" s="227">
        <v>0</v>
      </c>
      <c r="T189" s="228">
        <f>S189*H189</f>
        <v>0</v>
      </c>
      <c r="AR189" s="15" t="s">
        <v>347</v>
      </c>
      <c r="AT189" s="15" t="s">
        <v>175</v>
      </c>
      <c r="AU189" s="15" t="s">
        <v>90</v>
      </c>
      <c r="AY189" s="15" t="s">
        <v>174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5" t="s">
        <v>87</v>
      </c>
      <c r="BK189" s="229">
        <f>ROUND(I189*H189,2)</f>
        <v>0</v>
      </c>
      <c r="BL189" s="15" t="s">
        <v>347</v>
      </c>
      <c r="BM189" s="15" t="s">
        <v>4050</v>
      </c>
    </row>
    <row r="190" s="1" customFormat="1">
      <c r="B190" s="37"/>
      <c r="C190" s="38"/>
      <c r="D190" s="230" t="s">
        <v>181</v>
      </c>
      <c r="E190" s="38"/>
      <c r="F190" s="231" t="s">
        <v>4049</v>
      </c>
      <c r="G190" s="38"/>
      <c r="H190" s="38"/>
      <c r="I190" s="142"/>
      <c r="J190" s="38"/>
      <c r="K190" s="38"/>
      <c r="L190" s="42"/>
      <c r="M190" s="232"/>
      <c r="N190" s="78"/>
      <c r="O190" s="78"/>
      <c r="P190" s="78"/>
      <c r="Q190" s="78"/>
      <c r="R190" s="78"/>
      <c r="S190" s="78"/>
      <c r="T190" s="79"/>
      <c r="AT190" s="15" t="s">
        <v>181</v>
      </c>
      <c r="AU190" s="15" t="s">
        <v>90</v>
      </c>
    </row>
    <row r="191" s="12" customFormat="1">
      <c r="B191" s="236"/>
      <c r="C191" s="237"/>
      <c r="D191" s="230" t="s">
        <v>287</v>
      </c>
      <c r="E191" s="238" t="s">
        <v>1</v>
      </c>
      <c r="F191" s="239" t="s">
        <v>87</v>
      </c>
      <c r="G191" s="237"/>
      <c r="H191" s="240">
        <v>1</v>
      </c>
      <c r="I191" s="241"/>
      <c r="J191" s="237"/>
      <c r="K191" s="237"/>
      <c r="L191" s="242"/>
      <c r="M191" s="257"/>
      <c r="N191" s="258"/>
      <c r="O191" s="258"/>
      <c r="P191" s="258"/>
      <c r="Q191" s="258"/>
      <c r="R191" s="258"/>
      <c r="S191" s="258"/>
      <c r="T191" s="259"/>
      <c r="AT191" s="246" t="s">
        <v>287</v>
      </c>
      <c r="AU191" s="246" t="s">
        <v>90</v>
      </c>
      <c r="AV191" s="12" t="s">
        <v>90</v>
      </c>
      <c r="AW191" s="12" t="s">
        <v>40</v>
      </c>
      <c r="AX191" s="12" t="s">
        <v>87</v>
      </c>
      <c r="AY191" s="246" t="s">
        <v>174</v>
      </c>
    </row>
    <row r="192" s="1" customFormat="1" ht="6.96" customHeight="1">
      <c r="B192" s="56"/>
      <c r="C192" s="57"/>
      <c r="D192" s="57"/>
      <c r="E192" s="57"/>
      <c r="F192" s="57"/>
      <c r="G192" s="57"/>
      <c r="H192" s="57"/>
      <c r="I192" s="169"/>
      <c r="J192" s="57"/>
      <c r="K192" s="57"/>
      <c r="L192" s="42"/>
    </row>
  </sheetData>
  <sheetProtection sheet="1" autoFilter="0" formatColumns="0" formatRows="0" objects="1" scenarios="1" spinCount="100000" saltValue="z+VcHbQvCYvhVIXdnc8OMd2/Ht0LIfDBz3pNprP5MAKShCYzzdrp2hV9VzjN3UU+wQ0HyxqfgrtT7VXN2bHOvA==" hashValue="pyetXKC1V7GSf6xNb9xStG/dqfWzlsjMyQYBLEj2QjrORU28DzmgWvjRRgMV2wdIIIie1T/VCxRhWRFt8eqxQQ==" algorithmName="SHA-512" password="CC35"/>
  <autoFilter ref="C87:K191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14.17" style="135" customWidth="1"/>
    <col min="10" max="10" width="23.5" customWidth="1"/>
    <col min="11" max="11" width="15.5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5" t="s">
        <v>142</v>
      </c>
    </row>
    <row r="3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8"/>
      <c r="AT3" s="15" t="s">
        <v>90</v>
      </c>
    </row>
    <row r="4" ht="24.96" customHeight="1">
      <c r="B4" s="18"/>
      <c r="D4" s="139" t="s">
        <v>143</v>
      </c>
      <c r="L4" s="18"/>
      <c r="M4" s="22" t="s">
        <v>10</v>
      </c>
      <c r="AT4" s="15" t="s">
        <v>4</v>
      </c>
    </row>
    <row r="5" ht="6.96" customHeight="1">
      <c r="B5" s="18"/>
      <c r="L5" s="18"/>
    </row>
    <row r="6" ht="12" customHeight="1">
      <c r="B6" s="18"/>
      <c r="D6" s="140" t="s">
        <v>16</v>
      </c>
      <c r="L6" s="18"/>
    </row>
    <row r="7" ht="16.5" customHeight="1">
      <c r="B7" s="18"/>
      <c r="E7" s="141" t="str">
        <f>'Rekapitulace stavby'!K6</f>
        <v>Kanalizace Stříbrná Skalice - III.etapa</v>
      </c>
      <c r="F7" s="140"/>
      <c r="G7" s="140"/>
      <c r="H7" s="140"/>
      <c r="L7" s="18"/>
    </row>
    <row r="8" s="1" customFormat="1" ht="12" customHeight="1">
      <c r="B8" s="42"/>
      <c r="D8" s="140" t="s">
        <v>144</v>
      </c>
      <c r="I8" s="142"/>
      <c r="L8" s="42"/>
    </row>
    <row r="9" s="1" customFormat="1" ht="36.96" customHeight="1">
      <c r="B9" s="42"/>
      <c r="E9" s="143" t="s">
        <v>4051</v>
      </c>
      <c r="F9" s="1"/>
      <c r="G9" s="1"/>
      <c r="H9" s="1"/>
      <c r="I9" s="142"/>
      <c r="L9" s="42"/>
    </row>
    <row r="10" s="1" customFormat="1">
      <c r="B10" s="42"/>
      <c r="I10" s="142"/>
      <c r="L10" s="42"/>
    </row>
    <row r="11" s="1" customFormat="1" ht="12" customHeight="1">
      <c r="B11" s="42"/>
      <c r="D11" s="140" t="s">
        <v>18</v>
      </c>
      <c r="F11" s="15" t="s">
        <v>89</v>
      </c>
      <c r="I11" s="144" t="s">
        <v>20</v>
      </c>
      <c r="J11" s="15" t="s">
        <v>244</v>
      </c>
      <c r="L11" s="42"/>
    </row>
    <row r="12" s="1" customFormat="1" ht="12" customHeight="1">
      <c r="B12" s="42"/>
      <c r="D12" s="140" t="s">
        <v>22</v>
      </c>
      <c r="F12" s="15" t="s">
        <v>245</v>
      </c>
      <c r="I12" s="144" t="s">
        <v>24</v>
      </c>
      <c r="J12" s="145" t="str">
        <f>'Rekapitulace stavby'!AN8</f>
        <v>30. 1. 2019</v>
      </c>
      <c r="L12" s="42"/>
    </row>
    <row r="13" s="1" customFormat="1" ht="21.84" customHeight="1">
      <c r="B13" s="42"/>
      <c r="D13" s="146" t="s">
        <v>26</v>
      </c>
      <c r="F13" s="147" t="s">
        <v>27</v>
      </c>
      <c r="I13" s="148" t="s">
        <v>28</v>
      </c>
      <c r="J13" s="147" t="s">
        <v>4052</v>
      </c>
      <c r="L13" s="42"/>
    </row>
    <row r="14" s="1" customFormat="1" ht="12" customHeight="1">
      <c r="B14" s="42"/>
      <c r="D14" s="140" t="s">
        <v>30</v>
      </c>
      <c r="I14" s="144" t="s">
        <v>31</v>
      </c>
      <c r="J14" s="15" t="str">
        <f>IF('Rekapitulace stavby'!AN10="","",'Rekapitulace stavby'!AN10)</f>
        <v>00235750</v>
      </c>
      <c r="L14" s="42"/>
    </row>
    <row r="15" s="1" customFormat="1" ht="18" customHeight="1">
      <c r="B15" s="42"/>
      <c r="E15" s="15" t="str">
        <f>IF('Rekapitulace stavby'!E11="","",'Rekapitulace stavby'!E11)</f>
        <v>Obec Stříbrná Skalice</v>
      </c>
      <c r="I15" s="144" t="s">
        <v>34</v>
      </c>
      <c r="J15" s="15" t="str">
        <f>IF('Rekapitulace stavby'!AN11="","",'Rekapitulace stavby'!AN11)</f>
        <v/>
      </c>
      <c r="L15" s="42"/>
    </row>
    <row r="16" s="1" customFormat="1" ht="6.96" customHeight="1">
      <c r="B16" s="42"/>
      <c r="I16" s="142"/>
      <c r="L16" s="42"/>
    </row>
    <row r="17" s="1" customFormat="1" ht="12" customHeight="1">
      <c r="B17" s="42"/>
      <c r="D17" s="140" t="s">
        <v>35</v>
      </c>
      <c r="I17" s="144" t="s">
        <v>31</v>
      </c>
      <c r="J17" s="31" t="str">
        <f>'Rekapitulace stavby'!AN13</f>
        <v>Vyplň údaj</v>
      </c>
      <c r="L17" s="42"/>
    </row>
    <row r="18" s="1" customFormat="1" ht="18" customHeight="1">
      <c r="B18" s="42"/>
      <c r="E18" s="31" t="str">
        <f>'Rekapitulace stavby'!E14</f>
        <v>Vyplň údaj</v>
      </c>
      <c r="F18" s="15"/>
      <c r="G18" s="15"/>
      <c r="H18" s="15"/>
      <c r="I18" s="144" t="s">
        <v>34</v>
      </c>
      <c r="J18" s="31" t="str">
        <f>'Rekapitulace stavby'!AN14</f>
        <v>Vyplň údaj</v>
      </c>
      <c r="L18" s="42"/>
    </row>
    <row r="19" s="1" customFormat="1" ht="6.96" customHeight="1">
      <c r="B19" s="42"/>
      <c r="I19" s="142"/>
      <c r="L19" s="42"/>
    </row>
    <row r="20" s="1" customFormat="1" ht="12" customHeight="1">
      <c r="B20" s="42"/>
      <c r="D20" s="140" t="s">
        <v>37</v>
      </c>
      <c r="I20" s="144" t="s">
        <v>31</v>
      </c>
      <c r="J20" s="15" t="s">
        <v>1</v>
      </c>
      <c r="L20" s="42"/>
    </row>
    <row r="21" s="1" customFormat="1" ht="18" customHeight="1">
      <c r="B21" s="42"/>
      <c r="E21" s="15" t="s">
        <v>3959</v>
      </c>
      <c r="I21" s="144" t="s">
        <v>34</v>
      </c>
      <c r="J21" s="15" t="s">
        <v>1</v>
      </c>
      <c r="L21" s="42"/>
    </row>
    <row r="22" s="1" customFormat="1" ht="6.96" customHeight="1">
      <c r="B22" s="42"/>
      <c r="I22" s="142"/>
      <c r="L22" s="42"/>
    </row>
    <row r="23" s="1" customFormat="1" ht="12" customHeight="1">
      <c r="B23" s="42"/>
      <c r="D23" s="140" t="s">
        <v>41</v>
      </c>
      <c r="I23" s="144" t="s">
        <v>31</v>
      </c>
      <c r="J23" s="15" t="str">
        <f>IF('Rekapitulace stavby'!AN19="","",'Rekapitulace stavby'!AN19)</f>
        <v/>
      </c>
      <c r="L23" s="42"/>
    </row>
    <row r="24" s="1" customFormat="1" ht="18" customHeight="1">
      <c r="B24" s="42"/>
      <c r="E24" s="15" t="str">
        <f>IF('Rekapitulace stavby'!E20="","",'Rekapitulace stavby'!E20)</f>
        <v>Dvořák</v>
      </c>
      <c r="I24" s="144" t="s">
        <v>34</v>
      </c>
      <c r="J24" s="15" t="str">
        <f>IF('Rekapitulace stavby'!AN20="","",'Rekapitulace stavby'!AN20)</f>
        <v/>
      </c>
      <c r="L24" s="42"/>
    </row>
    <row r="25" s="1" customFormat="1" ht="6.96" customHeight="1">
      <c r="B25" s="42"/>
      <c r="I25" s="142"/>
      <c r="L25" s="42"/>
    </row>
    <row r="26" s="1" customFormat="1" ht="12" customHeight="1">
      <c r="B26" s="42"/>
      <c r="D26" s="140" t="s">
        <v>43</v>
      </c>
      <c r="I26" s="142"/>
      <c r="L26" s="42"/>
    </row>
    <row r="27" s="7" customFormat="1" ht="16.5" customHeight="1">
      <c r="B27" s="149"/>
      <c r="E27" s="150" t="s">
        <v>1</v>
      </c>
      <c r="F27" s="150"/>
      <c r="G27" s="150"/>
      <c r="H27" s="150"/>
      <c r="I27" s="151"/>
      <c r="L27" s="149"/>
    </row>
    <row r="28" s="1" customFormat="1" ht="6.96" customHeight="1">
      <c r="B28" s="42"/>
      <c r="I28" s="142"/>
      <c r="L28" s="42"/>
    </row>
    <row r="29" s="1" customFormat="1" ht="6.96" customHeight="1">
      <c r="B29" s="42"/>
      <c r="D29" s="70"/>
      <c r="E29" s="70"/>
      <c r="F29" s="70"/>
      <c r="G29" s="70"/>
      <c r="H29" s="70"/>
      <c r="I29" s="152"/>
      <c r="J29" s="70"/>
      <c r="K29" s="70"/>
      <c r="L29" s="42"/>
    </row>
    <row r="30" s="1" customFormat="1" ht="25.44" customHeight="1">
      <c r="B30" s="42"/>
      <c r="D30" s="153" t="s">
        <v>45</v>
      </c>
      <c r="I30" s="142"/>
      <c r="J30" s="154">
        <f>ROUND(J79, 2)</f>
        <v>0</v>
      </c>
      <c r="L30" s="42"/>
    </row>
    <row r="31" s="1" customFormat="1" ht="6.96" customHeight="1">
      <c r="B31" s="42"/>
      <c r="D31" s="70"/>
      <c r="E31" s="70"/>
      <c r="F31" s="70"/>
      <c r="G31" s="70"/>
      <c r="H31" s="70"/>
      <c r="I31" s="152"/>
      <c r="J31" s="70"/>
      <c r="K31" s="70"/>
      <c r="L31" s="42"/>
    </row>
    <row r="32" s="1" customFormat="1" ht="14.4" customHeight="1">
      <c r="B32" s="42"/>
      <c r="F32" s="155" t="s">
        <v>47</v>
      </c>
      <c r="I32" s="156" t="s">
        <v>46</v>
      </c>
      <c r="J32" s="155" t="s">
        <v>48</v>
      </c>
      <c r="L32" s="42"/>
    </row>
    <row r="33" s="1" customFormat="1" ht="14.4" customHeight="1">
      <c r="B33" s="42"/>
      <c r="D33" s="140" t="s">
        <v>49</v>
      </c>
      <c r="E33" s="140" t="s">
        <v>50</v>
      </c>
      <c r="F33" s="157">
        <f>ROUND((SUM(BE79:BE147)),  2)</f>
        <v>0</v>
      </c>
      <c r="I33" s="158">
        <v>0.20999999999999999</v>
      </c>
      <c r="J33" s="157">
        <f>ROUND(((SUM(BE79:BE147))*I33),  2)</f>
        <v>0</v>
      </c>
      <c r="L33" s="42"/>
    </row>
    <row r="34" s="1" customFormat="1" ht="14.4" customHeight="1">
      <c r="B34" s="42"/>
      <c r="E34" s="140" t="s">
        <v>51</v>
      </c>
      <c r="F34" s="157">
        <f>ROUND((SUM(BF79:BF147)),  2)</f>
        <v>0</v>
      </c>
      <c r="I34" s="158">
        <v>0.14999999999999999</v>
      </c>
      <c r="J34" s="157">
        <f>ROUND(((SUM(BF79:BF147))*I34),  2)</f>
        <v>0</v>
      </c>
      <c r="L34" s="42"/>
    </row>
    <row r="35" hidden="1" s="1" customFormat="1" ht="14.4" customHeight="1">
      <c r="B35" s="42"/>
      <c r="E35" s="140" t="s">
        <v>52</v>
      </c>
      <c r="F35" s="157">
        <f>ROUND((SUM(BG79:BG147)),  2)</f>
        <v>0</v>
      </c>
      <c r="I35" s="158">
        <v>0.20999999999999999</v>
      </c>
      <c r="J35" s="157">
        <f>0</f>
        <v>0</v>
      </c>
      <c r="L35" s="42"/>
    </row>
    <row r="36" hidden="1" s="1" customFormat="1" ht="14.4" customHeight="1">
      <c r="B36" s="42"/>
      <c r="E36" s="140" t="s">
        <v>53</v>
      </c>
      <c r="F36" s="157">
        <f>ROUND((SUM(BH79:BH147)),  2)</f>
        <v>0</v>
      </c>
      <c r="I36" s="158">
        <v>0.14999999999999999</v>
      </c>
      <c r="J36" s="157">
        <f>0</f>
        <v>0</v>
      </c>
      <c r="L36" s="42"/>
    </row>
    <row r="37" hidden="1" s="1" customFormat="1" ht="14.4" customHeight="1">
      <c r="B37" s="42"/>
      <c r="E37" s="140" t="s">
        <v>54</v>
      </c>
      <c r="F37" s="157">
        <f>ROUND((SUM(BI79:BI147)),  2)</f>
        <v>0</v>
      </c>
      <c r="I37" s="158">
        <v>0</v>
      </c>
      <c r="J37" s="157">
        <f>0</f>
        <v>0</v>
      </c>
      <c r="L37" s="42"/>
    </row>
    <row r="38" s="1" customFormat="1" ht="6.96" customHeight="1">
      <c r="B38" s="42"/>
      <c r="I38" s="142"/>
      <c r="L38" s="42"/>
    </row>
    <row r="39" s="1" customFormat="1" ht="25.44" customHeight="1">
      <c r="B39" s="42"/>
      <c r="C39" s="159"/>
      <c r="D39" s="160" t="s">
        <v>55</v>
      </c>
      <c r="E39" s="161"/>
      <c r="F39" s="161"/>
      <c r="G39" s="162" t="s">
        <v>56</v>
      </c>
      <c r="H39" s="163" t="s">
        <v>57</v>
      </c>
      <c r="I39" s="164"/>
      <c r="J39" s="165">
        <f>SUM(J30:J37)</f>
        <v>0</v>
      </c>
      <c r="K39" s="166"/>
      <c r="L39" s="42"/>
    </row>
    <row r="40" s="1" customFormat="1" ht="14.4" customHeight="1">
      <c r="B40" s="167"/>
      <c r="C40" s="168"/>
      <c r="D40" s="168"/>
      <c r="E40" s="168"/>
      <c r="F40" s="168"/>
      <c r="G40" s="168"/>
      <c r="H40" s="168"/>
      <c r="I40" s="169"/>
      <c r="J40" s="168"/>
      <c r="K40" s="168"/>
      <c r="L40" s="42"/>
    </row>
    <row r="44" s="1" customFormat="1" ht="6.96" customHeight="1">
      <c r="B44" s="170"/>
      <c r="C44" s="171"/>
      <c r="D44" s="171"/>
      <c r="E44" s="171"/>
      <c r="F44" s="171"/>
      <c r="G44" s="171"/>
      <c r="H44" s="171"/>
      <c r="I44" s="172"/>
      <c r="J44" s="171"/>
      <c r="K44" s="171"/>
      <c r="L44" s="42"/>
    </row>
    <row r="45" s="1" customFormat="1" ht="24.96" customHeight="1">
      <c r="B45" s="37"/>
      <c r="C45" s="21" t="s">
        <v>151</v>
      </c>
      <c r="D45" s="38"/>
      <c r="E45" s="38"/>
      <c r="F45" s="38"/>
      <c r="G45" s="38"/>
      <c r="H45" s="38"/>
      <c r="I45" s="142"/>
      <c r="J45" s="38"/>
      <c r="K45" s="38"/>
      <c r="L45" s="42"/>
    </row>
    <row r="46" s="1" customFormat="1" ht="6.96" customHeight="1">
      <c r="B46" s="37"/>
      <c r="C46" s="38"/>
      <c r="D46" s="38"/>
      <c r="E46" s="38"/>
      <c r="F46" s="38"/>
      <c r="G46" s="38"/>
      <c r="H46" s="38"/>
      <c r="I46" s="142"/>
      <c r="J46" s="38"/>
      <c r="K46" s="38"/>
      <c r="L46" s="42"/>
    </row>
    <row r="47" s="1" customFormat="1" ht="12" customHeight="1">
      <c r="B47" s="37"/>
      <c r="C47" s="30" t="s">
        <v>16</v>
      </c>
      <c r="D47" s="38"/>
      <c r="E47" s="38"/>
      <c r="F47" s="38"/>
      <c r="G47" s="38"/>
      <c r="H47" s="38"/>
      <c r="I47" s="142"/>
      <c r="J47" s="38"/>
      <c r="K47" s="38"/>
      <c r="L47" s="42"/>
    </row>
    <row r="48" s="1" customFormat="1" ht="16.5" customHeight="1">
      <c r="B48" s="37"/>
      <c r="C48" s="38"/>
      <c r="D48" s="38"/>
      <c r="E48" s="173" t="str">
        <f>E7</f>
        <v>Kanalizace Stříbrná Skalice - III.etapa</v>
      </c>
      <c r="F48" s="30"/>
      <c r="G48" s="30"/>
      <c r="H48" s="30"/>
      <c r="I48" s="142"/>
      <c r="J48" s="38"/>
      <c r="K48" s="38"/>
      <c r="L48" s="42"/>
    </row>
    <row r="49" s="1" customFormat="1" ht="12" customHeight="1">
      <c r="B49" s="37"/>
      <c r="C49" s="30" t="s">
        <v>144</v>
      </c>
      <c r="D49" s="38"/>
      <c r="E49" s="38"/>
      <c r="F49" s="38"/>
      <c r="G49" s="38"/>
      <c r="H49" s="38"/>
      <c r="I49" s="142"/>
      <c r="J49" s="38"/>
      <c r="K49" s="38"/>
      <c r="L49" s="42"/>
    </row>
    <row r="50" s="1" customFormat="1" ht="16.5" customHeight="1">
      <c r="B50" s="37"/>
      <c r="C50" s="38"/>
      <c r="D50" s="38"/>
      <c r="E50" s="63" t="str">
        <f>E9</f>
        <v>2019_01__1.01_P - PS 1.01 Podtlaková stanice VS1 - technologie</v>
      </c>
      <c r="F50" s="38"/>
      <c r="G50" s="38"/>
      <c r="H50" s="38"/>
      <c r="I50" s="142"/>
      <c r="J50" s="38"/>
      <c r="K50" s="38"/>
      <c r="L50" s="42"/>
    </row>
    <row r="51" s="1" customFormat="1" ht="6.96" customHeight="1">
      <c r="B51" s="37"/>
      <c r="C51" s="38"/>
      <c r="D51" s="38"/>
      <c r="E51" s="38"/>
      <c r="F51" s="38"/>
      <c r="G51" s="38"/>
      <c r="H51" s="38"/>
      <c r="I51" s="142"/>
      <c r="J51" s="38"/>
      <c r="K51" s="38"/>
      <c r="L51" s="42"/>
    </row>
    <row r="52" s="1" customFormat="1" ht="12" customHeight="1">
      <c r="B52" s="37"/>
      <c r="C52" s="30" t="s">
        <v>22</v>
      </c>
      <c r="D52" s="38"/>
      <c r="E52" s="38"/>
      <c r="F52" s="25" t="str">
        <f>F12</f>
        <v xml:space="preserve"> </v>
      </c>
      <c r="G52" s="38"/>
      <c r="H52" s="38"/>
      <c r="I52" s="144" t="s">
        <v>24</v>
      </c>
      <c r="J52" s="66" t="str">
        <f>IF(J12="","",J12)</f>
        <v>30. 1. 2019</v>
      </c>
      <c r="K52" s="38"/>
      <c r="L52" s="42"/>
    </row>
    <row r="53" s="1" customFormat="1" ht="6.96" customHeight="1">
      <c r="B53" s="37"/>
      <c r="C53" s="38"/>
      <c r="D53" s="38"/>
      <c r="E53" s="38"/>
      <c r="F53" s="38"/>
      <c r="G53" s="38"/>
      <c r="H53" s="38"/>
      <c r="I53" s="142"/>
      <c r="J53" s="38"/>
      <c r="K53" s="38"/>
      <c r="L53" s="42"/>
    </row>
    <row r="54" s="1" customFormat="1" ht="13.65" customHeight="1">
      <c r="B54" s="37"/>
      <c r="C54" s="30" t="s">
        <v>30</v>
      </c>
      <c r="D54" s="38"/>
      <c r="E54" s="38"/>
      <c r="F54" s="25" t="str">
        <f>E15</f>
        <v>Obec Stříbrná Skalice</v>
      </c>
      <c r="G54" s="38"/>
      <c r="H54" s="38"/>
      <c r="I54" s="144" t="s">
        <v>37</v>
      </c>
      <c r="J54" s="35" t="str">
        <f>E21</f>
        <v>VRV</v>
      </c>
      <c r="K54" s="38"/>
      <c r="L54" s="42"/>
    </row>
    <row r="55" s="1" customFormat="1" ht="13.65" customHeight="1">
      <c r="B55" s="37"/>
      <c r="C55" s="30" t="s">
        <v>35</v>
      </c>
      <c r="D55" s="38"/>
      <c r="E55" s="38"/>
      <c r="F55" s="25" t="str">
        <f>IF(E18="","",E18)</f>
        <v>Vyplň údaj</v>
      </c>
      <c r="G55" s="38"/>
      <c r="H55" s="38"/>
      <c r="I55" s="144" t="s">
        <v>41</v>
      </c>
      <c r="J55" s="35" t="str">
        <f>E24</f>
        <v>Dvořák</v>
      </c>
      <c r="K55" s="38"/>
      <c r="L55" s="42"/>
    </row>
    <row r="56" s="1" customFormat="1" ht="10.32" customHeight="1">
      <c r="B56" s="37"/>
      <c r="C56" s="38"/>
      <c r="D56" s="38"/>
      <c r="E56" s="38"/>
      <c r="F56" s="38"/>
      <c r="G56" s="38"/>
      <c r="H56" s="38"/>
      <c r="I56" s="142"/>
      <c r="J56" s="38"/>
      <c r="K56" s="38"/>
      <c r="L56" s="42"/>
    </row>
    <row r="57" s="1" customFormat="1" ht="29.28" customHeight="1">
      <c r="B57" s="37"/>
      <c r="C57" s="174" t="s">
        <v>152</v>
      </c>
      <c r="D57" s="175"/>
      <c r="E57" s="175"/>
      <c r="F57" s="175"/>
      <c r="G57" s="175"/>
      <c r="H57" s="175"/>
      <c r="I57" s="176"/>
      <c r="J57" s="177" t="s">
        <v>153</v>
      </c>
      <c r="K57" s="175"/>
      <c r="L57" s="42"/>
    </row>
    <row r="58" s="1" customFormat="1" ht="10.32" customHeight="1">
      <c r="B58" s="37"/>
      <c r="C58" s="38"/>
      <c r="D58" s="38"/>
      <c r="E58" s="38"/>
      <c r="F58" s="38"/>
      <c r="G58" s="38"/>
      <c r="H58" s="38"/>
      <c r="I58" s="142"/>
      <c r="J58" s="38"/>
      <c r="K58" s="38"/>
      <c r="L58" s="42"/>
    </row>
    <row r="59" s="1" customFormat="1" ht="22.8" customHeight="1">
      <c r="B59" s="37"/>
      <c r="C59" s="178" t="s">
        <v>154</v>
      </c>
      <c r="D59" s="38"/>
      <c r="E59" s="38"/>
      <c r="F59" s="38"/>
      <c r="G59" s="38"/>
      <c r="H59" s="38"/>
      <c r="I59" s="142"/>
      <c r="J59" s="97">
        <f>J79</f>
        <v>0</v>
      </c>
      <c r="K59" s="38"/>
      <c r="L59" s="42"/>
      <c r="AU59" s="15" t="s">
        <v>155</v>
      </c>
    </row>
    <row r="60" s="1" customFormat="1" ht="21.84" customHeight="1">
      <c r="B60" s="37"/>
      <c r="C60" s="38"/>
      <c r="D60" s="38"/>
      <c r="E60" s="38"/>
      <c r="F60" s="38"/>
      <c r="G60" s="38"/>
      <c r="H60" s="38"/>
      <c r="I60" s="142"/>
      <c r="J60" s="38"/>
      <c r="K60" s="38"/>
      <c r="L60" s="42"/>
    </row>
    <row r="61" s="1" customFormat="1" ht="6.96" customHeight="1">
      <c r="B61" s="56"/>
      <c r="C61" s="57"/>
      <c r="D61" s="57"/>
      <c r="E61" s="57"/>
      <c r="F61" s="57"/>
      <c r="G61" s="57"/>
      <c r="H61" s="57"/>
      <c r="I61" s="169"/>
      <c r="J61" s="57"/>
      <c r="K61" s="57"/>
      <c r="L61" s="42"/>
    </row>
    <row r="65" s="1" customFormat="1" ht="6.96" customHeight="1">
      <c r="B65" s="58"/>
      <c r="C65" s="59"/>
      <c r="D65" s="59"/>
      <c r="E65" s="59"/>
      <c r="F65" s="59"/>
      <c r="G65" s="59"/>
      <c r="H65" s="59"/>
      <c r="I65" s="172"/>
      <c r="J65" s="59"/>
      <c r="K65" s="59"/>
      <c r="L65" s="42"/>
    </row>
    <row r="66" s="1" customFormat="1" ht="24.96" customHeight="1">
      <c r="B66" s="37"/>
      <c r="C66" s="21" t="s">
        <v>158</v>
      </c>
      <c r="D66" s="38"/>
      <c r="E66" s="38"/>
      <c r="F66" s="38"/>
      <c r="G66" s="38"/>
      <c r="H66" s="38"/>
      <c r="I66" s="142"/>
      <c r="J66" s="38"/>
      <c r="K66" s="38"/>
      <c r="L66" s="42"/>
    </row>
    <row r="67" s="1" customFormat="1" ht="6.96" customHeight="1">
      <c r="B67" s="37"/>
      <c r="C67" s="38"/>
      <c r="D67" s="38"/>
      <c r="E67" s="38"/>
      <c r="F67" s="38"/>
      <c r="G67" s="38"/>
      <c r="H67" s="38"/>
      <c r="I67" s="142"/>
      <c r="J67" s="38"/>
      <c r="K67" s="38"/>
      <c r="L67" s="42"/>
    </row>
    <row r="68" s="1" customFormat="1" ht="12" customHeight="1">
      <c r="B68" s="37"/>
      <c r="C68" s="30" t="s">
        <v>16</v>
      </c>
      <c r="D68" s="38"/>
      <c r="E68" s="38"/>
      <c r="F68" s="38"/>
      <c r="G68" s="38"/>
      <c r="H68" s="38"/>
      <c r="I68" s="142"/>
      <c r="J68" s="38"/>
      <c r="K68" s="38"/>
      <c r="L68" s="42"/>
    </row>
    <row r="69" s="1" customFormat="1" ht="16.5" customHeight="1">
      <c r="B69" s="37"/>
      <c r="C69" s="38"/>
      <c r="D69" s="38"/>
      <c r="E69" s="173" t="str">
        <f>E7</f>
        <v>Kanalizace Stříbrná Skalice - III.etapa</v>
      </c>
      <c r="F69" s="30"/>
      <c r="G69" s="30"/>
      <c r="H69" s="30"/>
      <c r="I69" s="142"/>
      <c r="J69" s="38"/>
      <c r="K69" s="38"/>
      <c r="L69" s="42"/>
    </row>
    <row r="70" s="1" customFormat="1" ht="12" customHeight="1">
      <c r="B70" s="37"/>
      <c r="C70" s="30" t="s">
        <v>144</v>
      </c>
      <c r="D70" s="38"/>
      <c r="E70" s="38"/>
      <c r="F70" s="38"/>
      <c r="G70" s="38"/>
      <c r="H70" s="38"/>
      <c r="I70" s="142"/>
      <c r="J70" s="38"/>
      <c r="K70" s="38"/>
      <c r="L70" s="42"/>
    </row>
    <row r="71" s="1" customFormat="1" ht="16.5" customHeight="1">
      <c r="B71" s="37"/>
      <c r="C71" s="38"/>
      <c r="D71" s="38"/>
      <c r="E71" s="63" t="str">
        <f>E9</f>
        <v>2019_01__1.01_P - PS 1.01 Podtlaková stanice VS1 - technologie</v>
      </c>
      <c r="F71" s="38"/>
      <c r="G71" s="38"/>
      <c r="H71" s="38"/>
      <c r="I71" s="142"/>
      <c r="J71" s="38"/>
      <c r="K71" s="38"/>
      <c r="L71" s="42"/>
    </row>
    <row r="72" s="1" customFormat="1" ht="6.96" customHeight="1">
      <c r="B72" s="37"/>
      <c r="C72" s="38"/>
      <c r="D72" s="38"/>
      <c r="E72" s="38"/>
      <c r="F72" s="38"/>
      <c r="G72" s="38"/>
      <c r="H72" s="38"/>
      <c r="I72" s="142"/>
      <c r="J72" s="38"/>
      <c r="K72" s="38"/>
      <c r="L72" s="42"/>
    </row>
    <row r="73" s="1" customFormat="1" ht="12" customHeight="1">
      <c r="B73" s="37"/>
      <c r="C73" s="30" t="s">
        <v>22</v>
      </c>
      <c r="D73" s="38"/>
      <c r="E73" s="38"/>
      <c r="F73" s="25" t="str">
        <f>F12</f>
        <v xml:space="preserve"> </v>
      </c>
      <c r="G73" s="38"/>
      <c r="H73" s="38"/>
      <c r="I73" s="144" t="s">
        <v>24</v>
      </c>
      <c r="J73" s="66" t="str">
        <f>IF(J12="","",J12)</f>
        <v>30. 1. 2019</v>
      </c>
      <c r="K73" s="38"/>
      <c r="L73" s="42"/>
    </row>
    <row r="74" s="1" customFormat="1" ht="6.96" customHeight="1">
      <c r="B74" s="37"/>
      <c r="C74" s="38"/>
      <c r="D74" s="38"/>
      <c r="E74" s="38"/>
      <c r="F74" s="38"/>
      <c r="G74" s="38"/>
      <c r="H74" s="38"/>
      <c r="I74" s="142"/>
      <c r="J74" s="38"/>
      <c r="K74" s="38"/>
      <c r="L74" s="42"/>
    </row>
    <row r="75" s="1" customFormat="1" ht="13.65" customHeight="1">
      <c r="B75" s="37"/>
      <c r="C75" s="30" t="s">
        <v>30</v>
      </c>
      <c r="D75" s="38"/>
      <c r="E75" s="38"/>
      <c r="F75" s="25" t="str">
        <f>E15</f>
        <v>Obec Stříbrná Skalice</v>
      </c>
      <c r="G75" s="38"/>
      <c r="H75" s="38"/>
      <c r="I75" s="144" t="s">
        <v>37</v>
      </c>
      <c r="J75" s="35" t="str">
        <f>E21</f>
        <v>VRV</v>
      </c>
      <c r="K75" s="38"/>
      <c r="L75" s="42"/>
    </row>
    <row r="76" s="1" customFormat="1" ht="13.65" customHeight="1">
      <c r="B76" s="37"/>
      <c r="C76" s="30" t="s">
        <v>35</v>
      </c>
      <c r="D76" s="38"/>
      <c r="E76" s="38"/>
      <c r="F76" s="25" t="str">
        <f>IF(E18="","",E18)</f>
        <v>Vyplň údaj</v>
      </c>
      <c r="G76" s="38"/>
      <c r="H76" s="38"/>
      <c r="I76" s="144" t="s">
        <v>41</v>
      </c>
      <c r="J76" s="35" t="str">
        <f>E24</f>
        <v>Dvořák</v>
      </c>
      <c r="K76" s="38"/>
      <c r="L76" s="42"/>
    </row>
    <row r="77" s="1" customFormat="1" ht="10.32" customHeight="1">
      <c r="B77" s="37"/>
      <c r="C77" s="38"/>
      <c r="D77" s="38"/>
      <c r="E77" s="38"/>
      <c r="F77" s="38"/>
      <c r="G77" s="38"/>
      <c r="H77" s="38"/>
      <c r="I77" s="142"/>
      <c r="J77" s="38"/>
      <c r="K77" s="38"/>
      <c r="L77" s="42"/>
    </row>
    <row r="78" s="10" customFormat="1" ht="29.28" customHeight="1">
      <c r="B78" s="192"/>
      <c r="C78" s="193" t="s">
        <v>159</v>
      </c>
      <c r="D78" s="194" t="s">
        <v>64</v>
      </c>
      <c r="E78" s="194" t="s">
        <v>60</v>
      </c>
      <c r="F78" s="194" t="s">
        <v>61</v>
      </c>
      <c r="G78" s="194" t="s">
        <v>160</v>
      </c>
      <c r="H78" s="194" t="s">
        <v>161</v>
      </c>
      <c r="I78" s="195" t="s">
        <v>162</v>
      </c>
      <c r="J78" s="194" t="s">
        <v>153</v>
      </c>
      <c r="K78" s="196" t="s">
        <v>163</v>
      </c>
      <c r="L78" s="197"/>
      <c r="M78" s="87" t="s">
        <v>1</v>
      </c>
      <c r="N78" s="88" t="s">
        <v>49</v>
      </c>
      <c r="O78" s="88" t="s">
        <v>164</v>
      </c>
      <c r="P78" s="88" t="s">
        <v>165</v>
      </c>
      <c r="Q78" s="88" t="s">
        <v>166</v>
      </c>
      <c r="R78" s="88" t="s">
        <v>167</v>
      </c>
      <c r="S78" s="88" t="s">
        <v>168</v>
      </c>
      <c r="T78" s="89" t="s">
        <v>169</v>
      </c>
    </row>
    <row r="79" s="1" customFormat="1" ht="22.8" customHeight="1">
      <c r="B79" s="37"/>
      <c r="C79" s="94" t="s">
        <v>170</v>
      </c>
      <c r="D79" s="38"/>
      <c r="E79" s="38"/>
      <c r="F79" s="38"/>
      <c r="G79" s="38"/>
      <c r="H79" s="38"/>
      <c r="I79" s="142"/>
      <c r="J79" s="198">
        <f>BK79</f>
        <v>0</v>
      </c>
      <c r="K79" s="38"/>
      <c r="L79" s="42"/>
      <c r="M79" s="90"/>
      <c r="N79" s="91"/>
      <c r="O79" s="91"/>
      <c r="P79" s="199">
        <f>SUM(P80:P147)</f>
        <v>0</v>
      </c>
      <c r="Q79" s="91"/>
      <c r="R79" s="199">
        <f>SUM(R80:R147)</f>
        <v>0.38893000000000005</v>
      </c>
      <c r="S79" s="91"/>
      <c r="T79" s="200">
        <f>SUM(T80:T147)</f>
        <v>0</v>
      </c>
      <c r="AT79" s="15" t="s">
        <v>78</v>
      </c>
      <c r="AU79" s="15" t="s">
        <v>155</v>
      </c>
      <c r="BK79" s="201">
        <f>SUM(BK80:BK147)</f>
        <v>0</v>
      </c>
    </row>
    <row r="80" s="1" customFormat="1" ht="33.75" customHeight="1">
      <c r="B80" s="37"/>
      <c r="C80" s="218" t="s">
        <v>87</v>
      </c>
      <c r="D80" s="218" t="s">
        <v>175</v>
      </c>
      <c r="E80" s="219" t="s">
        <v>4053</v>
      </c>
      <c r="F80" s="220" t="s">
        <v>4054</v>
      </c>
      <c r="G80" s="221" t="s">
        <v>4055</v>
      </c>
      <c r="H80" s="222">
        <v>2</v>
      </c>
      <c r="I80" s="223"/>
      <c r="J80" s="224">
        <f>ROUND(I80*H80,2)</f>
        <v>0</v>
      </c>
      <c r="K80" s="220" t="s">
        <v>1</v>
      </c>
      <c r="L80" s="42"/>
      <c r="M80" s="225" t="s">
        <v>1</v>
      </c>
      <c r="N80" s="226" t="s">
        <v>50</v>
      </c>
      <c r="O80" s="78"/>
      <c r="P80" s="227">
        <f>O80*H80</f>
        <v>0</v>
      </c>
      <c r="Q80" s="227">
        <v>0.00077999999999999999</v>
      </c>
      <c r="R80" s="227">
        <f>Q80*H80</f>
        <v>0.00156</v>
      </c>
      <c r="S80" s="227">
        <v>0</v>
      </c>
      <c r="T80" s="228">
        <f>S80*H80</f>
        <v>0</v>
      </c>
      <c r="AR80" s="15" t="s">
        <v>192</v>
      </c>
      <c r="AT80" s="15" t="s">
        <v>175</v>
      </c>
      <c r="AU80" s="15" t="s">
        <v>79</v>
      </c>
      <c r="AY80" s="15" t="s">
        <v>174</v>
      </c>
      <c r="BE80" s="229">
        <f>IF(N80="základní",J80,0)</f>
        <v>0</v>
      </c>
      <c r="BF80" s="229">
        <f>IF(N80="snížená",J80,0)</f>
        <v>0</v>
      </c>
      <c r="BG80" s="229">
        <f>IF(N80="zákl. přenesená",J80,0)</f>
        <v>0</v>
      </c>
      <c r="BH80" s="229">
        <f>IF(N80="sníž. přenesená",J80,0)</f>
        <v>0</v>
      </c>
      <c r="BI80" s="229">
        <f>IF(N80="nulová",J80,0)</f>
        <v>0</v>
      </c>
      <c r="BJ80" s="15" t="s">
        <v>87</v>
      </c>
      <c r="BK80" s="229">
        <f>ROUND(I80*H80,2)</f>
        <v>0</v>
      </c>
      <c r="BL80" s="15" t="s">
        <v>192</v>
      </c>
      <c r="BM80" s="15" t="s">
        <v>4056</v>
      </c>
    </row>
    <row r="81" s="1" customFormat="1">
      <c r="B81" s="37"/>
      <c r="C81" s="38"/>
      <c r="D81" s="230" t="s">
        <v>181</v>
      </c>
      <c r="E81" s="38"/>
      <c r="F81" s="231" t="s">
        <v>4057</v>
      </c>
      <c r="G81" s="38"/>
      <c r="H81" s="38"/>
      <c r="I81" s="142"/>
      <c r="J81" s="38"/>
      <c r="K81" s="38"/>
      <c r="L81" s="42"/>
      <c r="M81" s="232"/>
      <c r="N81" s="78"/>
      <c r="O81" s="78"/>
      <c r="P81" s="78"/>
      <c r="Q81" s="78"/>
      <c r="R81" s="78"/>
      <c r="S81" s="78"/>
      <c r="T81" s="79"/>
      <c r="AT81" s="15" t="s">
        <v>181</v>
      </c>
      <c r="AU81" s="15" t="s">
        <v>79</v>
      </c>
    </row>
    <row r="82" s="12" customFormat="1">
      <c r="B82" s="236"/>
      <c r="C82" s="237"/>
      <c r="D82" s="230" t="s">
        <v>287</v>
      </c>
      <c r="E82" s="238" t="s">
        <v>1</v>
      </c>
      <c r="F82" s="239" t="s">
        <v>90</v>
      </c>
      <c r="G82" s="237"/>
      <c r="H82" s="240">
        <v>2</v>
      </c>
      <c r="I82" s="241"/>
      <c r="J82" s="237"/>
      <c r="K82" s="237"/>
      <c r="L82" s="242"/>
      <c r="M82" s="243"/>
      <c r="N82" s="244"/>
      <c r="O82" s="244"/>
      <c r="P82" s="244"/>
      <c r="Q82" s="244"/>
      <c r="R82" s="244"/>
      <c r="S82" s="244"/>
      <c r="T82" s="245"/>
      <c r="AT82" s="246" t="s">
        <v>287</v>
      </c>
      <c r="AU82" s="246" t="s">
        <v>79</v>
      </c>
      <c r="AV82" s="12" t="s">
        <v>90</v>
      </c>
      <c r="AW82" s="12" t="s">
        <v>40</v>
      </c>
      <c r="AX82" s="12" t="s">
        <v>87</v>
      </c>
      <c r="AY82" s="246" t="s">
        <v>174</v>
      </c>
    </row>
    <row r="83" s="1" customFormat="1" ht="22.5" customHeight="1">
      <c r="B83" s="37"/>
      <c r="C83" s="247" t="s">
        <v>90</v>
      </c>
      <c r="D83" s="247" t="s">
        <v>312</v>
      </c>
      <c r="E83" s="248" t="s">
        <v>4058</v>
      </c>
      <c r="F83" s="249" t="s">
        <v>4059</v>
      </c>
      <c r="G83" s="250" t="s">
        <v>4055</v>
      </c>
      <c r="H83" s="251">
        <v>2</v>
      </c>
      <c r="I83" s="252"/>
      <c r="J83" s="253">
        <f>ROUND(I83*H83,2)</f>
        <v>0</v>
      </c>
      <c r="K83" s="249" t="s">
        <v>1</v>
      </c>
      <c r="L83" s="254"/>
      <c r="M83" s="255" t="s">
        <v>1</v>
      </c>
      <c r="N83" s="256" t="s">
        <v>50</v>
      </c>
      <c r="O83" s="78"/>
      <c r="P83" s="227">
        <f>O83*H83</f>
        <v>0</v>
      </c>
      <c r="Q83" s="227">
        <v>0.0070000000000000001</v>
      </c>
      <c r="R83" s="227">
        <f>Q83*H83</f>
        <v>0.014</v>
      </c>
      <c r="S83" s="227">
        <v>0</v>
      </c>
      <c r="T83" s="228">
        <f>S83*H83</f>
        <v>0</v>
      </c>
      <c r="AR83" s="15" t="s">
        <v>90</v>
      </c>
      <c r="AT83" s="15" t="s">
        <v>312</v>
      </c>
      <c r="AU83" s="15" t="s">
        <v>79</v>
      </c>
      <c r="AY83" s="15" t="s">
        <v>174</v>
      </c>
      <c r="BE83" s="229">
        <f>IF(N83="základní",J83,0)</f>
        <v>0</v>
      </c>
      <c r="BF83" s="229">
        <f>IF(N83="snížená",J83,0)</f>
        <v>0</v>
      </c>
      <c r="BG83" s="229">
        <f>IF(N83="zákl. přenesená",J83,0)</f>
        <v>0</v>
      </c>
      <c r="BH83" s="229">
        <f>IF(N83="sníž. přenesená",J83,0)</f>
        <v>0</v>
      </c>
      <c r="BI83" s="229">
        <f>IF(N83="nulová",J83,0)</f>
        <v>0</v>
      </c>
      <c r="BJ83" s="15" t="s">
        <v>87</v>
      </c>
      <c r="BK83" s="229">
        <f>ROUND(I83*H83,2)</f>
        <v>0</v>
      </c>
      <c r="BL83" s="15" t="s">
        <v>87</v>
      </c>
      <c r="BM83" s="15" t="s">
        <v>4060</v>
      </c>
    </row>
    <row r="84" s="1" customFormat="1">
      <c r="B84" s="37"/>
      <c r="C84" s="38"/>
      <c r="D84" s="230" t="s">
        <v>181</v>
      </c>
      <c r="E84" s="38"/>
      <c r="F84" s="231" t="s">
        <v>4061</v>
      </c>
      <c r="G84" s="38"/>
      <c r="H84" s="38"/>
      <c r="I84" s="142"/>
      <c r="J84" s="38"/>
      <c r="K84" s="38"/>
      <c r="L84" s="42"/>
      <c r="M84" s="232"/>
      <c r="N84" s="78"/>
      <c r="O84" s="78"/>
      <c r="P84" s="78"/>
      <c r="Q84" s="78"/>
      <c r="R84" s="78"/>
      <c r="S84" s="78"/>
      <c r="T84" s="79"/>
      <c r="AT84" s="15" t="s">
        <v>181</v>
      </c>
      <c r="AU84" s="15" t="s">
        <v>79</v>
      </c>
    </row>
    <row r="85" s="12" customFormat="1">
      <c r="B85" s="236"/>
      <c r="C85" s="237"/>
      <c r="D85" s="230" t="s">
        <v>287</v>
      </c>
      <c r="E85" s="238" t="s">
        <v>1</v>
      </c>
      <c r="F85" s="239" t="s">
        <v>90</v>
      </c>
      <c r="G85" s="237"/>
      <c r="H85" s="240">
        <v>2</v>
      </c>
      <c r="I85" s="241"/>
      <c r="J85" s="237"/>
      <c r="K85" s="237"/>
      <c r="L85" s="242"/>
      <c r="M85" s="243"/>
      <c r="N85" s="244"/>
      <c r="O85" s="244"/>
      <c r="P85" s="244"/>
      <c r="Q85" s="244"/>
      <c r="R85" s="244"/>
      <c r="S85" s="244"/>
      <c r="T85" s="245"/>
      <c r="AT85" s="246" t="s">
        <v>287</v>
      </c>
      <c r="AU85" s="246" t="s">
        <v>79</v>
      </c>
      <c r="AV85" s="12" t="s">
        <v>90</v>
      </c>
      <c r="AW85" s="12" t="s">
        <v>40</v>
      </c>
      <c r="AX85" s="12" t="s">
        <v>87</v>
      </c>
      <c r="AY85" s="246" t="s">
        <v>174</v>
      </c>
    </row>
    <row r="86" s="1" customFormat="1" ht="16.5" customHeight="1">
      <c r="B86" s="37"/>
      <c r="C86" s="247" t="s">
        <v>187</v>
      </c>
      <c r="D86" s="247" t="s">
        <v>312</v>
      </c>
      <c r="E86" s="248" t="s">
        <v>4062</v>
      </c>
      <c r="F86" s="249" t="s">
        <v>4063</v>
      </c>
      <c r="G86" s="250" t="s">
        <v>4064</v>
      </c>
      <c r="H86" s="251">
        <v>1</v>
      </c>
      <c r="I86" s="252"/>
      <c r="J86" s="253">
        <f>ROUND(I86*H86,2)</f>
        <v>0</v>
      </c>
      <c r="K86" s="249" t="s">
        <v>1</v>
      </c>
      <c r="L86" s="254"/>
      <c r="M86" s="255" t="s">
        <v>1</v>
      </c>
      <c r="N86" s="256" t="s">
        <v>50</v>
      </c>
      <c r="O86" s="78"/>
      <c r="P86" s="227">
        <f>O86*H86</f>
        <v>0</v>
      </c>
      <c r="Q86" s="227">
        <v>0.033000000000000002</v>
      </c>
      <c r="R86" s="227">
        <f>Q86*H86</f>
        <v>0.033000000000000002</v>
      </c>
      <c r="S86" s="227">
        <v>0</v>
      </c>
      <c r="T86" s="228">
        <f>S86*H86</f>
        <v>0</v>
      </c>
      <c r="AR86" s="15" t="s">
        <v>90</v>
      </c>
      <c r="AT86" s="15" t="s">
        <v>312</v>
      </c>
      <c r="AU86" s="15" t="s">
        <v>79</v>
      </c>
      <c r="AY86" s="15" t="s">
        <v>174</v>
      </c>
      <c r="BE86" s="229">
        <f>IF(N86="základní",J86,0)</f>
        <v>0</v>
      </c>
      <c r="BF86" s="229">
        <f>IF(N86="snížená",J86,0)</f>
        <v>0</v>
      </c>
      <c r="BG86" s="229">
        <f>IF(N86="zákl. přenesená",J86,0)</f>
        <v>0</v>
      </c>
      <c r="BH86" s="229">
        <f>IF(N86="sníž. přenesená",J86,0)</f>
        <v>0</v>
      </c>
      <c r="BI86" s="229">
        <f>IF(N86="nulová",J86,0)</f>
        <v>0</v>
      </c>
      <c r="BJ86" s="15" t="s">
        <v>87</v>
      </c>
      <c r="BK86" s="229">
        <f>ROUND(I86*H86,2)</f>
        <v>0</v>
      </c>
      <c r="BL86" s="15" t="s">
        <v>87</v>
      </c>
      <c r="BM86" s="15" t="s">
        <v>4065</v>
      </c>
    </row>
    <row r="87" s="1" customFormat="1">
      <c r="B87" s="37"/>
      <c r="C87" s="38"/>
      <c r="D87" s="230" t="s">
        <v>181</v>
      </c>
      <c r="E87" s="38"/>
      <c r="F87" s="231" t="s">
        <v>4063</v>
      </c>
      <c r="G87" s="38"/>
      <c r="H87" s="38"/>
      <c r="I87" s="142"/>
      <c r="J87" s="38"/>
      <c r="K87" s="38"/>
      <c r="L87" s="42"/>
      <c r="M87" s="232"/>
      <c r="N87" s="78"/>
      <c r="O87" s="78"/>
      <c r="P87" s="78"/>
      <c r="Q87" s="78"/>
      <c r="R87" s="78"/>
      <c r="S87" s="78"/>
      <c r="T87" s="79"/>
      <c r="AT87" s="15" t="s">
        <v>181</v>
      </c>
      <c r="AU87" s="15" t="s">
        <v>79</v>
      </c>
    </row>
    <row r="88" s="12" customFormat="1">
      <c r="B88" s="236"/>
      <c r="C88" s="237"/>
      <c r="D88" s="230" t="s">
        <v>287</v>
      </c>
      <c r="E88" s="238" t="s">
        <v>1</v>
      </c>
      <c r="F88" s="239" t="s">
        <v>87</v>
      </c>
      <c r="G88" s="237"/>
      <c r="H88" s="240">
        <v>1</v>
      </c>
      <c r="I88" s="241"/>
      <c r="J88" s="237"/>
      <c r="K88" s="237"/>
      <c r="L88" s="242"/>
      <c r="M88" s="243"/>
      <c r="N88" s="244"/>
      <c r="O88" s="244"/>
      <c r="P88" s="244"/>
      <c r="Q88" s="244"/>
      <c r="R88" s="244"/>
      <c r="S88" s="244"/>
      <c r="T88" s="245"/>
      <c r="AT88" s="246" t="s">
        <v>287</v>
      </c>
      <c r="AU88" s="246" t="s">
        <v>79</v>
      </c>
      <c r="AV88" s="12" t="s">
        <v>90</v>
      </c>
      <c r="AW88" s="12" t="s">
        <v>40</v>
      </c>
      <c r="AX88" s="12" t="s">
        <v>87</v>
      </c>
      <c r="AY88" s="246" t="s">
        <v>174</v>
      </c>
    </row>
    <row r="89" s="1" customFormat="1" ht="16.5" customHeight="1">
      <c r="B89" s="37"/>
      <c r="C89" s="247" t="s">
        <v>192</v>
      </c>
      <c r="D89" s="247" t="s">
        <v>312</v>
      </c>
      <c r="E89" s="248" t="s">
        <v>4066</v>
      </c>
      <c r="F89" s="249" t="s">
        <v>4067</v>
      </c>
      <c r="G89" s="250" t="s">
        <v>4068</v>
      </c>
      <c r="H89" s="251">
        <v>2</v>
      </c>
      <c r="I89" s="252"/>
      <c r="J89" s="253">
        <f>ROUND(I89*H89,2)</f>
        <v>0</v>
      </c>
      <c r="K89" s="249" t="s">
        <v>1</v>
      </c>
      <c r="L89" s="254"/>
      <c r="M89" s="255" t="s">
        <v>1</v>
      </c>
      <c r="N89" s="256" t="s">
        <v>50</v>
      </c>
      <c r="O89" s="78"/>
      <c r="P89" s="227">
        <f>O89*H89</f>
        <v>0</v>
      </c>
      <c r="Q89" s="227">
        <v>0.00025999999999999998</v>
      </c>
      <c r="R89" s="227">
        <f>Q89*H89</f>
        <v>0.00051999999999999995</v>
      </c>
      <c r="S89" s="227">
        <v>0</v>
      </c>
      <c r="T89" s="228">
        <f>S89*H89</f>
        <v>0</v>
      </c>
      <c r="AR89" s="15" t="s">
        <v>90</v>
      </c>
      <c r="AT89" s="15" t="s">
        <v>312</v>
      </c>
      <c r="AU89" s="15" t="s">
        <v>79</v>
      </c>
      <c r="AY89" s="15" t="s">
        <v>174</v>
      </c>
      <c r="BE89" s="229">
        <f>IF(N89="základní",J89,0)</f>
        <v>0</v>
      </c>
      <c r="BF89" s="229">
        <f>IF(N89="snížená",J89,0)</f>
        <v>0</v>
      </c>
      <c r="BG89" s="229">
        <f>IF(N89="zákl. přenesená",J89,0)</f>
        <v>0</v>
      </c>
      <c r="BH89" s="229">
        <f>IF(N89="sníž. přenesená",J89,0)</f>
        <v>0</v>
      </c>
      <c r="BI89" s="229">
        <f>IF(N89="nulová",J89,0)</f>
        <v>0</v>
      </c>
      <c r="BJ89" s="15" t="s">
        <v>87</v>
      </c>
      <c r="BK89" s="229">
        <f>ROUND(I89*H89,2)</f>
        <v>0</v>
      </c>
      <c r="BL89" s="15" t="s">
        <v>87</v>
      </c>
      <c r="BM89" s="15" t="s">
        <v>4069</v>
      </c>
    </row>
    <row r="90" s="1" customFormat="1">
      <c r="B90" s="37"/>
      <c r="C90" s="38"/>
      <c r="D90" s="230" t="s">
        <v>181</v>
      </c>
      <c r="E90" s="38"/>
      <c r="F90" s="231" t="s">
        <v>4067</v>
      </c>
      <c r="G90" s="38"/>
      <c r="H90" s="38"/>
      <c r="I90" s="142"/>
      <c r="J90" s="38"/>
      <c r="K90" s="38"/>
      <c r="L90" s="42"/>
      <c r="M90" s="232"/>
      <c r="N90" s="78"/>
      <c r="O90" s="78"/>
      <c r="P90" s="78"/>
      <c r="Q90" s="78"/>
      <c r="R90" s="78"/>
      <c r="S90" s="78"/>
      <c r="T90" s="79"/>
      <c r="AT90" s="15" t="s">
        <v>181</v>
      </c>
      <c r="AU90" s="15" t="s">
        <v>79</v>
      </c>
    </row>
    <row r="91" s="1" customFormat="1" ht="16.5" customHeight="1">
      <c r="B91" s="37"/>
      <c r="C91" s="247" t="s">
        <v>173</v>
      </c>
      <c r="D91" s="247" t="s">
        <v>312</v>
      </c>
      <c r="E91" s="248" t="s">
        <v>4070</v>
      </c>
      <c r="F91" s="249" t="s">
        <v>4071</v>
      </c>
      <c r="G91" s="250" t="s">
        <v>4068</v>
      </c>
      <c r="H91" s="251">
        <v>2</v>
      </c>
      <c r="I91" s="252"/>
      <c r="J91" s="253">
        <f>ROUND(I91*H91,2)</f>
        <v>0</v>
      </c>
      <c r="K91" s="249" t="s">
        <v>1</v>
      </c>
      <c r="L91" s="254"/>
      <c r="M91" s="255" t="s">
        <v>1</v>
      </c>
      <c r="N91" s="256" t="s">
        <v>50</v>
      </c>
      <c r="O91" s="78"/>
      <c r="P91" s="227">
        <f>O91*H91</f>
        <v>0</v>
      </c>
      <c r="Q91" s="227">
        <v>6.9999999999999994E-05</v>
      </c>
      <c r="R91" s="227">
        <f>Q91*H91</f>
        <v>0.00013999999999999999</v>
      </c>
      <c r="S91" s="227">
        <v>0</v>
      </c>
      <c r="T91" s="228">
        <f>S91*H91</f>
        <v>0</v>
      </c>
      <c r="AR91" s="15" t="s">
        <v>90</v>
      </c>
      <c r="AT91" s="15" t="s">
        <v>312</v>
      </c>
      <c r="AU91" s="15" t="s">
        <v>79</v>
      </c>
      <c r="AY91" s="15" t="s">
        <v>174</v>
      </c>
      <c r="BE91" s="229">
        <f>IF(N91="základní",J91,0)</f>
        <v>0</v>
      </c>
      <c r="BF91" s="229">
        <f>IF(N91="snížená",J91,0)</f>
        <v>0</v>
      </c>
      <c r="BG91" s="229">
        <f>IF(N91="zákl. přenesená",J91,0)</f>
        <v>0</v>
      </c>
      <c r="BH91" s="229">
        <f>IF(N91="sníž. přenesená",J91,0)</f>
        <v>0</v>
      </c>
      <c r="BI91" s="229">
        <f>IF(N91="nulová",J91,0)</f>
        <v>0</v>
      </c>
      <c r="BJ91" s="15" t="s">
        <v>87</v>
      </c>
      <c r="BK91" s="229">
        <f>ROUND(I91*H91,2)</f>
        <v>0</v>
      </c>
      <c r="BL91" s="15" t="s">
        <v>87</v>
      </c>
      <c r="BM91" s="15" t="s">
        <v>4072</v>
      </c>
    </row>
    <row r="92" s="1" customFormat="1">
      <c r="B92" s="37"/>
      <c r="C92" s="38"/>
      <c r="D92" s="230" t="s">
        <v>181</v>
      </c>
      <c r="E92" s="38"/>
      <c r="F92" s="231" t="s">
        <v>4073</v>
      </c>
      <c r="G92" s="38"/>
      <c r="H92" s="38"/>
      <c r="I92" s="142"/>
      <c r="J92" s="38"/>
      <c r="K92" s="38"/>
      <c r="L92" s="42"/>
      <c r="M92" s="232"/>
      <c r="N92" s="78"/>
      <c r="O92" s="78"/>
      <c r="P92" s="78"/>
      <c r="Q92" s="78"/>
      <c r="R92" s="78"/>
      <c r="S92" s="78"/>
      <c r="T92" s="79"/>
      <c r="AT92" s="15" t="s">
        <v>181</v>
      </c>
      <c r="AU92" s="15" t="s">
        <v>79</v>
      </c>
    </row>
    <row r="93" s="12" customFormat="1">
      <c r="B93" s="236"/>
      <c r="C93" s="237"/>
      <c r="D93" s="230" t="s">
        <v>287</v>
      </c>
      <c r="E93" s="238" t="s">
        <v>1</v>
      </c>
      <c r="F93" s="239" t="s">
        <v>90</v>
      </c>
      <c r="G93" s="237"/>
      <c r="H93" s="240">
        <v>2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5"/>
      <c r="AT93" s="246" t="s">
        <v>287</v>
      </c>
      <c r="AU93" s="246" t="s">
        <v>79</v>
      </c>
      <c r="AV93" s="12" t="s">
        <v>90</v>
      </c>
      <c r="AW93" s="12" t="s">
        <v>40</v>
      </c>
      <c r="AX93" s="12" t="s">
        <v>87</v>
      </c>
      <c r="AY93" s="246" t="s">
        <v>174</v>
      </c>
    </row>
    <row r="94" s="1" customFormat="1" ht="16.5" customHeight="1">
      <c r="B94" s="37"/>
      <c r="C94" s="247" t="s">
        <v>200</v>
      </c>
      <c r="D94" s="247" t="s">
        <v>312</v>
      </c>
      <c r="E94" s="248" t="s">
        <v>2024</v>
      </c>
      <c r="F94" s="249" t="s">
        <v>2025</v>
      </c>
      <c r="G94" s="250" t="s">
        <v>320</v>
      </c>
      <c r="H94" s="251">
        <v>1</v>
      </c>
      <c r="I94" s="252"/>
      <c r="J94" s="253">
        <f>ROUND(I94*H94,2)</f>
        <v>0</v>
      </c>
      <c r="K94" s="249" t="s">
        <v>1</v>
      </c>
      <c r="L94" s="254"/>
      <c r="M94" s="255" t="s">
        <v>1</v>
      </c>
      <c r="N94" s="256" t="s">
        <v>50</v>
      </c>
      <c r="O94" s="78"/>
      <c r="P94" s="227">
        <f>O94*H94</f>
        <v>0</v>
      </c>
      <c r="Q94" s="227">
        <v>0.00064999999999999997</v>
      </c>
      <c r="R94" s="227">
        <f>Q94*H94</f>
        <v>0.00064999999999999997</v>
      </c>
      <c r="S94" s="227">
        <v>0</v>
      </c>
      <c r="T94" s="228">
        <f>S94*H94</f>
        <v>0</v>
      </c>
      <c r="AR94" s="15" t="s">
        <v>209</v>
      </c>
      <c r="AT94" s="15" t="s">
        <v>312</v>
      </c>
      <c r="AU94" s="15" t="s">
        <v>79</v>
      </c>
      <c r="AY94" s="15" t="s">
        <v>174</v>
      </c>
      <c r="BE94" s="229">
        <f>IF(N94="základní",J94,0)</f>
        <v>0</v>
      </c>
      <c r="BF94" s="229">
        <f>IF(N94="snížená",J94,0)</f>
        <v>0</v>
      </c>
      <c r="BG94" s="229">
        <f>IF(N94="zákl. přenesená",J94,0)</f>
        <v>0</v>
      </c>
      <c r="BH94" s="229">
        <f>IF(N94="sníž. přenesená",J94,0)</f>
        <v>0</v>
      </c>
      <c r="BI94" s="229">
        <f>IF(N94="nulová",J94,0)</f>
        <v>0</v>
      </c>
      <c r="BJ94" s="15" t="s">
        <v>87</v>
      </c>
      <c r="BK94" s="229">
        <f>ROUND(I94*H94,2)</f>
        <v>0</v>
      </c>
      <c r="BL94" s="15" t="s">
        <v>192</v>
      </c>
      <c r="BM94" s="15" t="s">
        <v>4074</v>
      </c>
    </row>
    <row r="95" s="1" customFormat="1">
      <c r="B95" s="37"/>
      <c r="C95" s="38"/>
      <c r="D95" s="230" t="s">
        <v>181</v>
      </c>
      <c r="E95" s="38"/>
      <c r="F95" s="231" t="s">
        <v>2027</v>
      </c>
      <c r="G95" s="38"/>
      <c r="H95" s="38"/>
      <c r="I95" s="142"/>
      <c r="J95" s="38"/>
      <c r="K95" s="38"/>
      <c r="L95" s="42"/>
      <c r="M95" s="232"/>
      <c r="N95" s="78"/>
      <c r="O95" s="78"/>
      <c r="P95" s="78"/>
      <c r="Q95" s="78"/>
      <c r="R95" s="78"/>
      <c r="S95" s="78"/>
      <c r="T95" s="79"/>
      <c r="AT95" s="15" t="s">
        <v>181</v>
      </c>
      <c r="AU95" s="15" t="s">
        <v>79</v>
      </c>
    </row>
    <row r="96" s="12" customFormat="1">
      <c r="B96" s="236"/>
      <c r="C96" s="237"/>
      <c r="D96" s="230" t="s">
        <v>287</v>
      </c>
      <c r="E96" s="238" t="s">
        <v>1</v>
      </c>
      <c r="F96" s="239" t="s">
        <v>87</v>
      </c>
      <c r="G96" s="237"/>
      <c r="H96" s="240">
        <v>1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AT96" s="246" t="s">
        <v>287</v>
      </c>
      <c r="AU96" s="246" t="s">
        <v>79</v>
      </c>
      <c r="AV96" s="12" t="s">
        <v>90</v>
      </c>
      <c r="AW96" s="12" t="s">
        <v>40</v>
      </c>
      <c r="AX96" s="12" t="s">
        <v>79</v>
      </c>
      <c r="AY96" s="246" t="s">
        <v>174</v>
      </c>
    </row>
    <row r="97" s="1" customFormat="1" ht="16.5" customHeight="1">
      <c r="B97" s="37"/>
      <c r="C97" s="247" t="s">
        <v>205</v>
      </c>
      <c r="D97" s="247" t="s">
        <v>312</v>
      </c>
      <c r="E97" s="248" t="s">
        <v>1937</v>
      </c>
      <c r="F97" s="249" t="s">
        <v>1938</v>
      </c>
      <c r="G97" s="250" t="s">
        <v>740</v>
      </c>
      <c r="H97" s="251">
        <v>1</v>
      </c>
      <c r="I97" s="252"/>
      <c r="J97" s="253">
        <f>ROUND(I97*H97,2)</f>
        <v>0</v>
      </c>
      <c r="K97" s="249" t="s">
        <v>1</v>
      </c>
      <c r="L97" s="254"/>
      <c r="M97" s="255" t="s">
        <v>1</v>
      </c>
      <c r="N97" s="256" t="s">
        <v>50</v>
      </c>
      <c r="O97" s="78"/>
      <c r="P97" s="227">
        <f>O97*H97</f>
        <v>0</v>
      </c>
      <c r="Q97" s="227">
        <v>0.0042500000000000003</v>
      </c>
      <c r="R97" s="227">
        <f>Q97*H97</f>
        <v>0.0042500000000000003</v>
      </c>
      <c r="S97" s="227">
        <v>0</v>
      </c>
      <c r="T97" s="228">
        <f>S97*H97</f>
        <v>0</v>
      </c>
      <c r="AR97" s="15" t="s">
        <v>209</v>
      </c>
      <c r="AT97" s="15" t="s">
        <v>312</v>
      </c>
      <c r="AU97" s="15" t="s">
        <v>79</v>
      </c>
      <c r="AY97" s="15" t="s">
        <v>174</v>
      </c>
      <c r="BE97" s="229">
        <f>IF(N97="základní",J97,0)</f>
        <v>0</v>
      </c>
      <c r="BF97" s="229">
        <f>IF(N97="snížená",J97,0)</f>
        <v>0</v>
      </c>
      <c r="BG97" s="229">
        <f>IF(N97="zákl. přenesená",J97,0)</f>
        <v>0</v>
      </c>
      <c r="BH97" s="229">
        <f>IF(N97="sníž. přenesená",J97,0)</f>
        <v>0</v>
      </c>
      <c r="BI97" s="229">
        <f>IF(N97="nulová",J97,0)</f>
        <v>0</v>
      </c>
      <c r="BJ97" s="15" t="s">
        <v>87</v>
      </c>
      <c r="BK97" s="229">
        <f>ROUND(I97*H97,2)</f>
        <v>0</v>
      </c>
      <c r="BL97" s="15" t="s">
        <v>192</v>
      </c>
      <c r="BM97" s="15" t="s">
        <v>4075</v>
      </c>
    </row>
    <row r="98" s="1" customFormat="1">
      <c r="B98" s="37"/>
      <c r="C98" s="38"/>
      <c r="D98" s="230" t="s">
        <v>181</v>
      </c>
      <c r="E98" s="38"/>
      <c r="F98" s="231" t="s">
        <v>1938</v>
      </c>
      <c r="G98" s="38"/>
      <c r="H98" s="38"/>
      <c r="I98" s="142"/>
      <c r="J98" s="38"/>
      <c r="K98" s="38"/>
      <c r="L98" s="42"/>
      <c r="M98" s="232"/>
      <c r="N98" s="78"/>
      <c r="O98" s="78"/>
      <c r="P98" s="78"/>
      <c r="Q98" s="78"/>
      <c r="R98" s="78"/>
      <c r="S98" s="78"/>
      <c r="T98" s="79"/>
      <c r="AT98" s="15" t="s">
        <v>181</v>
      </c>
      <c r="AU98" s="15" t="s">
        <v>79</v>
      </c>
    </row>
    <row r="99" s="12" customFormat="1">
      <c r="B99" s="236"/>
      <c r="C99" s="237"/>
      <c r="D99" s="230" t="s">
        <v>287</v>
      </c>
      <c r="E99" s="238" t="s">
        <v>1</v>
      </c>
      <c r="F99" s="239" t="s">
        <v>87</v>
      </c>
      <c r="G99" s="237"/>
      <c r="H99" s="240">
        <v>1</v>
      </c>
      <c r="I99" s="241"/>
      <c r="J99" s="237"/>
      <c r="K99" s="237"/>
      <c r="L99" s="242"/>
      <c r="M99" s="243"/>
      <c r="N99" s="244"/>
      <c r="O99" s="244"/>
      <c r="P99" s="244"/>
      <c r="Q99" s="244"/>
      <c r="R99" s="244"/>
      <c r="S99" s="244"/>
      <c r="T99" s="245"/>
      <c r="AT99" s="246" t="s">
        <v>287</v>
      </c>
      <c r="AU99" s="246" t="s">
        <v>79</v>
      </c>
      <c r="AV99" s="12" t="s">
        <v>90</v>
      </c>
      <c r="AW99" s="12" t="s">
        <v>40</v>
      </c>
      <c r="AX99" s="12" t="s">
        <v>87</v>
      </c>
      <c r="AY99" s="246" t="s">
        <v>174</v>
      </c>
    </row>
    <row r="100" s="1" customFormat="1" ht="16.5" customHeight="1">
      <c r="B100" s="37"/>
      <c r="C100" s="218" t="s">
        <v>209</v>
      </c>
      <c r="D100" s="218" t="s">
        <v>175</v>
      </c>
      <c r="E100" s="219" t="s">
        <v>2033</v>
      </c>
      <c r="F100" s="220" t="s">
        <v>2034</v>
      </c>
      <c r="G100" s="221" t="s">
        <v>320</v>
      </c>
      <c r="H100" s="222">
        <v>1</v>
      </c>
      <c r="I100" s="223"/>
      <c r="J100" s="224">
        <f>ROUND(I100*H100,2)</f>
        <v>0</v>
      </c>
      <c r="K100" s="220" t="s">
        <v>274</v>
      </c>
      <c r="L100" s="42"/>
      <c r="M100" s="225" t="s">
        <v>1</v>
      </c>
      <c r="N100" s="226" t="s">
        <v>50</v>
      </c>
      <c r="O100" s="78"/>
      <c r="P100" s="227">
        <f>O100*H100</f>
        <v>0</v>
      </c>
      <c r="Q100" s="227">
        <v>0.00296</v>
      </c>
      <c r="R100" s="227">
        <f>Q100*H100</f>
        <v>0.00296</v>
      </c>
      <c r="S100" s="227">
        <v>0</v>
      </c>
      <c r="T100" s="228">
        <f>S100*H100</f>
        <v>0</v>
      </c>
      <c r="AR100" s="15" t="s">
        <v>192</v>
      </c>
      <c r="AT100" s="15" t="s">
        <v>175</v>
      </c>
      <c r="AU100" s="15" t="s">
        <v>79</v>
      </c>
      <c r="AY100" s="15" t="s">
        <v>174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15" t="s">
        <v>87</v>
      </c>
      <c r="BK100" s="229">
        <f>ROUND(I100*H100,2)</f>
        <v>0</v>
      </c>
      <c r="BL100" s="15" t="s">
        <v>192</v>
      </c>
      <c r="BM100" s="15" t="s">
        <v>4076</v>
      </c>
    </row>
    <row r="101" s="1" customFormat="1">
      <c r="B101" s="37"/>
      <c r="C101" s="38"/>
      <c r="D101" s="230" t="s">
        <v>181</v>
      </c>
      <c r="E101" s="38"/>
      <c r="F101" s="231" t="s">
        <v>2036</v>
      </c>
      <c r="G101" s="38"/>
      <c r="H101" s="38"/>
      <c r="I101" s="142"/>
      <c r="J101" s="38"/>
      <c r="K101" s="38"/>
      <c r="L101" s="42"/>
      <c r="M101" s="232"/>
      <c r="N101" s="78"/>
      <c r="O101" s="78"/>
      <c r="P101" s="78"/>
      <c r="Q101" s="78"/>
      <c r="R101" s="78"/>
      <c r="S101" s="78"/>
      <c r="T101" s="79"/>
      <c r="AT101" s="15" t="s">
        <v>181</v>
      </c>
      <c r="AU101" s="15" t="s">
        <v>79</v>
      </c>
    </row>
    <row r="102" s="12" customFormat="1">
      <c r="B102" s="236"/>
      <c r="C102" s="237"/>
      <c r="D102" s="230" t="s">
        <v>287</v>
      </c>
      <c r="E102" s="238" t="s">
        <v>1</v>
      </c>
      <c r="F102" s="239" t="s">
        <v>87</v>
      </c>
      <c r="G102" s="237"/>
      <c r="H102" s="240">
        <v>1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AT102" s="246" t="s">
        <v>287</v>
      </c>
      <c r="AU102" s="246" t="s">
        <v>79</v>
      </c>
      <c r="AV102" s="12" t="s">
        <v>90</v>
      </c>
      <c r="AW102" s="12" t="s">
        <v>40</v>
      </c>
      <c r="AX102" s="12" t="s">
        <v>87</v>
      </c>
      <c r="AY102" s="246" t="s">
        <v>174</v>
      </c>
    </row>
    <row r="103" s="1" customFormat="1" ht="16.5" customHeight="1">
      <c r="B103" s="37"/>
      <c r="C103" s="247" t="s">
        <v>213</v>
      </c>
      <c r="D103" s="247" t="s">
        <v>312</v>
      </c>
      <c r="E103" s="248" t="s">
        <v>2063</v>
      </c>
      <c r="F103" s="249" t="s">
        <v>2064</v>
      </c>
      <c r="G103" s="250" t="s">
        <v>320</v>
      </c>
      <c r="H103" s="251">
        <v>1</v>
      </c>
      <c r="I103" s="252"/>
      <c r="J103" s="253">
        <f>ROUND(I103*H103,2)</f>
        <v>0</v>
      </c>
      <c r="K103" s="249" t="s">
        <v>274</v>
      </c>
      <c r="L103" s="254"/>
      <c r="M103" s="255" t="s">
        <v>1</v>
      </c>
      <c r="N103" s="256" t="s">
        <v>50</v>
      </c>
      <c r="O103" s="78"/>
      <c r="P103" s="227">
        <f>O103*H103</f>
        <v>0</v>
      </c>
      <c r="Q103" s="227">
        <v>0.045999999999999999</v>
      </c>
      <c r="R103" s="227">
        <f>Q103*H103</f>
        <v>0.045999999999999999</v>
      </c>
      <c r="S103" s="227">
        <v>0</v>
      </c>
      <c r="T103" s="228">
        <f>S103*H103</f>
        <v>0</v>
      </c>
      <c r="AR103" s="15" t="s">
        <v>209</v>
      </c>
      <c r="AT103" s="15" t="s">
        <v>312</v>
      </c>
      <c r="AU103" s="15" t="s">
        <v>79</v>
      </c>
      <c r="AY103" s="15" t="s">
        <v>174</v>
      </c>
      <c r="BE103" s="229">
        <f>IF(N103="základní",J103,0)</f>
        <v>0</v>
      </c>
      <c r="BF103" s="229">
        <f>IF(N103="snížená",J103,0)</f>
        <v>0</v>
      </c>
      <c r="BG103" s="229">
        <f>IF(N103="zákl. přenesená",J103,0)</f>
        <v>0</v>
      </c>
      <c r="BH103" s="229">
        <f>IF(N103="sníž. přenesená",J103,0)</f>
        <v>0</v>
      </c>
      <c r="BI103" s="229">
        <f>IF(N103="nulová",J103,0)</f>
        <v>0</v>
      </c>
      <c r="BJ103" s="15" t="s">
        <v>87</v>
      </c>
      <c r="BK103" s="229">
        <f>ROUND(I103*H103,2)</f>
        <v>0</v>
      </c>
      <c r="BL103" s="15" t="s">
        <v>192</v>
      </c>
      <c r="BM103" s="15" t="s">
        <v>4077</v>
      </c>
    </row>
    <row r="104" s="1" customFormat="1">
      <c r="B104" s="37"/>
      <c r="C104" s="38"/>
      <c r="D104" s="230" t="s">
        <v>181</v>
      </c>
      <c r="E104" s="38"/>
      <c r="F104" s="231" t="s">
        <v>2064</v>
      </c>
      <c r="G104" s="38"/>
      <c r="H104" s="38"/>
      <c r="I104" s="142"/>
      <c r="J104" s="38"/>
      <c r="K104" s="38"/>
      <c r="L104" s="42"/>
      <c r="M104" s="232"/>
      <c r="N104" s="78"/>
      <c r="O104" s="78"/>
      <c r="P104" s="78"/>
      <c r="Q104" s="78"/>
      <c r="R104" s="78"/>
      <c r="S104" s="78"/>
      <c r="T104" s="79"/>
      <c r="AT104" s="15" t="s">
        <v>181</v>
      </c>
      <c r="AU104" s="15" t="s">
        <v>79</v>
      </c>
    </row>
    <row r="105" s="12" customFormat="1">
      <c r="B105" s="236"/>
      <c r="C105" s="237"/>
      <c r="D105" s="230" t="s">
        <v>287</v>
      </c>
      <c r="E105" s="238" t="s">
        <v>1</v>
      </c>
      <c r="F105" s="239" t="s">
        <v>87</v>
      </c>
      <c r="G105" s="237"/>
      <c r="H105" s="240">
        <v>1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AT105" s="246" t="s">
        <v>287</v>
      </c>
      <c r="AU105" s="246" t="s">
        <v>79</v>
      </c>
      <c r="AV105" s="12" t="s">
        <v>90</v>
      </c>
      <c r="AW105" s="12" t="s">
        <v>40</v>
      </c>
      <c r="AX105" s="12" t="s">
        <v>87</v>
      </c>
      <c r="AY105" s="246" t="s">
        <v>174</v>
      </c>
    </row>
    <row r="106" s="1" customFormat="1" ht="16.5" customHeight="1">
      <c r="B106" s="37"/>
      <c r="C106" s="247" t="s">
        <v>217</v>
      </c>
      <c r="D106" s="247" t="s">
        <v>312</v>
      </c>
      <c r="E106" s="248" t="s">
        <v>2113</v>
      </c>
      <c r="F106" s="249" t="s">
        <v>4078</v>
      </c>
      <c r="G106" s="250" t="s">
        <v>320</v>
      </c>
      <c r="H106" s="251">
        <v>1</v>
      </c>
      <c r="I106" s="252"/>
      <c r="J106" s="253">
        <f>ROUND(I106*H106,2)</f>
        <v>0</v>
      </c>
      <c r="K106" s="249" t="s">
        <v>1</v>
      </c>
      <c r="L106" s="254"/>
      <c r="M106" s="255" t="s">
        <v>1</v>
      </c>
      <c r="N106" s="256" t="s">
        <v>50</v>
      </c>
      <c r="O106" s="78"/>
      <c r="P106" s="227">
        <f>O106*H106</f>
        <v>0</v>
      </c>
      <c r="Q106" s="227">
        <v>0.0060000000000000001</v>
      </c>
      <c r="R106" s="227">
        <f>Q106*H106</f>
        <v>0.0060000000000000001</v>
      </c>
      <c r="S106" s="227">
        <v>0</v>
      </c>
      <c r="T106" s="228">
        <f>S106*H106</f>
        <v>0</v>
      </c>
      <c r="AR106" s="15" t="s">
        <v>209</v>
      </c>
      <c r="AT106" s="15" t="s">
        <v>312</v>
      </c>
      <c r="AU106" s="15" t="s">
        <v>79</v>
      </c>
      <c r="AY106" s="15" t="s">
        <v>174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15" t="s">
        <v>87</v>
      </c>
      <c r="BK106" s="229">
        <f>ROUND(I106*H106,2)</f>
        <v>0</v>
      </c>
      <c r="BL106" s="15" t="s">
        <v>192</v>
      </c>
      <c r="BM106" s="15" t="s">
        <v>4079</v>
      </c>
    </row>
    <row r="107" s="1" customFormat="1">
      <c r="B107" s="37"/>
      <c r="C107" s="38"/>
      <c r="D107" s="230" t="s">
        <v>181</v>
      </c>
      <c r="E107" s="38"/>
      <c r="F107" s="231" t="s">
        <v>4078</v>
      </c>
      <c r="G107" s="38"/>
      <c r="H107" s="38"/>
      <c r="I107" s="142"/>
      <c r="J107" s="38"/>
      <c r="K107" s="38"/>
      <c r="L107" s="42"/>
      <c r="M107" s="232"/>
      <c r="N107" s="78"/>
      <c r="O107" s="78"/>
      <c r="P107" s="78"/>
      <c r="Q107" s="78"/>
      <c r="R107" s="78"/>
      <c r="S107" s="78"/>
      <c r="T107" s="79"/>
      <c r="AT107" s="15" t="s">
        <v>181</v>
      </c>
      <c r="AU107" s="15" t="s">
        <v>79</v>
      </c>
    </row>
    <row r="108" s="12" customFormat="1">
      <c r="B108" s="236"/>
      <c r="C108" s="237"/>
      <c r="D108" s="230" t="s">
        <v>287</v>
      </c>
      <c r="E108" s="238" t="s">
        <v>1</v>
      </c>
      <c r="F108" s="239" t="s">
        <v>87</v>
      </c>
      <c r="G108" s="237"/>
      <c r="H108" s="240">
        <v>1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AT108" s="246" t="s">
        <v>287</v>
      </c>
      <c r="AU108" s="246" t="s">
        <v>79</v>
      </c>
      <c r="AV108" s="12" t="s">
        <v>90</v>
      </c>
      <c r="AW108" s="12" t="s">
        <v>40</v>
      </c>
      <c r="AX108" s="12" t="s">
        <v>87</v>
      </c>
      <c r="AY108" s="246" t="s">
        <v>174</v>
      </c>
    </row>
    <row r="109" s="1" customFormat="1" ht="16.5" customHeight="1">
      <c r="B109" s="37"/>
      <c r="C109" s="218" t="s">
        <v>221</v>
      </c>
      <c r="D109" s="218" t="s">
        <v>175</v>
      </c>
      <c r="E109" s="219" t="s">
        <v>2006</v>
      </c>
      <c r="F109" s="220" t="s">
        <v>2007</v>
      </c>
      <c r="G109" s="221" t="s">
        <v>320</v>
      </c>
      <c r="H109" s="222">
        <v>1</v>
      </c>
      <c r="I109" s="223"/>
      <c r="J109" s="224">
        <f>ROUND(I109*H109,2)</f>
        <v>0</v>
      </c>
      <c r="K109" s="220" t="s">
        <v>274</v>
      </c>
      <c r="L109" s="42"/>
      <c r="M109" s="225" t="s">
        <v>1</v>
      </c>
      <c r="N109" s="226" t="s">
        <v>50</v>
      </c>
      <c r="O109" s="78"/>
      <c r="P109" s="227">
        <f>O109*H109</f>
        <v>0</v>
      </c>
      <c r="Q109" s="227">
        <v>0.12303</v>
      </c>
      <c r="R109" s="227">
        <f>Q109*H109</f>
        <v>0.12303</v>
      </c>
      <c r="S109" s="227">
        <v>0</v>
      </c>
      <c r="T109" s="228">
        <f>S109*H109</f>
        <v>0</v>
      </c>
      <c r="AR109" s="15" t="s">
        <v>192</v>
      </c>
      <c r="AT109" s="15" t="s">
        <v>175</v>
      </c>
      <c r="AU109" s="15" t="s">
        <v>79</v>
      </c>
      <c r="AY109" s="15" t="s">
        <v>174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15" t="s">
        <v>87</v>
      </c>
      <c r="BK109" s="229">
        <f>ROUND(I109*H109,2)</f>
        <v>0</v>
      </c>
      <c r="BL109" s="15" t="s">
        <v>192</v>
      </c>
      <c r="BM109" s="15" t="s">
        <v>4080</v>
      </c>
    </row>
    <row r="110" s="1" customFormat="1">
      <c r="B110" s="37"/>
      <c r="C110" s="38"/>
      <c r="D110" s="230" t="s">
        <v>181</v>
      </c>
      <c r="E110" s="38"/>
      <c r="F110" s="231" t="s">
        <v>2007</v>
      </c>
      <c r="G110" s="38"/>
      <c r="H110" s="38"/>
      <c r="I110" s="142"/>
      <c r="J110" s="38"/>
      <c r="K110" s="38"/>
      <c r="L110" s="42"/>
      <c r="M110" s="232"/>
      <c r="N110" s="78"/>
      <c r="O110" s="78"/>
      <c r="P110" s="78"/>
      <c r="Q110" s="78"/>
      <c r="R110" s="78"/>
      <c r="S110" s="78"/>
      <c r="T110" s="79"/>
      <c r="AT110" s="15" t="s">
        <v>181</v>
      </c>
      <c r="AU110" s="15" t="s">
        <v>79</v>
      </c>
    </row>
    <row r="111" s="12" customFormat="1">
      <c r="B111" s="236"/>
      <c r="C111" s="237"/>
      <c r="D111" s="230" t="s">
        <v>287</v>
      </c>
      <c r="E111" s="238" t="s">
        <v>1</v>
      </c>
      <c r="F111" s="239" t="s">
        <v>87</v>
      </c>
      <c r="G111" s="237"/>
      <c r="H111" s="240">
        <v>1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AT111" s="246" t="s">
        <v>287</v>
      </c>
      <c r="AU111" s="246" t="s">
        <v>79</v>
      </c>
      <c r="AV111" s="12" t="s">
        <v>90</v>
      </c>
      <c r="AW111" s="12" t="s">
        <v>40</v>
      </c>
      <c r="AX111" s="12" t="s">
        <v>79</v>
      </c>
      <c r="AY111" s="246" t="s">
        <v>174</v>
      </c>
    </row>
    <row r="112" s="1" customFormat="1" ht="16.5" customHeight="1">
      <c r="B112" s="37"/>
      <c r="C112" s="247" t="s">
        <v>225</v>
      </c>
      <c r="D112" s="247" t="s">
        <v>312</v>
      </c>
      <c r="E112" s="248" t="s">
        <v>2020</v>
      </c>
      <c r="F112" s="249" t="s">
        <v>2021</v>
      </c>
      <c r="G112" s="250" t="s">
        <v>320</v>
      </c>
      <c r="H112" s="251">
        <v>1</v>
      </c>
      <c r="I112" s="252"/>
      <c r="J112" s="253">
        <f>ROUND(I112*H112,2)</f>
        <v>0</v>
      </c>
      <c r="K112" s="249" t="s">
        <v>274</v>
      </c>
      <c r="L112" s="254"/>
      <c r="M112" s="255" t="s">
        <v>1</v>
      </c>
      <c r="N112" s="256" t="s">
        <v>50</v>
      </c>
      <c r="O112" s="78"/>
      <c r="P112" s="227">
        <f>O112*H112</f>
        <v>0</v>
      </c>
      <c r="Q112" s="227">
        <v>0.013299999999999999</v>
      </c>
      <c r="R112" s="227">
        <f>Q112*H112</f>
        <v>0.013299999999999999</v>
      </c>
      <c r="S112" s="227">
        <v>0</v>
      </c>
      <c r="T112" s="228">
        <f>S112*H112</f>
        <v>0</v>
      </c>
      <c r="AR112" s="15" t="s">
        <v>209</v>
      </c>
      <c r="AT112" s="15" t="s">
        <v>312</v>
      </c>
      <c r="AU112" s="15" t="s">
        <v>79</v>
      </c>
      <c r="AY112" s="15" t="s">
        <v>174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15" t="s">
        <v>87</v>
      </c>
      <c r="BK112" s="229">
        <f>ROUND(I112*H112,2)</f>
        <v>0</v>
      </c>
      <c r="BL112" s="15" t="s">
        <v>192</v>
      </c>
      <c r="BM112" s="15" t="s">
        <v>4081</v>
      </c>
    </row>
    <row r="113" s="1" customFormat="1">
      <c r="B113" s="37"/>
      <c r="C113" s="38"/>
      <c r="D113" s="230" t="s">
        <v>181</v>
      </c>
      <c r="E113" s="38"/>
      <c r="F113" s="231" t="s">
        <v>2023</v>
      </c>
      <c r="G113" s="38"/>
      <c r="H113" s="38"/>
      <c r="I113" s="142"/>
      <c r="J113" s="38"/>
      <c r="K113" s="38"/>
      <c r="L113" s="42"/>
      <c r="M113" s="232"/>
      <c r="N113" s="78"/>
      <c r="O113" s="78"/>
      <c r="P113" s="78"/>
      <c r="Q113" s="78"/>
      <c r="R113" s="78"/>
      <c r="S113" s="78"/>
      <c r="T113" s="79"/>
      <c r="AT113" s="15" t="s">
        <v>181</v>
      </c>
      <c r="AU113" s="15" t="s">
        <v>79</v>
      </c>
    </row>
    <row r="114" s="12" customFormat="1">
      <c r="B114" s="236"/>
      <c r="C114" s="237"/>
      <c r="D114" s="230" t="s">
        <v>287</v>
      </c>
      <c r="E114" s="238" t="s">
        <v>1</v>
      </c>
      <c r="F114" s="239" t="s">
        <v>87</v>
      </c>
      <c r="G114" s="237"/>
      <c r="H114" s="240">
        <v>1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AT114" s="246" t="s">
        <v>287</v>
      </c>
      <c r="AU114" s="246" t="s">
        <v>79</v>
      </c>
      <c r="AV114" s="12" t="s">
        <v>90</v>
      </c>
      <c r="AW114" s="12" t="s">
        <v>40</v>
      </c>
      <c r="AX114" s="12" t="s">
        <v>79</v>
      </c>
      <c r="AY114" s="246" t="s">
        <v>174</v>
      </c>
    </row>
    <row r="115" s="1" customFormat="1" ht="16.5" customHeight="1">
      <c r="B115" s="37"/>
      <c r="C115" s="247" t="s">
        <v>229</v>
      </c>
      <c r="D115" s="247" t="s">
        <v>312</v>
      </c>
      <c r="E115" s="248" t="s">
        <v>4082</v>
      </c>
      <c r="F115" s="249" t="s">
        <v>4083</v>
      </c>
      <c r="G115" s="250" t="s">
        <v>320</v>
      </c>
      <c r="H115" s="251">
        <v>1</v>
      </c>
      <c r="I115" s="252"/>
      <c r="J115" s="253">
        <f>ROUND(I115*H115,2)</f>
        <v>0</v>
      </c>
      <c r="K115" s="249" t="s">
        <v>274</v>
      </c>
      <c r="L115" s="254"/>
      <c r="M115" s="255" t="s">
        <v>1</v>
      </c>
      <c r="N115" s="256" t="s">
        <v>50</v>
      </c>
      <c r="O115" s="78"/>
      <c r="P115" s="227">
        <f>O115*H115</f>
        <v>0</v>
      </c>
      <c r="Q115" s="227">
        <v>0.0077000000000000002</v>
      </c>
      <c r="R115" s="227">
        <f>Q115*H115</f>
        <v>0.0077000000000000002</v>
      </c>
      <c r="S115" s="227">
        <v>0</v>
      </c>
      <c r="T115" s="228">
        <f>S115*H115</f>
        <v>0</v>
      </c>
      <c r="AR115" s="15" t="s">
        <v>90</v>
      </c>
      <c r="AT115" s="15" t="s">
        <v>312</v>
      </c>
      <c r="AU115" s="15" t="s">
        <v>79</v>
      </c>
      <c r="AY115" s="15" t="s">
        <v>174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15" t="s">
        <v>87</v>
      </c>
      <c r="BK115" s="229">
        <f>ROUND(I115*H115,2)</f>
        <v>0</v>
      </c>
      <c r="BL115" s="15" t="s">
        <v>87</v>
      </c>
      <c r="BM115" s="15" t="s">
        <v>4084</v>
      </c>
    </row>
    <row r="116" s="1" customFormat="1">
      <c r="B116" s="37"/>
      <c r="C116" s="38"/>
      <c r="D116" s="230" t="s">
        <v>181</v>
      </c>
      <c r="E116" s="38"/>
      <c r="F116" s="231" t="s">
        <v>4083</v>
      </c>
      <c r="G116" s="38"/>
      <c r="H116" s="38"/>
      <c r="I116" s="142"/>
      <c r="J116" s="38"/>
      <c r="K116" s="38"/>
      <c r="L116" s="42"/>
      <c r="M116" s="232"/>
      <c r="N116" s="78"/>
      <c r="O116" s="78"/>
      <c r="P116" s="78"/>
      <c r="Q116" s="78"/>
      <c r="R116" s="78"/>
      <c r="S116" s="78"/>
      <c r="T116" s="79"/>
      <c r="AT116" s="15" t="s">
        <v>181</v>
      </c>
      <c r="AU116" s="15" t="s">
        <v>79</v>
      </c>
    </row>
    <row r="117" s="1" customFormat="1" ht="22.5" customHeight="1">
      <c r="B117" s="37"/>
      <c r="C117" s="247" t="s">
        <v>233</v>
      </c>
      <c r="D117" s="247" t="s">
        <v>312</v>
      </c>
      <c r="E117" s="248" t="s">
        <v>4085</v>
      </c>
      <c r="F117" s="249" t="s">
        <v>4086</v>
      </c>
      <c r="G117" s="250" t="s">
        <v>4087</v>
      </c>
      <c r="H117" s="251">
        <v>2</v>
      </c>
      <c r="I117" s="252"/>
      <c r="J117" s="253">
        <f>ROUND(I117*H117,2)</f>
        <v>0</v>
      </c>
      <c r="K117" s="249" t="s">
        <v>274</v>
      </c>
      <c r="L117" s="254"/>
      <c r="M117" s="255" t="s">
        <v>1</v>
      </c>
      <c r="N117" s="256" t="s">
        <v>50</v>
      </c>
      <c r="O117" s="78"/>
      <c r="P117" s="227">
        <f>O117*H117</f>
        <v>0</v>
      </c>
      <c r="Q117" s="227">
        <v>0.027</v>
      </c>
      <c r="R117" s="227">
        <f>Q117*H117</f>
        <v>0.053999999999999999</v>
      </c>
      <c r="S117" s="227">
        <v>0</v>
      </c>
      <c r="T117" s="228">
        <f>S117*H117</f>
        <v>0</v>
      </c>
      <c r="AR117" s="15" t="s">
        <v>90</v>
      </c>
      <c r="AT117" s="15" t="s">
        <v>312</v>
      </c>
      <c r="AU117" s="15" t="s">
        <v>79</v>
      </c>
      <c r="AY117" s="15" t="s">
        <v>174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15" t="s">
        <v>87</v>
      </c>
      <c r="BK117" s="229">
        <f>ROUND(I117*H117,2)</f>
        <v>0</v>
      </c>
      <c r="BL117" s="15" t="s">
        <v>87</v>
      </c>
      <c r="BM117" s="15" t="s">
        <v>4088</v>
      </c>
    </row>
    <row r="118" s="1" customFormat="1">
      <c r="B118" s="37"/>
      <c r="C118" s="38"/>
      <c r="D118" s="230" t="s">
        <v>181</v>
      </c>
      <c r="E118" s="38"/>
      <c r="F118" s="231" t="s">
        <v>4086</v>
      </c>
      <c r="G118" s="38"/>
      <c r="H118" s="38"/>
      <c r="I118" s="142"/>
      <c r="J118" s="38"/>
      <c r="K118" s="38"/>
      <c r="L118" s="42"/>
      <c r="M118" s="232"/>
      <c r="N118" s="78"/>
      <c r="O118" s="78"/>
      <c r="P118" s="78"/>
      <c r="Q118" s="78"/>
      <c r="R118" s="78"/>
      <c r="S118" s="78"/>
      <c r="T118" s="79"/>
      <c r="AT118" s="15" t="s">
        <v>181</v>
      </c>
      <c r="AU118" s="15" t="s">
        <v>79</v>
      </c>
    </row>
    <row r="119" s="1" customFormat="1" ht="16.5" customHeight="1">
      <c r="B119" s="37"/>
      <c r="C119" s="218" t="s">
        <v>8</v>
      </c>
      <c r="D119" s="218" t="s">
        <v>175</v>
      </c>
      <c r="E119" s="219" t="s">
        <v>2045</v>
      </c>
      <c r="F119" s="220" t="s">
        <v>2046</v>
      </c>
      <c r="G119" s="221" t="s">
        <v>320</v>
      </c>
      <c r="H119" s="222">
        <v>2</v>
      </c>
      <c r="I119" s="223"/>
      <c r="J119" s="224">
        <f>ROUND(I119*H119,2)</f>
        <v>0</v>
      </c>
      <c r="K119" s="220" t="s">
        <v>274</v>
      </c>
      <c r="L119" s="42"/>
      <c r="M119" s="225" t="s">
        <v>1</v>
      </c>
      <c r="N119" s="226" t="s">
        <v>50</v>
      </c>
      <c r="O119" s="78"/>
      <c r="P119" s="227">
        <f>O119*H119</f>
        <v>0</v>
      </c>
      <c r="Q119" s="227">
        <v>0.00165</v>
      </c>
      <c r="R119" s="227">
        <f>Q119*H119</f>
        <v>0.0033</v>
      </c>
      <c r="S119" s="227">
        <v>0</v>
      </c>
      <c r="T119" s="228">
        <f>S119*H119</f>
        <v>0</v>
      </c>
      <c r="AR119" s="15" t="s">
        <v>192</v>
      </c>
      <c r="AT119" s="15" t="s">
        <v>175</v>
      </c>
      <c r="AU119" s="15" t="s">
        <v>79</v>
      </c>
      <c r="AY119" s="15" t="s">
        <v>174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15" t="s">
        <v>87</v>
      </c>
      <c r="BK119" s="229">
        <f>ROUND(I119*H119,2)</f>
        <v>0</v>
      </c>
      <c r="BL119" s="15" t="s">
        <v>192</v>
      </c>
      <c r="BM119" s="15" t="s">
        <v>4089</v>
      </c>
    </row>
    <row r="120" s="1" customFormat="1">
      <c r="B120" s="37"/>
      <c r="C120" s="38"/>
      <c r="D120" s="230" t="s">
        <v>181</v>
      </c>
      <c r="E120" s="38"/>
      <c r="F120" s="231" t="s">
        <v>2048</v>
      </c>
      <c r="G120" s="38"/>
      <c r="H120" s="38"/>
      <c r="I120" s="142"/>
      <c r="J120" s="38"/>
      <c r="K120" s="38"/>
      <c r="L120" s="42"/>
      <c r="M120" s="232"/>
      <c r="N120" s="78"/>
      <c r="O120" s="78"/>
      <c r="P120" s="78"/>
      <c r="Q120" s="78"/>
      <c r="R120" s="78"/>
      <c r="S120" s="78"/>
      <c r="T120" s="79"/>
      <c r="AT120" s="15" t="s">
        <v>181</v>
      </c>
      <c r="AU120" s="15" t="s">
        <v>79</v>
      </c>
    </row>
    <row r="121" s="12" customFormat="1">
      <c r="B121" s="236"/>
      <c r="C121" s="237"/>
      <c r="D121" s="230" t="s">
        <v>287</v>
      </c>
      <c r="E121" s="238" t="s">
        <v>1</v>
      </c>
      <c r="F121" s="239" t="s">
        <v>90</v>
      </c>
      <c r="G121" s="237"/>
      <c r="H121" s="240">
        <v>2</v>
      </c>
      <c r="I121" s="241"/>
      <c r="J121" s="237"/>
      <c r="K121" s="237"/>
      <c r="L121" s="242"/>
      <c r="M121" s="243"/>
      <c r="N121" s="244"/>
      <c r="O121" s="244"/>
      <c r="P121" s="244"/>
      <c r="Q121" s="244"/>
      <c r="R121" s="244"/>
      <c r="S121" s="244"/>
      <c r="T121" s="245"/>
      <c r="AT121" s="246" t="s">
        <v>287</v>
      </c>
      <c r="AU121" s="246" t="s">
        <v>79</v>
      </c>
      <c r="AV121" s="12" t="s">
        <v>90</v>
      </c>
      <c r="AW121" s="12" t="s">
        <v>40</v>
      </c>
      <c r="AX121" s="12" t="s">
        <v>79</v>
      </c>
      <c r="AY121" s="246" t="s">
        <v>174</v>
      </c>
    </row>
    <row r="122" s="1" customFormat="1" ht="16.5" customHeight="1">
      <c r="B122" s="37"/>
      <c r="C122" s="247" t="s">
        <v>347</v>
      </c>
      <c r="D122" s="247" t="s">
        <v>312</v>
      </c>
      <c r="E122" s="248" t="s">
        <v>2051</v>
      </c>
      <c r="F122" s="249" t="s">
        <v>2052</v>
      </c>
      <c r="G122" s="250" t="s">
        <v>320</v>
      </c>
      <c r="H122" s="251">
        <v>2</v>
      </c>
      <c r="I122" s="252"/>
      <c r="J122" s="253">
        <f>ROUND(I122*H122,2)</f>
        <v>0</v>
      </c>
      <c r="K122" s="249" t="s">
        <v>274</v>
      </c>
      <c r="L122" s="254"/>
      <c r="M122" s="255" t="s">
        <v>1</v>
      </c>
      <c r="N122" s="256" t="s">
        <v>50</v>
      </c>
      <c r="O122" s="78"/>
      <c r="P122" s="227">
        <f>O122*H122</f>
        <v>0</v>
      </c>
      <c r="Q122" s="227">
        <v>0.023</v>
      </c>
      <c r="R122" s="227">
        <f>Q122*H122</f>
        <v>0.045999999999999999</v>
      </c>
      <c r="S122" s="227">
        <v>0</v>
      </c>
      <c r="T122" s="228">
        <f>S122*H122</f>
        <v>0</v>
      </c>
      <c r="AR122" s="15" t="s">
        <v>209</v>
      </c>
      <c r="AT122" s="15" t="s">
        <v>312</v>
      </c>
      <c r="AU122" s="15" t="s">
        <v>79</v>
      </c>
      <c r="AY122" s="15" t="s">
        <v>174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5" t="s">
        <v>87</v>
      </c>
      <c r="BK122" s="229">
        <f>ROUND(I122*H122,2)</f>
        <v>0</v>
      </c>
      <c r="BL122" s="15" t="s">
        <v>192</v>
      </c>
      <c r="BM122" s="15" t="s">
        <v>4090</v>
      </c>
    </row>
    <row r="123" s="1" customFormat="1">
      <c r="B123" s="37"/>
      <c r="C123" s="38"/>
      <c r="D123" s="230" t="s">
        <v>181</v>
      </c>
      <c r="E123" s="38"/>
      <c r="F123" s="231" t="s">
        <v>2052</v>
      </c>
      <c r="G123" s="38"/>
      <c r="H123" s="38"/>
      <c r="I123" s="142"/>
      <c r="J123" s="38"/>
      <c r="K123" s="38"/>
      <c r="L123" s="42"/>
      <c r="M123" s="232"/>
      <c r="N123" s="78"/>
      <c r="O123" s="78"/>
      <c r="P123" s="78"/>
      <c r="Q123" s="78"/>
      <c r="R123" s="78"/>
      <c r="S123" s="78"/>
      <c r="T123" s="79"/>
      <c r="AT123" s="15" t="s">
        <v>181</v>
      </c>
      <c r="AU123" s="15" t="s">
        <v>79</v>
      </c>
    </row>
    <row r="124" s="12" customFormat="1">
      <c r="B124" s="236"/>
      <c r="C124" s="237"/>
      <c r="D124" s="230" t="s">
        <v>287</v>
      </c>
      <c r="E124" s="238" t="s">
        <v>1</v>
      </c>
      <c r="F124" s="239" t="s">
        <v>90</v>
      </c>
      <c r="G124" s="237"/>
      <c r="H124" s="240">
        <v>2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AT124" s="246" t="s">
        <v>287</v>
      </c>
      <c r="AU124" s="246" t="s">
        <v>79</v>
      </c>
      <c r="AV124" s="12" t="s">
        <v>90</v>
      </c>
      <c r="AW124" s="12" t="s">
        <v>40</v>
      </c>
      <c r="AX124" s="12" t="s">
        <v>79</v>
      </c>
      <c r="AY124" s="246" t="s">
        <v>174</v>
      </c>
    </row>
    <row r="125" s="1" customFormat="1" ht="16.5" customHeight="1">
      <c r="B125" s="37"/>
      <c r="C125" s="247" t="s">
        <v>353</v>
      </c>
      <c r="D125" s="247" t="s">
        <v>312</v>
      </c>
      <c r="E125" s="248" t="s">
        <v>4091</v>
      </c>
      <c r="F125" s="249" t="s">
        <v>4092</v>
      </c>
      <c r="G125" s="250" t="s">
        <v>320</v>
      </c>
      <c r="H125" s="251">
        <v>2</v>
      </c>
      <c r="I125" s="252"/>
      <c r="J125" s="253">
        <f>ROUND(I125*H125,2)</f>
        <v>0</v>
      </c>
      <c r="K125" s="249" t="s">
        <v>274</v>
      </c>
      <c r="L125" s="254"/>
      <c r="M125" s="255" t="s">
        <v>1</v>
      </c>
      <c r="N125" s="256" t="s">
        <v>50</v>
      </c>
      <c r="O125" s="78"/>
      <c r="P125" s="227">
        <f>O125*H125</f>
        <v>0</v>
      </c>
      <c r="Q125" s="227">
        <v>0.0030000000000000001</v>
      </c>
      <c r="R125" s="227">
        <f>Q125*H125</f>
        <v>0.0060000000000000001</v>
      </c>
      <c r="S125" s="227">
        <v>0</v>
      </c>
      <c r="T125" s="228">
        <f>S125*H125</f>
        <v>0</v>
      </c>
      <c r="AR125" s="15" t="s">
        <v>90</v>
      </c>
      <c r="AT125" s="15" t="s">
        <v>312</v>
      </c>
      <c r="AU125" s="15" t="s">
        <v>79</v>
      </c>
      <c r="AY125" s="15" t="s">
        <v>174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5" t="s">
        <v>87</v>
      </c>
      <c r="BK125" s="229">
        <f>ROUND(I125*H125,2)</f>
        <v>0</v>
      </c>
      <c r="BL125" s="15" t="s">
        <v>87</v>
      </c>
      <c r="BM125" s="15" t="s">
        <v>4093</v>
      </c>
    </row>
    <row r="126" s="1" customFormat="1">
      <c r="B126" s="37"/>
      <c r="C126" s="38"/>
      <c r="D126" s="230" t="s">
        <v>181</v>
      </c>
      <c r="E126" s="38"/>
      <c r="F126" s="231" t="s">
        <v>4092</v>
      </c>
      <c r="G126" s="38"/>
      <c r="H126" s="38"/>
      <c r="I126" s="142"/>
      <c r="J126" s="38"/>
      <c r="K126" s="38"/>
      <c r="L126" s="42"/>
      <c r="M126" s="232"/>
      <c r="N126" s="78"/>
      <c r="O126" s="78"/>
      <c r="P126" s="78"/>
      <c r="Q126" s="78"/>
      <c r="R126" s="78"/>
      <c r="S126" s="78"/>
      <c r="T126" s="79"/>
      <c r="AT126" s="15" t="s">
        <v>181</v>
      </c>
      <c r="AU126" s="15" t="s">
        <v>79</v>
      </c>
    </row>
    <row r="127" s="12" customFormat="1">
      <c r="B127" s="236"/>
      <c r="C127" s="237"/>
      <c r="D127" s="230" t="s">
        <v>287</v>
      </c>
      <c r="E127" s="238" t="s">
        <v>1</v>
      </c>
      <c r="F127" s="239" t="s">
        <v>90</v>
      </c>
      <c r="G127" s="237"/>
      <c r="H127" s="240">
        <v>2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AT127" s="246" t="s">
        <v>287</v>
      </c>
      <c r="AU127" s="246" t="s">
        <v>79</v>
      </c>
      <c r="AV127" s="12" t="s">
        <v>90</v>
      </c>
      <c r="AW127" s="12" t="s">
        <v>40</v>
      </c>
      <c r="AX127" s="12" t="s">
        <v>87</v>
      </c>
      <c r="AY127" s="246" t="s">
        <v>174</v>
      </c>
    </row>
    <row r="128" s="1" customFormat="1" ht="16.5" customHeight="1">
      <c r="B128" s="37"/>
      <c r="C128" s="247" t="s">
        <v>359</v>
      </c>
      <c r="D128" s="247" t="s">
        <v>312</v>
      </c>
      <c r="E128" s="248" t="s">
        <v>4094</v>
      </c>
      <c r="F128" s="249" t="s">
        <v>4095</v>
      </c>
      <c r="G128" s="250" t="s">
        <v>320</v>
      </c>
      <c r="H128" s="251">
        <v>1</v>
      </c>
      <c r="I128" s="252"/>
      <c r="J128" s="253">
        <f>ROUND(I128*H128,2)</f>
        <v>0</v>
      </c>
      <c r="K128" s="249" t="s">
        <v>274</v>
      </c>
      <c r="L128" s="254"/>
      <c r="M128" s="255" t="s">
        <v>1</v>
      </c>
      <c r="N128" s="256" t="s">
        <v>50</v>
      </c>
      <c r="O128" s="78"/>
      <c r="P128" s="227">
        <f>O128*H128</f>
        <v>0</v>
      </c>
      <c r="Q128" s="227">
        <v>0.0015900000000000001</v>
      </c>
      <c r="R128" s="227">
        <f>Q128*H128</f>
        <v>0.0015900000000000001</v>
      </c>
      <c r="S128" s="227">
        <v>0</v>
      </c>
      <c r="T128" s="228">
        <f>S128*H128</f>
        <v>0</v>
      </c>
      <c r="AR128" s="15" t="s">
        <v>90</v>
      </c>
      <c r="AT128" s="15" t="s">
        <v>312</v>
      </c>
      <c r="AU128" s="15" t="s">
        <v>79</v>
      </c>
      <c r="AY128" s="15" t="s">
        <v>174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5" t="s">
        <v>87</v>
      </c>
      <c r="BK128" s="229">
        <f>ROUND(I128*H128,2)</f>
        <v>0</v>
      </c>
      <c r="BL128" s="15" t="s">
        <v>87</v>
      </c>
      <c r="BM128" s="15" t="s">
        <v>4096</v>
      </c>
    </row>
    <row r="129" s="1" customFormat="1">
      <c r="B129" s="37"/>
      <c r="C129" s="38"/>
      <c r="D129" s="230" t="s">
        <v>181</v>
      </c>
      <c r="E129" s="38"/>
      <c r="F129" s="231" t="s">
        <v>4095</v>
      </c>
      <c r="G129" s="38"/>
      <c r="H129" s="38"/>
      <c r="I129" s="142"/>
      <c r="J129" s="38"/>
      <c r="K129" s="38"/>
      <c r="L129" s="42"/>
      <c r="M129" s="232"/>
      <c r="N129" s="78"/>
      <c r="O129" s="78"/>
      <c r="P129" s="78"/>
      <c r="Q129" s="78"/>
      <c r="R129" s="78"/>
      <c r="S129" s="78"/>
      <c r="T129" s="79"/>
      <c r="AT129" s="15" t="s">
        <v>181</v>
      </c>
      <c r="AU129" s="15" t="s">
        <v>79</v>
      </c>
    </row>
    <row r="130" s="1" customFormat="1" ht="16.5" customHeight="1">
      <c r="B130" s="37"/>
      <c r="C130" s="218" t="s">
        <v>364</v>
      </c>
      <c r="D130" s="218" t="s">
        <v>175</v>
      </c>
      <c r="E130" s="219" t="s">
        <v>2045</v>
      </c>
      <c r="F130" s="220" t="s">
        <v>2046</v>
      </c>
      <c r="G130" s="221" t="s">
        <v>320</v>
      </c>
      <c r="H130" s="222">
        <v>1</v>
      </c>
      <c r="I130" s="223"/>
      <c r="J130" s="224">
        <f>ROUND(I130*H130,2)</f>
        <v>0</v>
      </c>
      <c r="K130" s="220" t="s">
        <v>274</v>
      </c>
      <c r="L130" s="42"/>
      <c r="M130" s="225" t="s">
        <v>1</v>
      </c>
      <c r="N130" s="226" t="s">
        <v>50</v>
      </c>
      <c r="O130" s="78"/>
      <c r="P130" s="227">
        <f>O130*H130</f>
        <v>0</v>
      </c>
      <c r="Q130" s="227">
        <v>0.00165</v>
      </c>
      <c r="R130" s="227">
        <f>Q130*H130</f>
        <v>0.00165</v>
      </c>
      <c r="S130" s="227">
        <v>0</v>
      </c>
      <c r="T130" s="228">
        <f>S130*H130</f>
        <v>0</v>
      </c>
      <c r="AR130" s="15" t="s">
        <v>192</v>
      </c>
      <c r="AT130" s="15" t="s">
        <v>175</v>
      </c>
      <c r="AU130" s="15" t="s">
        <v>79</v>
      </c>
      <c r="AY130" s="15" t="s">
        <v>174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5" t="s">
        <v>87</v>
      </c>
      <c r="BK130" s="229">
        <f>ROUND(I130*H130,2)</f>
        <v>0</v>
      </c>
      <c r="BL130" s="15" t="s">
        <v>192</v>
      </c>
      <c r="BM130" s="15" t="s">
        <v>4097</v>
      </c>
    </row>
    <row r="131" s="1" customFormat="1">
      <c r="B131" s="37"/>
      <c r="C131" s="38"/>
      <c r="D131" s="230" t="s">
        <v>181</v>
      </c>
      <c r="E131" s="38"/>
      <c r="F131" s="231" t="s">
        <v>2048</v>
      </c>
      <c r="G131" s="38"/>
      <c r="H131" s="38"/>
      <c r="I131" s="142"/>
      <c r="J131" s="38"/>
      <c r="K131" s="38"/>
      <c r="L131" s="42"/>
      <c r="M131" s="232"/>
      <c r="N131" s="78"/>
      <c r="O131" s="78"/>
      <c r="P131" s="78"/>
      <c r="Q131" s="78"/>
      <c r="R131" s="78"/>
      <c r="S131" s="78"/>
      <c r="T131" s="79"/>
      <c r="AT131" s="15" t="s">
        <v>181</v>
      </c>
      <c r="AU131" s="15" t="s">
        <v>79</v>
      </c>
    </row>
    <row r="132" s="12" customFormat="1">
      <c r="B132" s="236"/>
      <c r="C132" s="237"/>
      <c r="D132" s="230" t="s">
        <v>287</v>
      </c>
      <c r="E132" s="238" t="s">
        <v>1</v>
      </c>
      <c r="F132" s="239" t="s">
        <v>2049</v>
      </c>
      <c r="G132" s="237"/>
      <c r="H132" s="240">
        <v>1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AT132" s="246" t="s">
        <v>287</v>
      </c>
      <c r="AU132" s="246" t="s">
        <v>79</v>
      </c>
      <c r="AV132" s="12" t="s">
        <v>90</v>
      </c>
      <c r="AW132" s="12" t="s">
        <v>40</v>
      </c>
      <c r="AX132" s="12" t="s">
        <v>79</v>
      </c>
      <c r="AY132" s="246" t="s">
        <v>174</v>
      </c>
    </row>
    <row r="133" s="1" customFormat="1" ht="16.5" customHeight="1">
      <c r="B133" s="37"/>
      <c r="C133" s="247" t="s">
        <v>370</v>
      </c>
      <c r="D133" s="247" t="s">
        <v>312</v>
      </c>
      <c r="E133" s="248" t="s">
        <v>2051</v>
      </c>
      <c r="F133" s="249" t="s">
        <v>2052</v>
      </c>
      <c r="G133" s="250" t="s">
        <v>320</v>
      </c>
      <c r="H133" s="251">
        <v>1</v>
      </c>
      <c r="I133" s="252"/>
      <c r="J133" s="253">
        <f>ROUND(I133*H133,2)</f>
        <v>0</v>
      </c>
      <c r="K133" s="249" t="s">
        <v>274</v>
      </c>
      <c r="L133" s="254"/>
      <c r="M133" s="255" t="s">
        <v>1</v>
      </c>
      <c r="N133" s="256" t="s">
        <v>50</v>
      </c>
      <c r="O133" s="78"/>
      <c r="P133" s="227">
        <f>O133*H133</f>
        <v>0</v>
      </c>
      <c r="Q133" s="227">
        <v>0.023</v>
      </c>
      <c r="R133" s="227">
        <f>Q133*H133</f>
        <v>0.023</v>
      </c>
      <c r="S133" s="227">
        <v>0</v>
      </c>
      <c r="T133" s="228">
        <f>S133*H133</f>
        <v>0</v>
      </c>
      <c r="AR133" s="15" t="s">
        <v>209</v>
      </c>
      <c r="AT133" s="15" t="s">
        <v>312</v>
      </c>
      <c r="AU133" s="15" t="s">
        <v>79</v>
      </c>
      <c r="AY133" s="15" t="s">
        <v>174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5" t="s">
        <v>87</v>
      </c>
      <c r="BK133" s="229">
        <f>ROUND(I133*H133,2)</f>
        <v>0</v>
      </c>
      <c r="BL133" s="15" t="s">
        <v>192</v>
      </c>
      <c r="BM133" s="15" t="s">
        <v>4098</v>
      </c>
    </row>
    <row r="134" s="1" customFormat="1">
      <c r="B134" s="37"/>
      <c r="C134" s="38"/>
      <c r="D134" s="230" t="s">
        <v>181</v>
      </c>
      <c r="E134" s="38"/>
      <c r="F134" s="231" t="s">
        <v>2052</v>
      </c>
      <c r="G134" s="38"/>
      <c r="H134" s="38"/>
      <c r="I134" s="142"/>
      <c r="J134" s="38"/>
      <c r="K134" s="38"/>
      <c r="L134" s="42"/>
      <c r="M134" s="232"/>
      <c r="N134" s="78"/>
      <c r="O134" s="78"/>
      <c r="P134" s="78"/>
      <c r="Q134" s="78"/>
      <c r="R134" s="78"/>
      <c r="S134" s="78"/>
      <c r="T134" s="79"/>
      <c r="AT134" s="15" t="s">
        <v>181</v>
      </c>
      <c r="AU134" s="15" t="s">
        <v>79</v>
      </c>
    </row>
    <row r="135" s="12" customFormat="1">
      <c r="B135" s="236"/>
      <c r="C135" s="237"/>
      <c r="D135" s="230" t="s">
        <v>287</v>
      </c>
      <c r="E135" s="238" t="s">
        <v>1</v>
      </c>
      <c r="F135" s="239" t="s">
        <v>2054</v>
      </c>
      <c r="G135" s="237"/>
      <c r="H135" s="240">
        <v>1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AT135" s="246" t="s">
        <v>287</v>
      </c>
      <c r="AU135" s="246" t="s">
        <v>79</v>
      </c>
      <c r="AV135" s="12" t="s">
        <v>90</v>
      </c>
      <c r="AW135" s="12" t="s">
        <v>40</v>
      </c>
      <c r="AX135" s="12" t="s">
        <v>79</v>
      </c>
      <c r="AY135" s="246" t="s">
        <v>174</v>
      </c>
    </row>
    <row r="136" s="1" customFormat="1" ht="16.5" customHeight="1">
      <c r="B136" s="37"/>
      <c r="C136" s="247" t="s">
        <v>7</v>
      </c>
      <c r="D136" s="247" t="s">
        <v>312</v>
      </c>
      <c r="E136" s="248" t="s">
        <v>4099</v>
      </c>
      <c r="F136" s="249" t="s">
        <v>4100</v>
      </c>
      <c r="G136" s="250" t="s">
        <v>4068</v>
      </c>
      <c r="H136" s="251">
        <v>1</v>
      </c>
      <c r="I136" s="252"/>
      <c r="J136" s="253">
        <f>ROUND(I136*H136,2)</f>
        <v>0</v>
      </c>
      <c r="K136" s="249" t="s">
        <v>1</v>
      </c>
      <c r="L136" s="254"/>
      <c r="M136" s="255" t="s">
        <v>1</v>
      </c>
      <c r="N136" s="256" t="s">
        <v>50</v>
      </c>
      <c r="O136" s="78"/>
      <c r="P136" s="227">
        <f>O136*H136</f>
        <v>0</v>
      </c>
      <c r="Q136" s="227">
        <v>6.9999999999999994E-05</v>
      </c>
      <c r="R136" s="227">
        <f>Q136*H136</f>
        <v>6.9999999999999994E-05</v>
      </c>
      <c r="S136" s="227">
        <v>0</v>
      </c>
      <c r="T136" s="228">
        <f>S136*H136</f>
        <v>0</v>
      </c>
      <c r="AR136" s="15" t="s">
        <v>90</v>
      </c>
      <c r="AT136" s="15" t="s">
        <v>312</v>
      </c>
      <c r="AU136" s="15" t="s">
        <v>79</v>
      </c>
      <c r="AY136" s="15" t="s">
        <v>174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5" t="s">
        <v>87</v>
      </c>
      <c r="BK136" s="229">
        <f>ROUND(I136*H136,2)</f>
        <v>0</v>
      </c>
      <c r="BL136" s="15" t="s">
        <v>87</v>
      </c>
      <c r="BM136" s="15" t="s">
        <v>4101</v>
      </c>
    </row>
    <row r="137" s="1" customFormat="1">
      <c r="B137" s="37"/>
      <c r="C137" s="38"/>
      <c r="D137" s="230" t="s">
        <v>181</v>
      </c>
      <c r="E137" s="38"/>
      <c r="F137" s="231" t="s">
        <v>4102</v>
      </c>
      <c r="G137" s="38"/>
      <c r="H137" s="38"/>
      <c r="I137" s="142"/>
      <c r="J137" s="38"/>
      <c r="K137" s="38"/>
      <c r="L137" s="42"/>
      <c r="M137" s="232"/>
      <c r="N137" s="78"/>
      <c r="O137" s="78"/>
      <c r="P137" s="78"/>
      <c r="Q137" s="78"/>
      <c r="R137" s="78"/>
      <c r="S137" s="78"/>
      <c r="T137" s="79"/>
      <c r="AT137" s="15" t="s">
        <v>181</v>
      </c>
      <c r="AU137" s="15" t="s">
        <v>79</v>
      </c>
    </row>
    <row r="138" s="12" customFormat="1">
      <c r="B138" s="236"/>
      <c r="C138" s="237"/>
      <c r="D138" s="230" t="s">
        <v>287</v>
      </c>
      <c r="E138" s="238" t="s">
        <v>1</v>
      </c>
      <c r="F138" s="239" t="s">
        <v>87</v>
      </c>
      <c r="G138" s="237"/>
      <c r="H138" s="240">
        <v>1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AT138" s="246" t="s">
        <v>287</v>
      </c>
      <c r="AU138" s="246" t="s">
        <v>79</v>
      </c>
      <c r="AV138" s="12" t="s">
        <v>90</v>
      </c>
      <c r="AW138" s="12" t="s">
        <v>40</v>
      </c>
      <c r="AX138" s="12" t="s">
        <v>87</v>
      </c>
      <c r="AY138" s="246" t="s">
        <v>174</v>
      </c>
    </row>
    <row r="139" s="1" customFormat="1" ht="16.5" customHeight="1">
      <c r="B139" s="37"/>
      <c r="C139" s="247" t="s">
        <v>378</v>
      </c>
      <c r="D139" s="247" t="s">
        <v>312</v>
      </c>
      <c r="E139" s="248" t="s">
        <v>4103</v>
      </c>
      <c r="F139" s="249" t="s">
        <v>4104</v>
      </c>
      <c r="G139" s="250" t="s">
        <v>4068</v>
      </c>
      <c r="H139" s="251">
        <v>1</v>
      </c>
      <c r="I139" s="252"/>
      <c r="J139" s="253">
        <f>ROUND(I139*H139,2)</f>
        <v>0</v>
      </c>
      <c r="K139" s="249" t="s">
        <v>1</v>
      </c>
      <c r="L139" s="254"/>
      <c r="M139" s="255" t="s">
        <v>1</v>
      </c>
      <c r="N139" s="256" t="s">
        <v>50</v>
      </c>
      <c r="O139" s="78"/>
      <c r="P139" s="227">
        <f>O139*H139</f>
        <v>0</v>
      </c>
      <c r="Q139" s="227">
        <v>6.9999999999999994E-05</v>
      </c>
      <c r="R139" s="227">
        <f>Q139*H139</f>
        <v>6.9999999999999994E-05</v>
      </c>
      <c r="S139" s="227">
        <v>0</v>
      </c>
      <c r="T139" s="228">
        <f>S139*H139</f>
        <v>0</v>
      </c>
      <c r="AR139" s="15" t="s">
        <v>90</v>
      </c>
      <c r="AT139" s="15" t="s">
        <v>312</v>
      </c>
      <c r="AU139" s="15" t="s">
        <v>79</v>
      </c>
      <c r="AY139" s="15" t="s">
        <v>174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5" t="s">
        <v>87</v>
      </c>
      <c r="BK139" s="229">
        <f>ROUND(I139*H139,2)</f>
        <v>0</v>
      </c>
      <c r="BL139" s="15" t="s">
        <v>87</v>
      </c>
      <c r="BM139" s="15" t="s">
        <v>4105</v>
      </c>
    </row>
    <row r="140" s="1" customFormat="1">
      <c r="B140" s="37"/>
      <c r="C140" s="38"/>
      <c r="D140" s="230" t="s">
        <v>181</v>
      </c>
      <c r="E140" s="38"/>
      <c r="F140" s="231" t="s">
        <v>4106</v>
      </c>
      <c r="G140" s="38"/>
      <c r="H140" s="38"/>
      <c r="I140" s="142"/>
      <c r="J140" s="38"/>
      <c r="K140" s="38"/>
      <c r="L140" s="42"/>
      <c r="M140" s="232"/>
      <c r="N140" s="78"/>
      <c r="O140" s="78"/>
      <c r="P140" s="78"/>
      <c r="Q140" s="78"/>
      <c r="R140" s="78"/>
      <c r="S140" s="78"/>
      <c r="T140" s="79"/>
      <c r="AT140" s="15" t="s">
        <v>181</v>
      </c>
      <c r="AU140" s="15" t="s">
        <v>79</v>
      </c>
    </row>
    <row r="141" s="12" customFormat="1">
      <c r="B141" s="236"/>
      <c r="C141" s="237"/>
      <c r="D141" s="230" t="s">
        <v>287</v>
      </c>
      <c r="E141" s="238" t="s">
        <v>1</v>
      </c>
      <c r="F141" s="239" t="s">
        <v>87</v>
      </c>
      <c r="G141" s="237"/>
      <c r="H141" s="240">
        <v>1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AT141" s="246" t="s">
        <v>287</v>
      </c>
      <c r="AU141" s="246" t="s">
        <v>79</v>
      </c>
      <c r="AV141" s="12" t="s">
        <v>90</v>
      </c>
      <c r="AW141" s="12" t="s">
        <v>40</v>
      </c>
      <c r="AX141" s="12" t="s">
        <v>87</v>
      </c>
      <c r="AY141" s="246" t="s">
        <v>174</v>
      </c>
    </row>
    <row r="142" s="1" customFormat="1" ht="16.5" customHeight="1">
      <c r="B142" s="37"/>
      <c r="C142" s="247" t="s">
        <v>383</v>
      </c>
      <c r="D142" s="247" t="s">
        <v>312</v>
      </c>
      <c r="E142" s="248" t="s">
        <v>4107</v>
      </c>
      <c r="F142" s="249" t="s">
        <v>4108</v>
      </c>
      <c r="G142" s="250" t="s">
        <v>4068</v>
      </c>
      <c r="H142" s="251">
        <v>1</v>
      </c>
      <c r="I142" s="252"/>
      <c r="J142" s="253">
        <f>ROUND(I142*H142,2)</f>
        <v>0</v>
      </c>
      <c r="K142" s="249" t="s">
        <v>1</v>
      </c>
      <c r="L142" s="254"/>
      <c r="M142" s="255" t="s">
        <v>1</v>
      </c>
      <c r="N142" s="256" t="s">
        <v>50</v>
      </c>
      <c r="O142" s="78"/>
      <c r="P142" s="227">
        <f>O142*H142</f>
        <v>0</v>
      </c>
      <c r="Q142" s="227">
        <v>6.9999999999999994E-05</v>
      </c>
      <c r="R142" s="227">
        <f>Q142*H142</f>
        <v>6.9999999999999994E-05</v>
      </c>
      <c r="S142" s="227">
        <v>0</v>
      </c>
      <c r="T142" s="228">
        <f>S142*H142</f>
        <v>0</v>
      </c>
      <c r="AR142" s="15" t="s">
        <v>90</v>
      </c>
      <c r="AT142" s="15" t="s">
        <v>312</v>
      </c>
      <c r="AU142" s="15" t="s">
        <v>79</v>
      </c>
      <c r="AY142" s="15" t="s">
        <v>174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5" t="s">
        <v>87</v>
      </c>
      <c r="BK142" s="229">
        <f>ROUND(I142*H142,2)</f>
        <v>0</v>
      </c>
      <c r="BL142" s="15" t="s">
        <v>87</v>
      </c>
      <c r="BM142" s="15" t="s">
        <v>4109</v>
      </c>
    </row>
    <row r="143" s="1" customFormat="1">
      <c r="B143" s="37"/>
      <c r="C143" s="38"/>
      <c r="D143" s="230" t="s">
        <v>181</v>
      </c>
      <c r="E143" s="38"/>
      <c r="F143" s="231" t="s">
        <v>4110</v>
      </c>
      <c r="G143" s="38"/>
      <c r="H143" s="38"/>
      <c r="I143" s="142"/>
      <c r="J143" s="38"/>
      <c r="K143" s="38"/>
      <c r="L143" s="42"/>
      <c r="M143" s="232"/>
      <c r="N143" s="78"/>
      <c r="O143" s="78"/>
      <c r="P143" s="78"/>
      <c r="Q143" s="78"/>
      <c r="R143" s="78"/>
      <c r="S143" s="78"/>
      <c r="T143" s="79"/>
      <c r="AT143" s="15" t="s">
        <v>181</v>
      </c>
      <c r="AU143" s="15" t="s">
        <v>79</v>
      </c>
    </row>
    <row r="144" s="12" customFormat="1">
      <c r="B144" s="236"/>
      <c r="C144" s="237"/>
      <c r="D144" s="230" t="s">
        <v>287</v>
      </c>
      <c r="E144" s="238" t="s">
        <v>1</v>
      </c>
      <c r="F144" s="239" t="s">
        <v>87</v>
      </c>
      <c r="G144" s="237"/>
      <c r="H144" s="240">
        <v>1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AT144" s="246" t="s">
        <v>287</v>
      </c>
      <c r="AU144" s="246" t="s">
        <v>79</v>
      </c>
      <c r="AV144" s="12" t="s">
        <v>90</v>
      </c>
      <c r="AW144" s="12" t="s">
        <v>40</v>
      </c>
      <c r="AX144" s="12" t="s">
        <v>87</v>
      </c>
      <c r="AY144" s="246" t="s">
        <v>174</v>
      </c>
    </row>
    <row r="145" s="1" customFormat="1" ht="16.5" customHeight="1">
      <c r="B145" s="37"/>
      <c r="C145" s="247" t="s">
        <v>388</v>
      </c>
      <c r="D145" s="247" t="s">
        <v>312</v>
      </c>
      <c r="E145" s="248" t="s">
        <v>4111</v>
      </c>
      <c r="F145" s="249" t="s">
        <v>4112</v>
      </c>
      <c r="G145" s="250" t="s">
        <v>4068</v>
      </c>
      <c r="H145" s="251">
        <v>1</v>
      </c>
      <c r="I145" s="252"/>
      <c r="J145" s="253">
        <f>ROUND(I145*H145,2)</f>
        <v>0</v>
      </c>
      <c r="K145" s="249" t="s">
        <v>1</v>
      </c>
      <c r="L145" s="254"/>
      <c r="M145" s="255" t="s">
        <v>1</v>
      </c>
      <c r="N145" s="256" t="s">
        <v>50</v>
      </c>
      <c r="O145" s="78"/>
      <c r="P145" s="227">
        <f>O145*H145</f>
        <v>0</v>
      </c>
      <c r="Q145" s="227">
        <v>6.9999999999999994E-05</v>
      </c>
      <c r="R145" s="227">
        <f>Q145*H145</f>
        <v>6.9999999999999994E-05</v>
      </c>
      <c r="S145" s="227">
        <v>0</v>
      </c>
      <c r="T145" s="228">
        <f>S145*H145</f>
        <v>0</v>
      </c>
      <c r="AR145" s="15" t="s">
        <v>90</v>
      </c>
      <c r="AT145" s="15" t="s">
        <v>312</v>
      </c>
      <c r="AU145" s="15" t="s">
        <v>79</v>
      </c>
      <c r="AY145" s="15" t="s">
        <v>174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5" t="s">
        <v>87</v>
      </c>
      <c r="BK145" s="229">
        <f>ROUND(I145*H145,2)</f>
        <v>0</v>
      </c>
      <c r="BL145" s="15" t="s">
        <v>87</v>
      </c>
      <c r="BM145" s="15" t="s">
        <v>4113</v>
      </c>
    </row>
    <row r="146" s="1" customFormat="1">
      <c r="B146" s="37"/>
      <c r="C146" s="38"/>
      <c r="D146" s="230" t="s">
        <v>181</v>
      </c>
      <c r="E146" s="38"/>
      <c r="F146" s="231" t="s">
        <v>4114</v>
      </c>
      <c r="G146" s="38"/>
      <c r="H146" s="38"/>
      <c r="I146" s="142"/>
      <c r="J146" s="38"/>
      <c r="K146" s="38"/>
      <c r="L146" s="42"/>
      <c r="M146" s="232"/>
      <c r="N146" s="78"/>
      <c r="O146" s="78"/>
      <c r="P146" s="78"/>
      <c r="Q146" s="78"/>
      <c r="R146" s="78"/>
      <c r="S146" s="78"/>
      <c r="T146" s="79"/>
      <c r="AT146" s="15" t="s">
        <v>181</v>
      </c>
      <c r="AU146" s="15" t="s">
        <v>79</v>
      </c>
    </row>
    <row r="147" s="12" customFormat="1">
      <c r="B147" s="236"/>
      <c r="C147" s="237"/>
      <c r="D147" s="230" t="s">
        <v>287</v>
      </c>
      <c r="E147" s="238" t="s">
        <v>1</v>
      </c>
      <c r="F147" s="239" t="s">
        <v>87</v>
      </c>
      <c r="G147" s="237"/>
      <c r="H147" s="240">
        <v>1</v>
      </c>
      <c r="I147" s="241"/>
      <c r="J147" s="237"/>
      <c r="K147" s="237"/>
      <c r="L147" s="242"/>
      <c r="M147" s="257"/>
      <c r="N147" s="258"/>
      <c r="O147" s="258"/>
      <c r="P147" s="258"/>
      <c r="Q147" s="258"/>
      <c r="R147" s="258"/>
      <c r="S147" s="258"/>
      <c r="T147" s="259"/>
      <c r="AT147" s="246" t="s">
        <v>287</v>
      </c>
      <c r="AU147" s="246" t="s">
        <v>79</v>
      </c>
      <c r="AV147" s="12" t="s">
        <v>90</v>
      </c>
      <c r="AW147" s="12" t="s">
        <v>40</v>
      </c>
      <c r="AX147" s="12" t="s">
        <v>87</v>
      </c>
      <c r="AY147" s="246" t="s">
        <v>174</v>
      </c>
    </row>
    <row r="148" s="1" customFormat="1" ht="6.96" customHeight="1">
      <c r="B148" s="56"/>
      <c r="C148" s="57"/>
      <c r="D148" s="57"/>
      <c r="E148" s="57"/>
      <c r="F148" s="57"/>
      <c r="G148" s="57"/>
      <c r="H148" s="57"/>
      <c r="I148" s="169"/>
      <c r="J148" s="57"/>
      <c r="K148" s="57"/>
      <c r="L148" s="42"/>
    </row>
  </sheetData>
  <sheetProtection sheet="1" autoFilter="0" formatColumns="0" formatRows="0" objects="1" scenarios="1" spinCount="100000" saltValue="MLiQbgk4naunm/Fkc+868aCCk/LXrWHCiDD7mj48nzUy/Sa63YQcxxYKnVv8ruUfy7y/FMrLm5ZDvqBBsgJOZA==" hashValue="VO8RMjTitFICEYdAaRm59L829eKE44j/6CpoFqP2IaNd6Ks9Gekga4f6faEQAql7r0y19etStzhAqrb8NLh/LQ==" algorithmName="SHA-512" password="CC35"/>
  <autoFilter ref="C78:K147"/>
  <mergeCells count="9">
    <mergeCell ref="E7:H7"/>
    <mergeCell ref="E9:H9"/>
    <mergeCell ref="E18:H18"/>
    <mergeCell ref="E27:H27"/>
    <mergeCell ref="E48:H48"/>
    <mergeCell ref="E50:H50"/>
    <mergeCell ref="E69:H69"/>
    <mergeCell ref="E71:H7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14.17" style="135" customWidth="1"/>
    <col min="10" max="10" width="23.5" customWidth="1"/>
    <col min="11" max="11" width="15.5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5" t="s">
        <v>88</v>
      </c>
    </row>
    <row r="3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8"/>
      <c r="AT3" s="15" t="s">
        <v>90</v>
      </c>
    </row>
    <row r="4" ht="24.96" customHeight="1">
      <c r="B4" s="18"/>
      <c r="D4" s="139" t="s">
        <v>143</v>
      </c>
      <c r="L4" s="18"/>
      <c r="M4" s="22" t="s">
        <v>10</v>
      </c>
      <c r="AT4" s="15" t="s">
        <v>4</v>
      </c>
    </row>
    <row r="5" ht="6.96" customHeight="1">
      <c r="B5" s="18"/>
      <c r="L5" s="18"/>
    </row>
    <row r="6" ht="12" customHeight="1">
      <c r="B6" s="18"/>
      <c r="D6" s="140" t="s">
        <v>16</v>
      </c>
      <c r="L6" s="18"/>
    </row>
    <row r="7" ht="16.5" customHeight="1">
      <c r="B7" s="18"/>
      <c r="E7" s="141" t="str">
        <f>'Rekapitulace stavby'!K6</f>
        <v>Kanalizace Stříbrná Skalice - III.etapa</v>
      </c>
      <c r="F7" s="140"/>
      <c r="G7" s="140"/>
      <c r="H7" s="140"/>
      <c r="L7" s="18"/>
    </row>
    <row r="8" s="1" customFormat="1" ht="12" customHeight="1">
      <c r="B8" s="42"/>
      <c r="D8" s="140" t="s">
        <v>144</v>
      </c>
      <c r="I8" s="142"/>
      <c r="L8" s="42"/>
    </row>
    <row r="9" s="1" customFormat="1" ht="36.96" customHeight="1">
      <c r="B9" s="42"/>
      <c r="E9" s="143" t="s">
        <v>145</v>
      </c>
      <c r="F9" s="1"/>
      <c r="G9" s="1"/>
      <c r="H9" s="1"/>
      <c r="I9" s="142"/>
      <c r="L9" s="42"/>
    </row>
    <row r="10" s="1" customFormat="1">
      <c r="B10" s="42"/>
      <c r="I10" s="142"/>
      <c r="L10" s="42"/>
    </row>
    <row r="11" s="1" customFormat="1" ht="12" customHeight="1">
      <c r="B11" s="42"/>
      <c r="D11" s="140" t="s">
        <v>18</v>
      </c>
      <c r="F11" s="15" t="s">
        <v>89</v>
      </c>
      <c r="I11" s="144" t="s">
        <v>20</v>
      </c>
      <c r="J11" s="15" t="s">
        <v>146</v>
      </c>
      <c r="L11" s="42"/>
    </row>
    <row r="12" s="1" customFormat="1" ht="12" customHeight="1">
      <c r="B12" s="42"/>
      <c r="D12" s="140" t="s">
        <v>22</v>
      </c>
      <c r="F12" s="15" t="s">
        <v>23</v>
      </c>
      <c r="I12" s="144" t="s">
        <v>24</v>
      </c>
      <c r="J12" s="145" t="str">
        <f>'Rekapitulace stavby'!AN8</f>
        <v>30. 1. 2019</v>
      </c>
      <c r="L12" s="42"/>
    </row>
    <row r="13" s="1" customFormat="1" ht="21.84" customHeight="1">
      <c r="B13" s="42"/>
      <c r="D13" s="146" t="s">
        <v>26</v>
      </c>
      <c r="F13" s="147" t="s">
        <v>147</v>
      </c>
      <c r="I13" s="148" t="s">
        <v>28</v>
      </c>
      <c r="J13" s="147" t="s">
        <v>148</v>
      </c>
      <c r="L13" s="42"/>
    </row>
    <row r="14" s="1" customFormat="1" ht="12" customHeight="1">
      <c r="B14" s="42"/>
      <c r="D14" s="140" t="s">
        <v>30</v>
      </c>
      <c r="I14" s="144" t="s">
        <v>31</v>
      </c>
      <c r="J14" s="15" t="s">
        <v>1</v>
      </c>
      <c r="L14" s="42"/>
    </row>
    <row r="15" s="1" customFormat="1" ht="18" customHeight="1">
      <c r="B15" s="42"/>
      <c r="E15" s="15" t="s">
        <v>149</v>
      </c>
      <c r="I15" s="144" t="s">
        <v>34</v>
      </c>
      <c r="J15" s="15" t="s">
        <v>1</v>
      </c>
      <c r="L15" s="42"/>
    </row>
    <row r="16" s="1" customFormat="1" ht="6.96" customHeight="1">
      <c r="B16" s="42"/>
      <c r="I16" s="142"/>
      <c r="L16" s="42"/>
    </row>
    <row r="17" s="1" customFormat="1" ht="12" customHeight="1">
      <c r="B17" s="42"/>
      <c r="D17" s="140" t="s">
        <v>35</v>
      </c>
      <c r="I17" s="144" t="s">
        <v>31</v>
      </c>
      <c r="J17" s="31" t="str">
        <f>'Rekapitulace stavby'!AN13</f>
        <v>Vyplň údaj</v>
      </c>
      <c r="L17" s="42"/>
    </row>
    <row r="18" s="1" customFormat="1" ht="18" customHeight="1">
      <c r="B18" s="42"/>
      <c r="E18" s="31" t="str">
        <f>'Rekapitulace stavby'!E14</f>
        <v>Vyplň údaj</v>
      </c>
      <c r="F18" s="15"/>
      <c r="G18" s="15"/>
      <c r="H18" s="15"/>
      <c r="I18" s="144" t="s">
        <v>34</v>
      </c>
      <c r="J18" s="31" t="str">
        <f>'Rekapitulace stavby'!AN14</f>
        <v>Vyplň údaj</v>
      </c>
      <c r="L18" s="42"/>
    </row>
    <row r="19" s="1" customFormat="1" ht="6.96" customHeight="1">
      <c r="B19" s="42"/>
      <c r="I19" s="142"/>
      <c r="L19" s="42"/>
    </row>
    <row r="20" s="1" customFormat="1" ht="12" customHeight="1">
      <c r="B20" s="42"/>
      <c r="D20" s="140" t="s">
        <v>37</v>
      </c>
      <c r="I20" s="144" t="s">
        <v>31</v>
      </c>
      <c r="J20" s="15" t="s">
        <v>38</v>
      </c>
      <c r="L20" s="42"/>
    </row>
    <row r="21" s="1" customFormat="1" ht="18" customHeight="1">
      <c r="B21" s="42"/>
      <c r="E21" s="15" t="s">
        <v>39</v>
      </c>
      <c r="I21" s="144" t="s">
        <v>34</v>
      </c>
      <c r="J21" s="15" t="s">
        <v>150</v>
      </c>
      <c r="L21" s="42"/>
    </row>
    <row r="22" s="1" customFormat="1" ht="6.96" customHeight="1">
      <c r="B22" s="42"/>
      <c r="I22" s="142"/>
      <c r="L22" s="42"/>
    </row>
    <row r="23" s="1" customFormat="1" ht="12" customHeight="1">
      <c r="B23" s="42"/>
      <c r="D23" s="140" t="s">
        <v>41</v>
      </c>
      <c r="I23" s="144" t="s">
        <v>31</v>
      </c>
      <c r="J23" s="15" t="s">
        <v>1</v>
      </c>
      <c r="L23" s="42"/>
    </row>
    <row r="24" s="1" customFormat="1" ht="18" customHeight="1">
      <c r="B24" s="42"/>
      <c r="E24" s="15" t="s">
        <v>42</v>
      </c>
      <c r="I24" s="144" t="s">
        <v>34</v>
      </c>
      <c r="J24" s="15" t="s">
        <v>1</v>
      </c>
      <c r="L24" s="42"/>
    </row>
    <row r="25" s="1" customFormat="1" ht="6.96" customHeight="1">
      <c r="B25" s="42"/>
      <c r="I25" s="142"/>
      <c r="L25" s="42"/>
    </row>
    <row r="26" s="1" customFormat="1" ht="12" customHeight="1">
      <c r="B26" s="42"/>
      <c r="D26" s="140" t="s">
        <v>43</v>
      </c>
      <c r="I26" s="142"/>
      <c r="L26" s="42"/>
    </row>
    <row r="27" s="7" customFormat="1" ht="16.5" customHeight="1">
      <c r="B27" s="149"/>
      <c r="E27" s="150" t="s">
        <v>1</v>
      </c>
      <c r="F27" s="150"/>
      <c r="G27" s="150"/>
      <c r="H27" s="150"/>
      <c r="I27" s="151"/>
      <c r="L27" s="149"/>
    </row>
    <row r="28" s="1" customFormat="1" ht="6.96" customHeight="1">
      <c r="B28" s="42"/>
      <c r="I28" s="142"/>
      <c r="L28" s="42"/>
    </row>
    <row r="29" s="1" customFormat="1" ht="6.96" customHeight="1">
      <c r="B29" s="42"/>
      <c r="D29" s="70"/>
      <c r="E29" s="70"/>
      <c r="F29" s="70"/>
      <c r="G29" s="70"/>
      <c r="H29" s="70"/>
      <c r="I29" s="152"/>
      <c r="J29" s="70"/>
      <c r="K29" s="70"/>
      <c r="L29" s="42"/>
    </row>
    <row r="30" s="1" customFormat="1" ht="25.44" customHeight="1">
      <c r="B30" s="42"/>
      <c r="D30" s="153" t="s">
        <v>45</v>
      </c>
      <c r="I30" s="142"/>
      <c r="J30" s="154">
        <f>ROUND(J81, 2)</f>
        <v>0</v>
      </c>
      <c r="L30" s="42"/>
    </row>
    <row r="31" s="1" customFormat="1" ht="6.96" customHeight="1">
      <c r="B31" s="42"/>
      <c r="D31" s="70"/>
      <c r="E31" s="70"/>
      <c r="F31" s="70"/>
      <c r="G31" s="70"/>
      <c r="H31" s="70"/>
      <c r="I31" s="152"/>
      <c r="J31" s="70"/>
      <c r="K31" s="70"/>
      <c r="L31" s="42"/>
    </row>
    <row r="32" s="1" customFormat="1" ht="14.4" customHeight="1">
      <c r="B32" s="42"/>
      <c r="F32" s="155" t="s">
        <v>47</v>
      </c>
      <c r="I32" s="156" t="s">
        <v>46</v>
      </c>
      <c r="J32" s="155" t="s">
        <v>48</v>
      </c>
      <c r="L32" s="42"/>
    </row>
    <row r="33" s="1" customFormat="1" ht="14.4" customHeight="1">
      <c r="B33" s="42"/>
      <c r="D33" s="140" t="s">
        <v>49</v>
      </c>
      <c r="E33" s="140" t="s">
        <v>50</v>
      </c>
      <c r="F33" s="157">
        <f>ROUND((SUM(BE81:BE113)),  2)</f>
        <v>0</v>
      </c>
      <c r="I33" s="158">
        <v>0.20999999999999999</v>
      </c>
      <c r="J33" s="157">
        <f>ROUND(((SUM(BE81:BE113))*I33),  2)</f>
        <v>0</v>
      </c>
      <c r="L33" s="42"/>
    </row>
    <row r="34" s="1" customFormat="1" ht="14.4" customHeight="1">
      <c r="B34" s="42"/>
      <c r="E34" s="140" t="s">
        <v>51</v>
      </c>
      <c r="F34" s="157">
        <f>ROUND((SUM(BF81:BF113)),  2)</f>
        <v>0</v>
      </c>
      <c r="I34" s="158">
        <v>0.14999999999999999</v>
      </c>
      <c r="J34" s="157">
        <f>ROUND(((SUM(BF81:BF113))*I34),  2)</f>
        <v>0</v>
      </c>
      <c r="L34" s="42"/>
    </row>
    <row r="35" hidden="1" s="1" customFormat="1" ht="14.4" customHeight="1">
      <c r="B35" s="42"/>
      <c r="E35" s="140" t="s">
        <v>52</v>
      </c>
      <c r="F35" s="157">
        <f>ROUND((SUM(BG81:BG113)),  2)</f>
        <v>0</v>
      </c>
      <c r="I35" s="158">
        <v>0.20999999999999999</v>
      </c>
      <c r="J35" s="157">
        <f>0</f>
        <v>0</v>
      </c>
      <c r="L35" s="42"/>
    </row>
    <row r="36" hidden="1" s="1" customFormat="1" ht="14.4" customHeight="1">
      <c r="B36" s="42"/>
      <c r="E36" s="140" t="s">
        <v>53</v>
      </c>
      <c r="F36" s="157">
        <f>ROUND((SUM(BH81:BH113)),  2)</f>
        <v>0</v>
      </c>
      <c r="I36" s="158">
        <v>0.14999999999999999</v>
      </c>
      <c r="J36" s="157">
        <f>0</f>
        <v>0</v>
      </c>
      <c r="L36" s="42"/>
    </row>
    <row r="37" hidden="1" s="1" customFormat="1" ht="14.4" customHeight="1">
      <c r="B37" s="42"/>
      <c r="E37" s="140" t="s">
        <v>54</v>
      </c>
      <c r="F37" s="157">
        <f>ROUND((SUM(BI81:BI113)),  2)</f>
        <v>0</v>
      </c>
      <c r="I37" s="158">
        <v>0</v>
      </c>
      <c r="J37" s="157">
        <f>0</f>
        <v>0</v>
      </c>
      <c r="L37" s="42"/>
    </row>
    <row r="38" s="1" customFormat="1" ht="6.96" customHeight="1">
      <c r="B38" s="42"/>
      <c r="I38" s="142"/>
      <c r="L38" s="42"/>
    </row>
    <row r="39" s="1" customFormat="1" ht="25.44" customHeight="1">
      <c r="B39" s="42"/>
      <c r="C39" s="159"/>
      <c r="D39" s="160" t="s">
        <v>55</v>
      </c>
      <c r="E39" s="161"/>
      <c r="F39" s="161"/>
      <c r="G39" s="162" t="s">
        <v>56</v>
      </c>
      <c r="H39" s="163" t="s">
        <v>57</v>
      </c>
      <c r="I39" s="164"/>
      <c r="J39" s="165">
        <f>SUM(J30:J37)</f>
        <v>0</v>
      </c>
      <c r="K39" s="166"/>
      <c r="L39" s="42"/>
    </row>
    <row r="40" s="1" customFormat="1" ht="14.4" customHeight="1">
      <c r="B40" s="167"/>
      <c r="C40" s="168"/>
      <c r="D40" s="168"/>
      <c r="E40" s="168"/>
      <c r="F40" s="168"/>
      <c r="G40" s="168"/>
      <c r="H40" s="168"/>
      <c r="I40" s="169"/>
      <c r="J40" s="168"/>
      <c r="K40" s="168"/>
      <c r="L40" s="42"/>
    </row>
    <row r="44" s="1" customFormat="1" ht="6.96" customHeight="1">
      <c r="B44" s="170"/>
      <c r="C44" s="171"/>
      <c r="D44" s="171"/>
      <c r="E44" s="171"/>
      <c r="F44" s="171"/>
      <c r="G44" s="171"/>
      <c r="H44" s="171"/>
      <c r="I44" s="172"/>
      <c r="J44" s="171"/>
      <c r="K44" s="171"/>
      <c r="L44" s="42"/>
    </row>
    <row r="45" s="1" customFormat="1" ht="24.96" customHeight="1">
      <c r="B45" s="37"/>
      <c r="C45" s="21" t="s">
        <v>151</v>
      </c>
      <c r="D45" s="38"/>
      <c r="E45" s="38"/>
      <c r="F45" s="38"/>
      <c r="G45" s="38"/>
      <c r="H45" s="38"/>
      <c r="I45" s="142"/>
      <c r="J45" s="38"/>
      <c r="K45" s="38"/>
      <c r="L45" s="42"/>
    </row>
    <row r="46" s="1" customFormat="1" ht="6.96" customHeight="1">
      <c r="B46" s="37"/>
      <c r="C46" s="38"/>
      <c r="D46" s="38"/>
      <c r="E46" s="38"/>
      <c r="F46" s="38"/>
      <c r="G46" s="38"/>
      <c r="H46" s="38"/>
      <c r="I46" s="142"/>
      <c r="J46" s="38"/>
      <c r="K46" s="38"/>
      <c r="L46" s="42"/>
    </row>
    <row r="47" s="1" customFormat="1" ht="12" customHeight="1">
      <c r="B47" s="37"/>
      <c r="C47" s="30" t="s">
        <v>16</v>
      </c>
      <c r="D47" s="38"/>
      <c r="E47" s="38"/>
      <c r="F47" s="38"/>
      <c r="G47" s="38"/>
      <c r="H47" s="38"/>
      <c r="I47" s="142"/>
      <c r="J47" s="38"/>
      <c r="K47" s="38"/>
      <c r="L47" s="42"/>
    </row>
    <row r="48" s="1" customFormat="1" ht="16.5" customHeight="1">
      <c r="B48" s="37"/>
      <c r="C48" s="38"/>
      <c r="D48" s="38"/>
      <c r="E48" s="173" t="str">
        <f>E7</f>
        <v>Kanalizace Stříbrná Skalice - III.etapa</v>
      </c>
      <c r="F48" s="30"/>
      <c r="G48" s="30"/>
      <c r="H48" s="30"/>
      <c r="I48" s="142"/>
      <c r="J48" s="38"/>
      <c r="K48" s="38"/>
      <c r="L48" s="42"/>
    </row>
    <row r="49" s="1" customFormat="1" ht="12" customHeight="1">
      <c r="B49" s="37"/>
      <c r="C49" s="30" t="s">
        <v>144</v>
      </c>
      <c r="D49" s="38"/>
      <c r="E49" s="38"/>
      <c r="F49" s="38"/>
      <c r="G49" s="38"/>
      <c r="H49" s="38"/>
      <c r="I49" s="142"/>
      <c r="J49" s="38"/>
      <c r="K49" s="38"/>
      <c r="L49" s="42"/>
    </row>
    <row r="50" s="1" customFormat="1" ht="16.5" customHeight="1">
      <c r="B50" s="37"/>
      <c r="C50" s="38"/>
      <c r="D50" s="38"/>
      <c r="E50" s="63" t="str">
        <f>E9</f>
        <v>2019_01_000 - Soupis vedlejších a ostatních nákladů</v>
      </c>
      <c r="F50" s="38"/>
      <c r="G50" s="38"/>
      <c r="H50" s="38"/>
      <c r="I50" s="142"/>
      <c r="J50" s="38"/>
      <c r="K50" s="38"/>
      <c r="L50" s="42"/>
    </row>
    <row r="51" s="1" customFormat="1" ht="6.96" customHeight="1">
      <c r="B51" s="37"/>
      <c r="C51" s="38"/>
      <c r="D51" s="38"/>
      <c r="E51" s="38"/>
      <c r="F51" s="38"/>
      <c r="G51" s="38"/>
      <c r="H51" s="38"/>
      <c r="I51" s="142"/>
      <c r="J51" s="38"/>
      <c r="K51" s="38"/>
      <c r="L51" s="42"/>
    </row>
    <row r="52" s="1" customFormat="1" ht="12" customHeight="1">
      <c r="B52" s="37"/>
      <c r="C52" s="30" t="s">
        <v>22</v>
      </c>
      <c r="D52" s="38"/>
      <c r="E52" s="38"/>
      <c r="F52" s="25" t="str">
        <f>F12</f>
        <v>Stříbrná Skalice</v>
      </c>
      <c r="G52" s="38"/>
      <c r="H52" s="38"/>
      <c r="I52" s="144" t="s">
        <v>24</v>
      </c>
      <c r="J52" s="66" t="str">
        <f>IF(J12="","",J12)</f>
        <v>30. 1. 2019</v>
      </c>
      <c r="K52" s="38"/>
      <c r="L52" s="42"/>
    </row>
    <row r="53" s="1" customFormat="1" ht="6.96" customHeight="1">
      <c r="B53" s="37"/>
      <c r="C53" s="38"/>
      <c r="D53" s="38"/>
      <c r="E53" s="38"/>
      <c r="F53" s="38"/>
      <c r="G53" s="38"/>
      <c r="H53" s="38"/>
      <c r="I53" s="142"/>
      <c r="J53" s="38"/>
      <c r="K53" s="38"/>
      <c r="L53" s="42"/>
    </row>
    <row r="54" s="1" customFormat="1" ht="24.9" customHeight="1">
      <c r="B54" s="37"/>
      <c r="C54" s="30" t="s">
        <v>30</v>
      </c>
      <c r="D54" s="38"/>
      <c r="E54" s="38"/>
      <c r="F54" s="25" t="str">
        <f>E15</f>
        <v>obec Stříbrná Skalice</v>
      </c>
      <c r="G54" s="38"/>
      <c r="H54" s="38"/>
      <c r="I54" s="144" t="s">
        <v>37</v>
      </c>
      <c r="J54" s="35" t="str">
        <f>E21</f>
        <v>Vodohospodářský rozvoj a výstavba a.s.</v>
      </c>
      <c r="K54" s="38"/>
      <c r="L54" s="42"/>
    </row>
    <row r="55" s="1" customFormat="1" ht="13.65" customHeight="1">
      <c r="B55" s="37"/>
      <c r="C55" s="30" t="s">
        <v>35</v>
      </c>
      <c r="D55" s="38"/>
      <c r="E55" s="38"/>
      <c r="F55" s="25" t="str">
        <f>IF(E18="","",E18)</f>
        <v>Vyplň údaj</v>
      </c>
      <c r="G55" s="38"/>
      <c r="H55" s="38"/>
      <c r="I55" s="144" t="s">
        <v>41</v>
      </c>
      <c r="J55" s="35" t="str">
        <f>E24</f>
        <v>Dvořák</v>
      </c>
      <c r="K55" s="38"/>
      <c r="L55" s="42"/>
    </row>
    <row r="56" s="1" customFormat="1" ht="10.32" customHeight="1">
      <c r="B56" s="37"/>
      <c r="C56" s="38"/>
      <c r="D56" s="38"/>
      <c r="E56" s="38"/>
      <c r="F56" s="38"/>
      <c r="G56" s="38"/>
      <c r="H56" s="38"/>
      <c r="I56" s="142"/>
      <c r="J56" s="38"/>
      <c r="K56" s="38"/>
      <c r="L56" s="42"/>
    </row>
    <row r="57" s="1" customFormat="1" ht="29.28" customHeight="1">
      <c r="B57" s="37"/>
      <c r="C57" s="174" t="s">
        <v>152</v>
      </c>
      <c r="D57" s="175"/>
      <c r="E57" s="175"/>
      <c r="F57" s="175"/>
      <c r="G57" s="175"/>
      <c r="H57" s="175"/>
      <c r="I57" s="176"/>
      <c r="J57" s="177" t="s">
        <v>153</v>
      </c>
      <c r="K57" s="175"/>
      <c r="L57" s="42"/>
    </row>
    <row r="58" s="1" customFormat="1" ht="10.32" customHeight="1">
      <c r="B58" s="37"/>
      <c r="C58" s="38"/>
      <c r="D58" s="38"/>
      <c r="E58" s="38"/>
      <c r="F58" s="38"/>
      <c r="G58" s="38"/>
      <c r="H58" s="38"/>
      <c r="I58" s="142"/>
      <c r="J58" s="38"/>
      <c r="K58" s="38"/>
      <c r="L58" s="42"/>
    </row>
    <row r="59" s="1" customFormat="1" ht="22.8" customHeight="1">
      <c r="B59" s="37"/>
      <c r="C59" s="178" t="s">
        <v>154</v>
      </c>
      <c r="D59" s="38"/>
      <c r="E59" s="38"/>
      <c r="F59" s="38"/>
      <c r="G59" s="38"/>
      <c r="H59" s="38"/>
      <c r="I59" s="142"/>
      <c r="J59" s="97">
        <f>J81</f>
        <v>0</v>
      </c>
      <c r="K59" s="38"/>
      <c r="L59" s="42"/>
      <c r="AU59" s="15" t="s">
        <v>155</v>
      </c>
    </row>
    <row r="60" s="8" customFormat="1" ht="24.96" customHeight="1">
      <c r="B60" s="179"/>
      <c r="C60" s="180"/>
      <c r="D60" s="181" t="s">
        <v>156</v>
      </c>
      <c r="E60" s="182"/>
      <c r="F60" s="182"/>
      <c r="G60" s="182"/>
      <c r="H60" s="182"/>
      <c r="I60" s="183"/>
      <c r="J60" s="184">
        <f>J82</f>
        <v>0</v>
      </c>
      <c r="K60" s="180"/>
      <c r="L60" s="185"/>
    </row>
    <row r="61" s="9" customFormat="1" ht="19.92" customHeight="1">
      <c r="B61" s="186"/>
      <c r="C61" s="121"/>
      <c r="D61" s="187" t="s">
        <v>157</v>
      </c>
      <c r="E61" s="188"/>
      <c r="F61" s="188"/>
      <c r="G61" s="188"/>
      <c r="H61" s="188"/>
      <c r="I61" s="189"/>
      <c r="J61" s="190">
        <f>J83</f>
        <v>0</v>
      </c>
      <c r="K61" s="121"/>
      <c r="L61" s="191"/>
    </row>
    <row r="62" s="1" customFormat="1" ht="21.84" customHeight="1">
      <c r="B62" s="37"/>
      <c r="C62" s="38"/>
      <c r="D62" s="38"/>
      <c r="E62" s="38"/>
      <c r="F62" s="38"/>
      <c r="G62" s="38"/>
      <c r="H62" s="38"/>
      <c r="I62" s="142"/>
      <c r="J62" s="38"/>
      <c r="K62" s="38"/>
      <c r="L62" s="42"/>
    </row>
    <row r="63" s="1" customFormat="1" ht="6.96" customHeight="1">
      <c r="B63" s="56"/>
      <c r="C63" s="57"/>
      <c r="D63" s="57"/>
      <c r="E63" s="57"/>
      <c r="F63" s="57"/>
      <c r="G63" s="57"/>
      <c r="H63" s="57"/>
      <c r="I63" s="169"/>
      <c r="J63" s="57"/>
      <c r="K63" s="57"/>
      <c r="L63" s="42"/>
    </row>
    <row r="67" s="1" customFormat="1" ht="6.96" customHeight="1">
      <c r="B67" s="58"/>
      <c r="C67" s="59"/>
      <c r="D67" s="59"/>
      <c r="E67" s="59"/>
      <c r="F67" s="59"/>
      <c r="G67" s="59"/>
      <c r="H67" s="59"/>
      <c r="I67" s="172"/>
      <c r="J67" s="59"/>
      <c r="K67" s="59"/>
      <c r="L67" s="42"/>
    </row>
    <row r="68" s="1" customFormat="1" ht="24.96" customHeight="1">
      <c r="B68" s="37"/>
      <c r="C68" s="21" t="s">
        <v>158</v>
      </c>
      <c r="D68" s="38"/>
      <c r="E68" s="38"/>
      <c r="F68" s="38"/>
      <c r="G68" s="38"/>
      <c r="H68" s="38"/>
      <c r="I68" s="142"/>
      <c r="J68" s="38"/>
      <c r="K68" s="38"/>
      <c r="L68" s="42"/>
    </row>
    <row r="69" s="1" customFormat="1" ht="6.96" customHeight="1">
      <c r="B69" s="37"/>
      <c r="C69" s="38"/>
      <c r="D69" s="38"/>
      <c r="E69" s="38"/>
      <c r="F69" s="38"/>
      <c r="G69" s="38"/>
      <c r="H69" s="38"/>
      <c r="I69" s="142"/>
      <c r="J69" s="38"/>
      <c r="K69" s="38"/>
      <c r="L69" s="42"/>
    </row>
    <row r="70" s="1" customFormat="1" ht="12" customHeight="1">
      <c r="B70" s="37"/>
      <c r="C70" s="30" t="s">
        <v>16</v>
      </c>
      <c r="D70" s="38"/>
      <c r="E70" s="38"/>
      <c r="F70" s="38"/>
      <c r="G70" s="38"/>
      <c r="H70" s="38"/>
      <c r="I70" s="142"/>
      <c r="J70" s="38"/>
      <c r="K70" s="38"/>
      <c r="L70" s="42"/>
    </row>
    <row r="71" s="1" customFormat="1" ht="16.5" customHeight="1">
      <c r="B71" s="37"/>
      <c r="C71" s="38"/>
      <c r="D71" s="38"/>
      <c r="E71" s="173" t="str">
        <f>E7</f>
        <v>Kanalizace Stříbrná Skalice - III.etapa</v>
      </c>
      <c r="F71" s="30"/>
      <c r="G71" s="30"/>
      <c r="H71" s="30"/>
      <c r="I71" s="142"/>
      <c r="J71" s="38"/>
      <c r="K71" s="38"/>
      <c r="L71" s="42"/>
    </row>
    <row r="72" s="1" customFormat="1" ht="12" customHeight="1">
      <c r="B72" s="37"/>
      <c r="C72" s="30" t="s">
        <v>144</v>
      </c>
      <c r="D72" s="38"/>
      <c r="E72" s="38"/>
      <c r="F72" s="38"/>
      <c r="G72" s="38"/>
      <c r="H72" s="38"/>
      <c r="I72" s="142"/>
      <c r="J72" s="38"/>
      <c r="K72" s="38"/>
      <c r="L72" s="42"/>
    </row>
    <row r="73" s="1" customFormat="1" ht="16.5" customHeight="1">
      <c r="B73" s="37"/>
      <c r="C73" s="38"/>
      <c r="D73" s="38"/>
      <c r="E73" s="63" t="str">
        <f>E9</f>
        <v>2019_01_000 - Soupis vedlejších a ostatních nákladů</v>
      </c>
      <c r="F73" s="38"/>
      <c r="G73" s="38"/>
      <c r="H73" s="38"/>
      <c r="I73" s="142"/>
      <c r="J73" s="38"/>
      <c r="K73" s="38"/>
      <c r="L73" s="42"/>
    </row>
    <row r="74" s="1" customFormat="1" ht="6.96" customHeight="1">
      <c r="B74" s="37"/>
      <c r="C74" s="38"/>
      <c r="D74" s="38"/>
      <c r="E74" s="38"/>
      <c r="F74" s="38"/>
      <c r="G74" s="38"/>
      <c r="H74" s="38"/>
      <c r="I74" s="142"/>
      <c r="J74" s="38"/>
      <c r="K74" s="38"/>
      <c r="L74" s="42"/>
    </row>
    <row r="75" s="1" customFormat="1" ht="12" customHeight="1">
      <c r="B75" s="37"/>
      <c r="C75" s="30" t="s">
        <v>22</v>
      </c>
      <c r="D75" s="38"/>
      <c r="E75" s="38"/>
      <c r="F75" s="25" t="str">
        <f>F12</f>
        <v>Stříbrná Skalice</v>
      </c>
      <c r="G75" s="38"/>
      <c r="H75" s="38"/>
      <c r="I75" s="144" t="s">
        <v>24</v>
      </c>
      <c r="J75" s="66" t="str">
        <f>IF(J12="","",J12)</f>
        <v>30. 1. 2019</v>
      </c>
      <c r="K75" s="38"/>
      <c r="L75" s="42"/>
    </row>
    <row r="76" s="1" customFormat="1" ht="6.96" customHeight="1">
      <c r="B76" s="37"/>
      <c r="C76" s="38"/>
      <c r="D76" s="38"/>
      <c r="E76" s="38"/>
      <c r="F76" s="38"/>
      <c r="G76" s="38"/>
      <c r="H76" s="38"/>
      <c r="I76" s="142"/>
      <c r="J76" s="38"/>
      <c r="K76" s="38"/>
      <c r="L76" s="42"/>
    </row>
    <row r="77" s="1" customFormat="1" ht="24.9" customHeight="1">
      <c r="B77" s="37"/>
      <c r="C77" s="30" t="s">
        <v>30</v>
      </c>
      <c r="D77" s="38"/>
      <c r="E77" s="38"/>
      <c r="F77" s="25" t="str">
        <f>E15</f>
        <v>obec Stříbrná Skalice</v>
      </c>
      <c r="G77" s="38"/>
      <c r="H77" s="38"/>
      <c r="I77" s="144" t="s">
        <v>37</v>
      </c>
      <c r="J77" s="35" t="str">
        <f>E21</f>
        <v>Vodohospodářský rozvoj a výstavba a.s.</v>
      </c>
      <c r="K77" s="38"/>
      <c r="L77" s="42"/>
    </row>
    <row r="78" s="1" customFormat="1" ht="13.65" customHeight="1">
      <c r="B78" s="37"/>
      <c r="C78" s="30" t="s">
        <v>35</v>
      </c>
      <c r="D78" s="38"/>
      <c r="E78" s="38"/>
      <c r="F78" s="25" t="str">
        <f>IF(E18="","",E18)</f>
        <v>Vyplň údaj</v>
      </c>
      <c r="G78" s="38"/>
      <c r="H78" s="38"/>
      <c r="I78" s="144" t="s">
        <v>41</v>
      </c>
      <c r="J78" s="35" t="str">
        <f>E24</f>
        <v>Dvořák</v>
      </c>
      <c r="K78" s="38"/>
      <c r="L78" s="42"/>
    </row>
    <row r="79" s="1" customFormat="1" ht="10.32" customHeight="1">
      <c r="B79" s="37"/>
      <c r="C79" s="38"/>
      <c r="D79" s="38"/>
      <c r="E79" s="38"/>
      <c r="F79" s="38"/>
      <c r="G79" s="38"/>
      <c r="H79" s="38"/>
      <c r="I79" s="142"/>
      <c r="J79" s="38"/>
      <c r="K79" s="38"/>
      <c r="L79" s="42"/>
    </row>
    <row r="80" s="10" customFormat="1" ht="29.28" customHeight="1">
      <c r="B80" s="192"/>
      <c r="C80" s="193" t="s">
        <v>159</v>
      </c>
      <c r="D80" s="194" t="s">
        <v>64</v>
      </c>
      <c r="E80" s="194" t="s">
        <v>60</v>
      </c>
      <c r="F80" s="194" t="s">
        <v>61</v>
      </c>
      <c r="G80" s="194" t="s">
        <v>160</v>
      </c>
      <c r="H80" s="194" t="s">
        <v>161</v>
      </c>
      <c r="I80" s="195" t="s">
        <v>162</v>
      </c>
      <c r="J80" s="194" t="s">
        <v>153</v>
      </c>
      <c r="K80" s="196" t="s">
        <v>163</v>
      </c>
      <c r="L80" s="197"/>
      <c r="M80" s="87" t="s">
        <v>1</v>
      </c>
      <c r="N80" s="88" t="s">
        <v>49</v>
      </c>
      <c r="O80" s="88" t="s">
        <v>164</v>
      </c>
      <c r="P80" s="88" t="s">
        <v>165</v>
      </c>
      <c r="Q80" s="88" t="s">
        <v>166</v>
      </c>
      <c r="R80" s="88" t="s">
        <v>167</v>
      </c>
      <c r="S80" s="88" t="s">
        <v>168</v>
      </c>
      <c r="T80" s="89" t="s">
        <v>169</v>
      </c>
    </row>
    <row r="81" s="1" customFormat="1" ht="22.8" customHeight="1">
      <c r="B81" s="37"/>
      <c r="C81" s="94" t="s">
        <v>170</v>
      </c>
      <c r="D81" s="38"/>
      <c r="E81" s="38"/>
      <c r="F81" s="38"/>
      <c r="G81" s="38"/>
      <c r="H81" s="38"/>
      <c r="I81" s="142"/>
      <c r="J81" s="198">
        <f>BK81</f>
        <v>0</v>
      </c>
      <c r="K81" s="38"/>
      <c r="L81" s="42"/>
      <c r="M81" s="90"/>
      <c r="N81" s="91"/>
      <c r="O81" s="91"/>
      <c r="P81" s="199">
        <f>P82</f>
        <v>0</v>
      </c>
      <c r="Q81" s="91"/>
      <c r="R81" s="199">
        <f>R82</f>
        <v>0</v>
      </c>
      <c r="S81" s="91"/>
      <c r="T81" s="200">
        <f>T82</f>
        <v>0</v>
      </c>
      <c r="AT81" s="15" t="s">
        <v>78</v>
      </c>
      <c r="AU81" s="15" t="s">
        <v>155</v>
      </c>
      <c r="BK81" s="201">
        <f>BK82</f>
        <v>0</v>
      </c>
    </row>
    <row r="82" s="11" customFormat="1" ht="25.92" customHeight="1">
      <c r="B82" s="202"/>
      <c r="C82" s="203"/>
      <c r="D82" s="204" t="s">
        <v>78</v>
      </c>
      <c r="E82" s="205" t="s">
        <v>171</v>
      </c>
      <c r="F82" s="205" t="s">
        <v>172</v>
      </c>
      <c r="G82" s="203"/>
      <c r="H82" s="203"/>
      <c r="I82" s="206"/>
      <c r="J82" s="207">
        <f>BK82</f>
        <v>0</v>
      </c>
      <c r="K82" s="203"/>
      <c r="L82" s="208"/>
      <c r="M82" s="209"/>
      <c r="N82" s="210"/>
      <c r="O82" s="210"/>
      <c r="P82" s="211">
        <f>P83</f>
        <v>0</v>
      </c>
      <c r="Q82" s="210"/>
      <c r="R82" s="211">
        <f>R83</f>
        <v>0</v>
      </c>
      <c r="S82" s="210"/>
      <c r="T82" s="212">
        <f>T83</f>
        <v>0</v>
      </c>
      <c r="AR82" s="213" t="s">
        <v>173</v>
      </c>
      <c r="AT82" s="214" t="s">
        <v>78</v>
      </c>
      <c r="AU82" s="214" t="s">
        <v>79</v>
      </c>
      <c r="AY82" s="213" t="s">
        <v>174</v>
      </c>
      <c r="BK82" s="215">
        <f>BK83</f>
        <v>0</v>
      </c>
    </row>
    <row r="83" s="11" customFormat="1" ht="22.8" customHeight="1">
      <c r="B83" s="202"/>
      <c r="C83" s="203"/>
      <c r="D83" s="204" t="s">
        <v>78</v>
      </c>
      <c r="E83" s="216" t="s">
        <v>79</v>
      </c>
      <c r="F83" s="216" t="s">
        <v>172</v>
      </c>
      <c r="G83" s="203"/>
      <c r="H83" s="203"/>
      <c r="I83" s="206"/>
      <c r="J83" s="217">
        <f>BK83</f>
        <v>0</v>
      </c>
      <c r="K83" s="203"/>
      <c r="L83" s="208"/>
      <c r="M83" s="209"/>
      <c r="N83" s="210"/>
      <c r="O83" s="210"/>
      <c r="P83" s="211">
        <f>SUM(P84:P113)</f>
        <v>0</v>
      </c>
      <c r="Q83" s="210"/>
      <c r="R83" s="211">
        <f>SUM(R84:R113)</f>
        <v>0</v>
      </c>
      <c r="S83" s="210"/>
      <c r="T83" s="212">
        <f>SUM(T84:T113)</f>
        <v>0</v>
      </c>
      <c r="AR83" s="213" t="s">
        <v>173</v>
      </c>
      <c r="AT83" s="214" t="s">
        <v>78</v>
      </c>
      <c r="AU83" s="214" t="s">
        <v>87</v>
      </c>
      <c r="AY83" s="213" t="s">
        <v>174</v>
      </c>
      <c r="BK83" s="215">
        <f>SUM(BK84:BK113)</f>
        <v>0</v>
      </c>
    </row>
    <row r="84" s="1" customFormat="1" ht="16.5" customHeight="1">
      <c r="B84" s="37"/>
      <c r="C84" s="218" t="s">
        <v>87</v>
      </c>
      <c r="D84" s="218" t="s">
        <v>175</v>
      </c>
      <c r="E84" s="219" t="s">
        <v>176</v>
      </c>
      <c r="F84" s="220" t="s">
        <v>177</v>
      </c>
      <c r="G84" s="221" t="s">
        <v>178</v>
      </c>
      <c r="H84" s="222">
        <v>1</v>
      </c>
      <c r="I84" s="223"/>
      <c r="J84" s="224">
        <f>ROUND(I84*H84,2)</f>
        <v>0</v>
      </c>
      <c r="K84" s="220" t="s">
        <v>1</v>
      </c>
      <c r="L84" s="42"/>
      <c r="M84" s="225" t="s">
        <v>1</v>
      </c>
      <c r="N84" s="226" t="s">
        <v>50</v>
      </c>
      <c r="O84" s="78"/>
      <c r="P84" s="227">
        <f>O84*H84</f>
        <v>0</v>
      </c>
      <c r="Q84" s="227">
        <v>0</v>
      </c>
      <c r="R84" s="227">
        <f>Q84*H84</f>
        <v>0</v>
      </c>
      <c r="S84" s="227">
        <v>0</v>
      </c>
      <c r="T84" s="228">
        <f>S84*H84</f>
        <v>0</v>
      </c>
      <c r="AR84" s="15" t="s">
        <v>179</v>
      </c>
      <c r="AT84" s="15" t="s">
        <v>175</v>
      </c>
      <c r="AU84" s="15" t="s">
        <v>90</v>
      </c>
      <c r="AY84" s="15" t="s">
        <v>174</v>
      </c>
      <c r="BE84" s="229">
        <f>IF(N84="základní",J84,0)</f>
        <v>0</v>
      </c>
      <c r="BF84" s="229">
        <f>IF(N84="snížená",J84,0)</f>
        <v>0</v>
      </c>
      <c r="BG84" s="229">
        <f>IF(N84="zákl. přenesená",J84,0)</f>
        <v>0</v>
      </c>
      <c r="BH84" s="229">
        <f>IF(N84="sníž. přenesená",J84,0)</f>
        <v>0</v>
      </c>
      <c r="BI84" s="229">
        <f>IF(N84="nulová",J84,0)</f>
        <v>0</v>
      </c>
      <c r="BJ84" s="15" t="s">
        <v>87</v>
      </c>
      <c r="BK84" s="229">
        <f>ROUND(I84*H84,2)</f>
        <v>0</v>
      </c>
      <c r="BL84" s="15" t="s">
        <v>179</v>
      </c>
      <c r="BM84" s="15" t="s">
        <v>180</v>
      </c>
    </row>
    <row r="85" s="1" customFormat="1">
      <c r="B85" s="37"/>
      <c r="C85" s="38"/>
      <c r="D85" s="230" t="s">
        <v>181</v>
      </c>
      <c r="E85" s="38"/>
      <c r="F85" s="231" t="s">
        <v>177</v>
      </c>
      <c r="G85" s="38"/>
      <c r="H85" s="38"/>
      <c r="I85" s="142"/>
      <c r="J85" s="38"/>
      <c r="K85" s="38"/>
      <c r="L85" s="42"/>
      <c r="M85" s="232"/>
      <c r="N85" s="78"/>
      <c r="O85" s="78"/>
      <c r="P85" s="78"/>
      <c r="Q85" s="78"/>
      <c r="R85" s="78"/>
      <c r="S85" s="78"/>
      <c r="T85" s="79"/>
      <c r="AT85" s="15" t="s">
        <v>181</v>
      </c>
      <c r="AU85" s="15" t="s">
        <v>90</v>
      </c>
    </row>
    <row r="86" s="1" customFormat="1" ht="16.5" customHeight="1">
      <c r="B86" s="37"/>
      <c r="C86" s="218" t="s">
        <v>90</v>
      </c>
      <c r="D86" s="218" t="s">
        <v>175</v>
      </c>
      <c r="E86" s="219" t="s">
        <v>182</v>
      </c>
      <c r="F86" s="220" t="s">
        <v>183</v>
      </c>
      <c r="G86" s="221" t="s">
        <v>184</v>
      </c>
      <c r="H86" s="222">
        <v>1</v>
      </c>
      <c r="I86" s="223"/>
      <c r="J86" s="224">
        <f>ROUND(I86*H86,2)</f>
        <v>0</v>
      </c>
      <c r="K86" s="220" t="s">
        <v>1</v>
      </c>
      <c r="L86" s="42"/>
      <c r="M86" s="225" t="s">
        <v>1</v>
      </c>
      <c r="N86" s="226" t="s">
        <v>50</v>
      </c>
      <c r="O86" s="78"/>
      <c r="P86" s="227">
        <f>O86*H86</f>
        <v>0</v>
      </c>
      <c r="Q86" s="227">
        <v>0</v>
      </c>
      <c r="R86" s="227">
        <f>Q86*H86</f>
        <v>0</v>
      </c>
      <c r="S86" s="227">
        <v>0</v>
      </c>
      <c r="T86" s="228">
        <f>S86*H86</f>
        <v>0</v>
      </c>
      <c r="AR86" s="15" t="s">
        <v>185</v>
      </c>
      <c r="AT86" s="15" t="s">
        <v>175</v>
      </c>
      <c r="AU86" s="15" t="s">
        <v>90</v>
      </c>
      <c r="AY86" s="15" t="s">
        <v>174</v>
      </c>
      <c r="BE86" s="229">
        <f>IF(N86="základní",J86,0)</f>
        <v>0</v>
      </c>
      <c r="BF86" s="229">
        <f>IF(N86="snížená",J86,0)</f>
        <v>0</v>
      </c>
      <c r="BG86" s="229">
        <f>IF(N86="zákl. přenesená",J86,0)</f>
        <v>0</v>
      </c>
      <c r="BH86" s="229">
        <f>IF(N86="sníž. přenesená",J86,0)</f>
        <v>0</v>
      </c>
      <c r="BI86" s="229">
        <f>IF(N86="nulová",J86,0)</f>
        <v>0</v>
      </c>
      <c r="BJ86" s="15" t="s">
        <v>87</v>
      </c>
      <c r="BK86" s="229">
        <f>ROUND(I86*H86,2)</f>
        <v>0</v>
      </c>
      <c r="BL86" s="15" t="s">
        <v>185</v>
      </c>
      <c r="BM86" s="15" t="s">
        <v>186</v>
      </c>
    </row>
    <row r="87" s="1" customFormat="1">
      <c r="B87" s="37"/>
      <c r="C87" s="38"/>
      <c r="D87" s="230" t="s">
        <v>181</v>
      </c>
      <c r="E87" s="38"/>
      <c r="F87" s="231" t="s">
        <v>183</v>
      </c>
      <c r="G87" s="38"/>
      <c r="H87" s="38"/>
      <c r="I87" s="142"/>
      <c r="J87" s="38"/>
      <c r="K87" s="38"/>
      <c r="L87" s="42"/>
      <c r="M87" s="232"/>
      <c r="N87" s="78"/>
      <c r="O87" s="78"/>
      <c r="P87" s="78"/>
      <c r="Q87" s="78"/>
      <c r="R87" s="78"/>
      <c r="S87" s="78"/>
      <c r="T87" s="79"/>
      <c r="AT87" s="15" t="s">
        <v>181</v>
      </c>
      <c r="AU87" s="15" t="s">
        <v>90</v>
      </c>
    </row>
    <row r="88" s="1" customFormat="1" ht="16.5" customHeight="1">
      <c r="B88" s="37"/>
      <c r="C88" s="218" t="s">
        <v>187</v>
      </c>
      <c r="D88" s="218" t="s">
        <v>175</v>
      </c>
      <c r="E88" s="219" t="s">
        <v>188</v>
      </c>
      <c r="F88" s="220" t="s">
        <v>189</v>
      </c>
      <c r="G88" s="221" t="s">
        <v>178</v>
      </c>
      <c r="H88" s="222">
        <v>1</v>
      </c>
      <c r="I88" s="223"/>
      <c r="J88" s="224">
        <f>ROUND(I88*H88,2)</f>
        <v>0</v>
      </c>
      <c r="K88" s="220" t="s">
        <v>1</v>
      </c>
      <c r="L88" s="42"/>
      <c r="M88" s="225" t="s">
        <v>1</v>
      </c>
      <c r="N88" s="226" t="s">
        <v>50</v>
      </c>
      <c r="O88" s="78"/>
      <c r="P88" s="227">
        <f>O88*H88</f>
        <v>0</v>
      </c>
      <c r="Q88" s="227">
        <v>0</v>
      </c>
      <c r="R88" s="227">
        <f>Q88*H88</f>
        <v>0</v>
      </c>
      <c r="S88" s="227">
        <v>0</v>
      </c>
      <c r="T88" s="228">
        <f>S88*H88</f>
        <v>0</v>
      </c>
      <c r="AR88" s="15" t="s">
        <v>179</v>
      </c>
      <c r="AT88" s="15" t="s">
        <v>175</v>
      </c>
      <c r="AU88" s="15" t="s">
        <v>90</v>
      </c>
      <c r="AY88" s="15" t="s">
        <v>174</v>
      </c>
      <c r="BE88" s="229">
        <f>IF(N88="základní",J88,0)</f>
        <v>0</v>
      </c>
      <c r="BF88" s="229">
        <f>IF(N88="snížená",J88,0)</f>
        <v>0</v>
      </c>
      <c r="BG88" s="229">
        <f>IF(N88="zákl. přenesená",J88,0)</f>
        <v>0</v>
      </c>
      <c r="BH88" s="229">
        <f>IF(N88="sníž. přenesená",J88,0)</f>
        <v>0</v>
      </c>
      <c r="BI88" s="229">
        <f>IF(N88="nulová",J88,0)</f>
        <v>0</v>
      </c>
      <c r="BJ88" s="15" t="s">
        <v>87</v>
      </c>
      <c r="BK88" s="229">
        <f>ROUND(I88*H88,2)</f>
        <v>0</v>
      </c>
      <c r="BL88" s="15" t="s">
        <v>179</v>
      </c>
      <c r="BM88" s="15" t="s">
        <v>190</v>
      </c>
    </row>
    <row r="89" s="1" customFormat="1">
      <c r="B89" s="37"/>
      <c r="C89" s="38"/>
      <c r="D89" s="230" t="s">
        <v>181</v>
      </c>
      <c r="E89" s="38"/>
      <c r="F89" s="231" t="s">
        <v>191</v>
      </c>
      <c r="G89" s="38"/>
      <c r="H89" s="38"/>
      <c r="I89" s="142"/>
      <c r="J89" s="38"/>
      <c r="K89" s="38"/>
      <c r="L89" s="42"/>
      <c r="M89" s="232"/>
      <c r="N89" s="78"/>
      <c r="O89" s="78"/>
      <c r="P89" s="78"/>
      <c r="Q89" s="78"/>
      <c r="R89" s="78"/>
      <c r="S89" s="78"/>
      <c r="T89" s="79"/>
      <c r="AT89" s="15" t="s">
        <v>181</v>
      </c>
      <c r="AU89" s="15" t="s">
        <v>90</v>
      </c>
    </row>
    <row r="90" s="1" customFormat="1" ht="16.5" customHeight="1">
      <c r="B90" s="37"/>
      <c r="C90" s="218" t="s">
        <v>192</v>
      </c>
      <c r="D90" s="218" t="s">
        <v>175</v>
      </c>
      <c r="E90" s="219" t="s">
        <v>193</v>
      </c>
      <c r="F90" s="220" t="s">
        <v>194</v>
      </c>
      <c r="G90" s="221" t="s">
        <v>178</v>
      </c>
      <c r="H90" s="222">
        <v>1</v>
      </c>
      <c r="I90" s="223"/>
      <c r="J90" s="224">
        <f>ROUND(I90*H90,2)</f>
        <v>0</v>
      </c>
      <c r="K90" s="220" t="s">
        <v>1</v>
      </c>
      <c r="L90" s="42"/>
      <c r="M90" s="225" t="s">
        <v>1</v>
      </c>
      <c r="N90" s="226" t="s">
        <v>50</v>
      </c>
      <c r="O90" s="78"/>
      <c r="P90" s="227">
        <f>O90*H90</f>
        <v>0</v>
      </c>
      <c r="Q90" s="227">
        <v>0</v>
      </c>
      <c r="R90" s="227">
        <f>Q90*H90</f>
        <v>0</v>
      </c>
      <c r="S90" s="227">
        <v>0</v>
      </c>
      <c r="T90" s="228">
        <f>S90*H90</f>
        <v>0</v>
      </c>
      <c r="AR90" s="15" t="s">
        <v>179</v>
      </c>
      <c r="AT90" s="15" t="s">
        <v>175</v>
      </c>
      <c r="AU90" s="15" t="s">
        <v>90</v>
      </c>
      <c r="AY90" s="15" t="s">
        <v>174</v>
      </c>
      <c r="BE90" s="229">
        <f>IF(N90="základní",J90,0)</f>
        <v>0</v>
      </c>
      <c r="BF90" s="229">
        <f>IF(N90="snížená",J90,0)</f>
        <v>0</v>
      </c>
      <c r="BG90" s="229">
        <f>IF(N90="zákl. přenesená",J90,0)</f>
        <v>0</v>
      </c>
      <c r="BH90" s="229">
        <f>IF(N90="sníž. přenesená",J90,0)</f>
        <v>0</v>
      </c>
      <c r="BI90" s="229">
        <f>IF(N90="nulová",J90,0)</f>
        <v>0</v>
      </c>
      <c r="BJ90" s="15" t="s">
        <v>87</v>
      </c>
      <c r="BK90" s="229">
        <f>ROUND(I90*H90,2)</f>
        <v>0</v>
      </c>
      <c r="BL90" s="15" t="s">
        <v>179</v>
      </c>
      <c r="BM90" s="15" t="s">
        <v>195</v>
      </c>
    </row>
    <row r="91" s="1" customFormat="1">
      <c r="B91" s="37"/>
      <c r="C91" s="38"/>
      <c r="D91" s="230" t="s">
        <v>181</v>
      </c>
      <c r="E91" s="38"/>
      <c r="F91" s="231" t="s">
        <v>196</v>
      </c>
      <c r="G91" s="38"/>
      <c r="H91" s="38"/>
      <c r="I91" s="142"/>
      <c r="J91" s="38"/>
      <c r="K91" s="38"/>
      <c r="L91" s="42"/>
      <c r="M91" s="232"/>
      <c r="N91" s="78"/>
      <c r="O91" s="78"/>
      <c r="P91" s="78"/>
      <c r="Q91" s="78"/>
      <c r="R91" s="78"/>
      <c r="S91" s="78"/>
      <c r="T91" s="79"/>
      <c r="AT91" s="15" t="s">
        <v>181</v>
      </c>
      <c r="AU91" s="15" t="s">
        <v>90</v>
      </c>
    </row>
    <row r="92" s="1" customFormat="1" ht="16.5" customHeight="1">
      <c r="B92" s="37"/>
      <c r="C92" s="218" t="s">
        <v>173</v>
      </c>
      <c r="D92" s="218" t="s">
        <v>175</v>
      </c>
      <c r="E92" s="219" t="s">
        <v>197</v>
      </c>
      <c r="F92" s="220" t="s">
        <v>198</v>
      </c>
      <c r="G92" s="221" t="s">
        <v>178</v>
      </c>
      <c r="H92" s="222">
        <v>1</v>
      </c>
      <c r="I92" s="223"/>
      <c r="J92" s="224">
        <f>ROUND(I92*H92,2)</f>
        <v>0</v>
      </c>
      <c r="K92" s="220" t="s">
        <v>1</v>
      </c>
      <c r="L92" s="42"/>
      <c r="M92" s="225" t="s">
        <v>1</v>
      </c>
      <c r="N92" s="226" t="s">
        <v>50</v>
      </c>
      <c r="O92" s="78"/>
      <c r="P92" s="227">
        <f>O92*H92</f>
        <v>0</v>
      </c>
      <c r="Q92" s="227">
        <v>0</v>
      </c>
      <c r="R92" s="227">
        <f>Q92*H92</f>
        <v>0</v>
      </c>
      <c r="S92" s="227">
        <v>0</v>
      </c>
      <c r="T92" s="228">
        <f>S92*H92</f>
        <v>0</v>
      </c>
      <c r="AR92" s="15" t="s">
        <v>179</v>
      </c>
      <c r="AT92" s="15" t="s">
        <v>175</v>
      </c>
      <c r="AU92" s="15" t="s">
        <v>90</v>
      </c>
      <c r="AY92" s="15" t="s">
        <v>174</v>
      </c>
      <c r="BE92" s="229">
        <f>IF(N92="základní",J92,0)</f>
        <v>0</v>
      </c>
      <c r="BF92" s="229">
        <f>IF(N92="snížená",J92,0)</f>
        <v>0</v>
      </c>
      <c r="BG92" s="229">
        <f>IF(N92="zákl. přenesená",J92,0)</f>
        <v>0</v>
      </c>
      <c r="BH92" s="229">
        <f>IF(N92="sníž. přenesená",J92,0)</f>
        <v>0</v>
      </c>
      <c r="BI92" s="229">
        <f>IF(N92="nulová",J92,0)</f>
        <v>0</v>
      </c>
      <c r="BJ92" s="15" t="s">
        <v>87</v>
      </c>
      <c r="BK92" s="229">
        <f>ROUND(I92*H92,2)</f>
        <v>0</v>
      </c>
      <c r="BL92" s="15" t="s">
        <v>179</v>
      </c>
      <c r="BM92" s="15" t="s">
        <v>199</v>
      </c>
    </row>
    <row r="93" s="1" customFormat="1">
      <c r="B93" s="37"/>
      <c r="C93" s="38"/>
      <c r="D93" s="230" t="s">
        <v>181</v>
      </c>
      <c r="E93" s="38"/>
      <c r="F93" s="231" t="s">
        <v>198</v>
      </c>
      <c r="G93" s="38"/>
      <c r="H93" s="38"/>
      <c r="I93" s="142"/>
      <c r="J93" s="38"/>
      <c r="K93" s="38"/>
      <c r="L93" s="42"/>
      <c r="M93" s="232"/>
      <c r="N93" s="78"/>
      <c r="O93" s="78"/>
      <c r="P93" s="78"/>
      <c r="Q93" s="78"/>
      <c r="R93" s="78"/>
      <c r="S93" s="78"/>
      <c r="T93" s="79"/>
      <c r="AT93" s="15" t="s">
        <v>181</v>
      </c>
      <c r="AU93" s="15" t="s">
        <v>90</v>
      </c>
    </row>
    <row r="94" s="1" customFormat="1" ht="16.5" customHeight="1">
      <c r="B94" s="37"/>
      <c r="C94" s="218" t="s">
        <v>200</v>
      </c>
      <c r="D94" s="218" t="s">
        <v>175</v>
      </c>
      <c r="E94" s="219" t="s">
        <v>201</v>
      </c>
      <c r="F94" s="220" t="s">
        <v>202</v>
      </c>
      <c r="G94" s="221" t="s">
        <v>178</v>
      </c>
      <c r="H94" s="222">
        <v>1</v>
      </c>
      <c r="I94" s="223"/>
      <c r="J94" s="224">
        <f>ROUND(I94*H94,2)</f>
        <v>0</v>
      </c>
      <c r="K94" s="220" t="s">
        <v>1</v>
      </c>
      <c r="L94" s="42"/>
      <c r="M94" s="225" t="s">
        <v>1</v>
      </c>
      <c r="N94" s="226" t="s">
        <v>50</v>
      </c>
      <c r="O94" s="78"/>
      <c r="P94" s="227">
        <f>O94*H94</f>
        <v>0</v>
      </c>
      <c r="Q94" s="227">
        <v>0</v>
      </c>
      <c r="R94" s="227">
        <f>Q94*H94</f>
        <v>0</v>
      </c>
      <c r="S94" s="227">
        <v>0</v>
      </c>
      <c r="T94" s="228">
        <f>S94*H94</f>
        <v>0</v>
      </c>
      <c r="AR94" s="15" t="s">
        <v>179</v>
      </c>
      <c r="AT94" s="15" t="s">
        <v>175</v>
      </c>
      <c r="AU94" s="15" t="s">
        <v>90</v>
      </c>
      <c r="AY94" s="15" t="s">
        <v>174</v>
      </c>
      <c r="BE94" s="229">
        <f>IF(N94="základní",J94,0)</f>
        <v>0</v>
      </c>
      <c r="BF94" s="229">
        <f>IF(N94="snížená",J94,0)</f>
        <v>0</v>
      </c>
      <c r="BG94" s="229">
        <f>IF(N94="zákl. přenesená",J94,0)</f>
        <v>0</v>
      </c>
      <c r="BH94" s="229">
        <f>IF(N94="sníž. přenesená",J94,0)</f>
        <v>0</v>
      </c>
      <c r="BI94" s="229">
        <f>IF(N94="nulová",J94,0)</f>
        <v>0</v>
      </c>
      <c r="BJ94" s="15" t="s">
        <v>87</v>
      </c>
      <c r="BK94" s="229">
        <f>ROUND(I94*H94,2)</f>
        <v>0</v>
      </c>
      <c r="BL94" s="15" t="s">
        <v>179</v>
      </c>
      <c r="BM94" s="15" t="s">
        <v>203</v>
      </c>
    </row>
    <row r="95" s="1" customFormat="1">
      <c r="B95" s="37"/>
      <c r="C95" s="38"/>
      <c r="D95" s="230" t="s">
        <v>181</v>
      </c>
      <c r="E95" s="38"/>
      <c r="F95" s="231" t="s">
        <v>204</v>
      </c>
      <c r="G95" s="38"/>
      <c r="H95" s="38"/>
      <c r="I95" s="142"/>
      <c r="J95" s="38"/>
      <c r="K95" s="38"/>
      <c r="L95" s="42"/>
      <c r="M95" s="232"/>
      <c r="N95" s="78"/>
      <c r="O95" s="78"/>
      <c r="P95" s="78"/>
      <c r="Q95" s="78"/>
      <c r="R95" s="78"/>
      <c r="S95" s="78"/>
      <c r="T95" s="79"/>
      <c r="AT95" s="15" t="s">
        <v>181</v>
      </c>
      <c r="AU95" s="15" t="s">
        <v>90</v>
      </c>
    </row>
    <row r="96" s="1" customFormat="1" ht="16.5" customHeight="1">
      <c r="B96" s="37"/>
      <c r="C96" s="218" t="s">
        <v>205</v>
      </c>
      <c r="D96" s="218" t="s">
        <v>175</v>
      </c>
      <c r="E96" s="219" t="s">
        <v>206</v>
      </c>
      <c r="F96" s="220" t="s">
        <v>207</v>
      </c>
      <c r="G96" s="221" t="s">
        <v>178</v>
      </c>
      <c r="H96" s="222">
        <v>1</v>
      </c>
      <c r="I96" s="223"/>
      <c r="J96" s="224">
        <f>ROUND(I96*H96,2)</f>
        <v>0</v>
      </c>
      <c r="K96" s="220" t="s">
        <v>1</v>
      </c>
      <c r="L96" s="42"/>
      <c r="M96" s="225" t="s">
        <v>1</v>
      </c>
      <c r="N96" s="226" t="s">
        <v>50</v>
      </c>
      <c r="O96" s="78"/>
      <c r="P96" s="227">
        <f>O96*H96</f>
        <v>0</v>
      </c>
      <c r="Q96" s="227">
        <v>0</v>
      </c>
      <c r="R96" s="227">
        <f>Q96*H96</f>
        <v>0</v>
      </c>
      <c r="S96" s="227">
        <v>0</v>
      </c>
      <c r="T96" s="228">
        <f>S96*H96</f>
        <v>0</v>
      </c>
      <c r="AR96" s="15" t="s">
        <v>179</v>
      </c>
      <c r="AT96" s="15" t="s">
        <v>175</v>
      </c>
      <c r="AU96" s="15" t="s">
        <v>90</v>
      </c>
      <c r="AY96" s="15" t="s">
        <v>174</v>
      </c>
      <c r="BE96" s="229">
        <f>IF(N96="základní",J96,0)</f>
        <v>0</v>
      </c>
      <c r="BF96" s="229">
        <f>IF(N96="snížená",J96,0)</f>
        <v>0</v>
      </c>
      <c r="BG96" s="229">
        <f>IF(N96="zákl. přenesená",J96,0)</f>
        <v>0</v>
      </c>
      <c r="BH96" s="229">
        <f>IF(N96="sníž. přenesená",J96,0)</f>
        <v>0</v>
      </c>
      <c r="BI96" s="229">
        <f>IF(N96="nulová",J96,0)</f>
        <v>0</v>
      </c>
      <c r="BJ96" s="15" t="s">
        <v>87</v>
      </c>
      <c r="BK96" s="229">
        <f>ROUND(I96*H96,2)</f>
        <v>0</v>
      </c>
      <c r="BL96" s="15" t="s">
        <v>179</v>
      </c>
      <c r="BM96" s="15" t="s">
        <v>208</v>
      </c>
    </row>
    <row r="97" s="1" customFormat="1">
      <c r="B97" s="37"/>
      <c r="C97" s="38"/>
      <c r="D97" s="230" t="s">
        <v>181</v>
      </c>
      <c r="E97" s="38"/>
      <c r="F97" s="231" t="s">
        <v>207</v>
      </c>
      <c r="G97" s="38"/>
      <c r="H97" s="38"/>
      <c r="I97" s="142"/>
      <c r="J97" s="38"/>
      <c r="K97" s="38"/>
      <c r="L97" s="42"/>
      <c r="M97" s="232"/>
      <c r="N97" s="78"/>
      <c r="O97" s="78"/>
      <c r="P97" s="78"/>
      <c r="Q97" s="78"/>
      <c r="R97" s="78"/>
      <c r="S97" s="78"/>
      <c r="T97" s="79"/>
      <c r="AT97" s="15" t="s">
        <v>181</v>
      </c>
      <c r="AU97" s="15" t="s">
        <v>90</v>
      </c>
    </row>
    <row r="98" s="1" customFormat="1" ht="16.5" customHeight="1">
      <c r="B98" s="37"/>
      <c r="C98" s="218" t="s">
        <v>209</v>
      </c>
      <c r="D98" s="218" t="s">
        <v>175</v>
      </c>
      <c r="E98" s="219" t="s">
        <v>210</v>
      </c>
      <c r="F98" s="220" t="s">
        <v>211</v>
      </c>
      <c r="G98" s="221" t="s">
        <v>178</v>
      </c>
      <c r="H98" s="222">
        <v>1</v>
      </c>
      <c r="I98" s="223"/>
      <c r="J98" s="224">
        <f>ROUND(I98*H98,2)</f>
        <v>0</v>
      </c>
      <c r="K98" s="220" t="s">
        <v>1</v>
      </c>
      <c r="L98" s="42"/>
      <c r="M98" s="225" t="s">
        <v>1</v>
      </c>
      <c r="N98" s="226" t="s">
        <v>50</v>
      </c>
      <c r="O98" s="78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15" t="s">
        <v>179</v>
      </c>
      <c r="AT98" s="15" t="s">
        <v>175</v>
      </c>
      <c r="AU98" s="15" t="s">
        <v>90</v>
      </c>
      <c r="AY98" s="15" t="s">
        <v>174</v>
      </c>
      <c r="BE98" s="229">
        <f>IF(N98="základní",J98,0)</f>
        <v>0</v>
      </c>
      <c r="BF98" s="229">
        <f>IF(N98="snížená",J98,0)</f>
        <v>0</v>
      </c>
      <c r="BG98" s="229">
        <f>IF(N98="zákl. přenesená",J98,0)</f>
        <v>0</v>
      </c>
      <c r="BH98" s="229">
        <f>IF(N98="sníž. přenesená",J98,0)</f>
        <v>0</v>
      </c>
      <c r="BI98" s="229">
        <f>IF(N98="nulová",J98,0)</f>
        <v>0</v>
      </c>
      <c r="BJ98" s="15" t="s">
        <v>87</v>
      </c>
      <c r="BK98" s="229">
        <f>ROUND(I98*H98,2)</f>
        <v>0</v>
      </c>
      <c r="BL98" s="15" t="s">
        <v>179</v>
      </c>
      <c r="BM98" s="15" t="s">
        <v>212</v>
      </c>
    </row>
    <row r="99" s="1" customFormat="1">
      <c r="B99" s="37"/>
      <c r="C99" s="38"/>
      <c r="D99" s="230" t="s">
        <v>181</v>
      </c>
      <c r="E99" s="38"/>
      <c r="F99" s="231" t="s">
        <v>211</v>
      </c>
      <c r="G99" s="38"/>
      <c r="H99" s="38"/>
      <c r="I99" s="142"/>
      <c r="J99" s="38"/>
      <c r="K99" s="38"/>
      <c r="L99" s="42"/>
      <c r="M99" s="232"/>
      <c r="N99" s="78"/>
      <c r="O99" s="78"/>
      <c r="P99" s="78"/>
      <c r="Q99" s="78"/>
      <c r="R99" s="78"/>
      <c r="S99" s="78"/>
      <c r="T99" s="79"/>
      <c r="AT99" s="15" t="s">
        <v>181</v>
      </c>
      <c r="AU99" s="15" t="s">
        <v>90</v>
      </c>
    </row>
    <row r="100" s="1" customFormat="1" ht="16.5" customHeight="1">
      <c r="B100" s="37"/>
      <c r="C100" s="218" t="s">
        <v>213</v>
      </c>
      <c r="D100" s="218" t="s">
        <v>175</v>
      </c>
      <c r="E100" s="219" t="s">
        <v>214</v>
      </c>
      <c r="F100" s="220" t="s">
        <v>215</v>
      </c>
      <c r="G100" s="221" t="s">
        <v>178</v>
      </c>
      <c r="H100" s="222">
        <v>1</v>
      </c>
      <c r="I100" s="223"/>
      <c r="J100" s="224">
        <f>ROUND(I100*H100,2)</f>
        <v>0</v>
      </c>
      <c r="K100" s="220" t="s">
        <v>1</v>
      </c>
      <c r="L100" s="42"/>
      <c r="M100" s="225" t="s">
        <v>1</v>
      </c>
      <c r="N100" s="226" t="s">
        <v>50</v>
      </c>
      <c r="O100" s="78"/>
      <c r="P100" s="227">
        <f>O100*H100</f>
        <v>0</v>
      </c>
      <c r="Q100" s="227">
        <v>0</v>
      </c>
      <c r="R100" s="227">
        <f>Q100*H100</f>
        <v>0</v>
      </c>
      <c r="S100" s="227">
        <v>0</v>
      </c>
      <c r="T100" s="228">
        <f>S100*H100</f>
        <v>0</v>
      </c>
      <c r="AR100" s="15" t="s">
        <v>179</v>
      </c>
      <c r="AT100" s="15" t="s">
        <v>175</v>
      </c>
      <c r="AU100" s="15" t="s">
        <v>90</v>
      </c>
      <c r="AY100" s="15" t="s">
        <v>174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15" t="s">
        <v>87</v>
      </c>
      <c r="BK100" s="229">
        <f>ROUND(I100*H100,2)</f>
        <v>0</v>
      </c>
      <c r="BL100" s="15" t="s">
        <v>179</v>
      </c>
      <c r="BM100" s="15" t="s">
        <v>216</v>
      </c>
    </row>
    <row r="101" s="1" customFormat="1">
      <c r="B101" s="37"/>
      <c r="C101" s="38"/>
      <c r="D101" s="230" t="s">
        <v>181</v>
      </c>
      <c r="E101" s="38"/>
      <c r="F101" s="231" t="s">
        <v>215</v>
      </c>
      <c r="G101" s="38"/>
      <c r="H101" s="38"/>
      <c r="I101" s="142"/>
      <c r="J101" s="38"/>
      <c r="K101" s="38"/>
      <c r="L101" s="42"/>
      <c r="M101" s="232"/>
      <c r="N101" s="78"/>
      <c r="O101" s="78"/>
      <c r="P101" s="78"/>
      <c r="Q101" s="78"/>
      <c r="R101" s="78"/>
      <c r="S101" s="78"/>
      <c r="T101" s="79"/>
      <c r="AT101" s="15" t="s">
        <v>181</v>
      </c>
      <c r="AU101" s="15" t="s">
        <v>90</v>
      </c>
    </row>
    <row r="102" s="1" customFormat="1" ht="16.5" customHeight="1">
      <c r="B102" s="37"/>
      <c r="C102" s="218" t="s">
        <v>217</v>
      </c>
      <c r="D102" s="218" t="s">
        <v>175</v>
      </c>
      <c r="E102" s="219" t="s">
        <v>218</v>
      </c>
      <c r="F102" s="220" t="s">
        <v>219</v>
      </c>
      <c r="G102" s="221" t="s">
        <v>178</v>
      </c>
      <c r="H102" s="222">
        <v>1</v>
      </c>
      <c r="I102" s="223"/>
      <c r="J102" s="224">
        <f>ROUND(I102*H102,2)</f>
        <v>0</v>
      </c>
      <c r="K102" s="220" t="s">
        <v>1</v>
      </c>
      <c r="L102" s="42"/>
      <c r="M102" s="225" t="s">
        <v>1</v>
      </c>
      <c r="N102" s="226" t="s">
        <v>50</v>
      </c>
      <c r="O102" s="78"/>
      <c r="P102" s="227">
        <f>O102*H102</f>
        <v>0</v>
      </c>
      <c r="Q102" s="227">
        <v>0</v>
      </c>
      <c r="R102" s="227">
        <f>Q102*H102</f>
        <v>0</v>
      </c>
      <c r="S102" s="227">
        <v>0</v>
      </c>
      <c r="T102" s="228">
        <f>S102*H102</f>
        <v>0</v>
      </c>
      <c r="AR102" s="15" t="s">
        <v>179</v>
      </c>
      <c r="AT102" s="15" t="s">
        <v>175</v>
      </c>
      <c r="AU102" s="15" t="s">
        <v>90</v>
      </c>
      <c r="AY102" s="15" t="s">
        <v>174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15" t="s">
        <v>87</v>
      </c>
      <c r="BK102" s="229">
        <f>ROUND(I102*H102,2)</f>
        <v>0</v>
      </c>
      <c r="BL102" s="15" t="s">
        <v>179</v>
      </c>
      <c r="BM102" s="15" t="s">
        <v>220</v>
      </c>
    </row>
    <row r="103" s="1" customFormat="1">
      <c r="B103" s="37"/>
      <c r="C103" s="38"/>
      <c r="D103" s="230" t="s">
        <v>181</v>
      </c>
      <c r="E103" s="38"/>
      <c r="F103" s="231" t="s">
        <v>219</v>
      </c>
      <c r="G103" s="38"/>
      <c r="H103" s="38"/>
      <c r="I103" s="142"/>
      <c r="J103" s="38"/>
      <c r="K103" s="38"/>
      <c r="L103" s="42"/>
      <c r="M103" s="232"/>
      <c r="N103" s="78"/>
      <c r="O103" s="78"/>
      <c r="P103" s="78"/>
      <c r="Q103" s="78"/>
      <c r="R103" s="78"/>
      <c r="S103" s="78"/>
      <c r="T103" s="79"/>
      <c r="AT103" s="15" t="s">
        <v>181</v>
      </c>
      <c r="AU103" s="15" t="s">
        <v>90</v>
      </c>
    </row>
    <row r="104" s="1" customFormat="1" ht="16.5" customHeight="1">
      <c r="B104" s="37"/>
      <c r="C104" s="218" t="s">
        <v>221</v>
      </c>
      <c r="D104" s="218" t="s">
        <v>175</v>
      </c>
      <c r="E104" s="219" t="s">
        <v>222</v>
      </c>
      <c r="F104" s="220" t="s">
        <v>223</v>
      </c>
      <c r="G104" s="221" t="s">
        <v>178</v>
      </c>
      <c r="H104" s="222">
        <v>1</v>
      </c>
      <c r="I104" s="223"/>
      <c r="J104" s="224">
        <f>ROUND(I104*H104,2)</f>
        <v>0</v>
      </c>
      <c r="K104" s="220" t="s">
        <v>1</v>
      </c>
      <c r="L104" s="42"/>
      <c r="M104" s="225" t="s">
        <v>1</v>
      </c>
      <c r="N104" s="226" t="s">
        <v>50</v>
      </c>
      <c r="O104" s="78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15" t="s">
        <v>179</v>
      </c>
      <c r="AT104" s="15" t="s">
        <v>175</v>
      </c>
      <c r="AU104" s="15" t="s">
        <v>90</v>
      </c>
      <c r="AY104" s="15" t="s">
        <v>174</v>
      </c>
      <c r="BE104" s="229">
        <f>IF(N104="základní",J104,0)</f>
        <v>0</v>
      </c>
      <c r="BF104" s="229">
        <f>IF(N104="snížená",J104,0)</f>
        <v>0</v>
      </c>
      <c r="BG104" s="229">
        <f>IF(N104="zákl. přenesená",J104,0)</f>
        <v>0</v>
      </c>
      <c r="BH104" s="229">
        <f>IF(N104="sníž. přenesená",J104,0)</f>
        <v>0</v>
      </c>
      <c r="BI104" s="229">
        <f>IF(N104="nulová",J104,0)</f>
        <v>0</v>
      </c>
      <c r="BJ104" s="15" t="s">
        <v>87</v>
      </c>
      <c r="BK104" s="229">
        <f>ROUND(I104*H104,2)</f>
        <v>0</v>
      </c>
      <c r="BL104" s="15" t="s">
        <v>179</v>
      </c>
      <c r="BM104" s="15" t="s">
        <v>224</v>
      </c>
    </row>
    <row r="105" s="1" customFormat="1">
      <c r="B105" s="37"/>
      <c r="C105" s="38"/>
      <c r="D105" s="230" t="s">
        <v>181</v>
      </c>
      <c r="E105" s="38"/>
      <c r="F105" s="231" t="s">
        <v>223</v>
      </c>
      <c r="G105" s="38"/>
      <c r="H105" s="38"/>
      <c r="I105" s="142"/>
      <c r="J105" s="38"/>
      <c r="K105" s="38"/>
      <c r="L105" s="42"/>
      <c r="M105" s="232"/>
      <c r="N105" s="78"/>
      <c r="O105" s="78"/>
      <c r="P105" s="78"/>
      <c r="Q105" s="78"/>
      <c r="R105" s="78"/>
      <c r="S105" s="78"/>
      <c r="T105" s="79"/>
      <c r="AT105" s="15" t="s">
        <v>181</v>
      </c>
      <c r="AU105" s="15" t="s">
        <v>90</v>
      </c>
    </row>
    <row r="106" s="1" customFormat="1" ht="16.5" customHeight="1">
      <c r="B106" s="37"/>
      <c r="C106" s="218" t="s">
        <v>225</v>
      </c>
      <c r="D106" s="218" t="s">
        <v>175</v>
      </c>
      <c r="E106" s="219" t="s">
        <v>226</v>
      </c>
      <c r="F106" s="220" t="s">
        <v>227</v>
      </c>
      <c r="G106" s="221" t="s">
        <v>178</v>
      </c>
      <c r="H106" s="222">
        <v>1</v>
      </c>
      <c r="I106" s="223"/>
      <c r="J106" s="224">
        <f>ROUND(I106*H106,2)</f>
        <v>0</v>
      </c>
      <c r="K106" s="220" t="s">
        <v>1</v>
      </c>
      <c r="L106" s="42"/>
      <c r="M106" s="225" t="s">
        <v>1</v>
      </c>
      <c r="N106" s="226" t="s">
        <v>50</v>
      </c>
      <c r="O106" s="78"/>
      <c r="P106" s="227">
        <f>O106*H106</f>
        <v>0</v>
      </c>
      <c r="Q106" s="227">
        <v>0</v>
      </c>
      <c r="R106" s="227">
        <f>Q106*H106</f>
        <v>0</v>
      </c>
      <c r="S106" s="227">
        <v>0</v>
      </c>
      <c r="T106" s="228">
        <f>S106*H106</f>
        <v>0</v>
      </c>
      <c r="AR106" s="15" t="s">
        <v>179</v>
      </c>
      <c r="AT106" s="15" t="s">
        <v>175</v>
      </c>
      <c r="AU106" s="15" t="s">
        <v>90</v>
      </c>
      <c r="AY106" s="15" t="s">
        <v>174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15" t="s">
        <v>87</v>
      </c>
      <c r="BK106" s="229">
        <f>ROUND(I106*H106,2)</f>
        <v>0</v>
      </c>
      <c r="BL106" s="15" t="s">
        <v>179</v>
      </c>
      <c r="BM106" s="15" t="s">
        <v>228</v>
      </c>
    </row>
    <row r="107" s="1" customFormat="1">
      <c r="B107" s="37"/>
      <c r="C107" s="38"/>
      <c r="D107" s="230" t="s">
        <v>181</v>
      </c>
      <c r="E107" s="38"/>
      <c r="F107" s="231" t="s">
        <v>227</v>
      </c>
      <c r="G107" s="38"/>
      <c r="H107" s="38"/>
      <c r="I107" s="142"/>
      <c r="J107" s="38"/>
      <c r="K107" s="38"/>
      <c r="L107" s="42"/>
      <c r="M107" s="232"/>
      <c r="N107" s="78"/>
      <c r="O107" s="78"/>
      <c r="P107" s="78"/>
      <c r="Q107" s="78"/>
      <c r="R107" s="78"/>
      <c r="S107" s="78"/>
      <c r="T107" s="79"/>
      <c r="AT107" s="15" t="s">
        <v>181</v>
      </c>
      <c r="AU107" s="15" t="s">
        <v>90</v>
      </c>
    </row>
    <row r="108" s="1" customFormat="1" ht="16.5" customHeight="1">
      <c r="B108" s="37"/>
      <c r="C108" s="218" t="s">
        <v>229</v>
      </c>
      <c r="D108" s="218" t="s">
        <v>175</v>
      </c>
      <c r="E108" s="219" t="s">
        <v>230</v>
      </c>
      <c r="F108" s="220" t="s">
        <v>231</v>
      </c>
      <c r="G108" s="221" t="s">
        <v>178</v>
      </c>
      <c r="H108" s="222">
        <v>1</v>
      </c>
      <c r="I108" s="223"/>
      <c r="J108" s="224">
        <f>ROUND(I108*H108,2)</f>
        <v>0</v>
      </c>
      <c r="K108" s="220" t="s">
        <v>1</v>
      </c>
      <c r="L108" s="42"/>
      <c r="M108" s="225" t="s">
        <v>1</v>
      </c>
      <c r="N108" s="226" t="s">
        <v>50</v>
      </c>
      <c r="O108" s="78"/>
      <c r="P108" s="227">
        <f>O108*H108</f>
        <v>0</v>
      </c>
      <c r="Q108" s="227">
        <v>0</v>
      </c>
      <c r="R108" s="227">
        <f>Q108*H108</f>
        <v>0</v>
      </c>
      <c r="S108" s="227">
        <v>0</v>
      </c>
      <c r="T108" s="228">
        <f>S108*H108</f>
        <v>0</v>
      </c>
      <c r="AR108" s="15" t="s">
        <v>179</v>
      </c>
      <c r="AT108" s="15" t="s">
        <v>175</v>
      </c>
      <c r="AU108" s="15" t="s">
        <v>90</v>
      </c>
      <c r="AY108" s="15" t="s">
        <v>174</v>
      </c>
      <c r="BE108" s="229">
        <f>IF(N108="základní",J108,0)</f>
        <v>0</v>
      </c>
      <c r="BF108" s="229">
        <f>IF(N108="snížená",J108,0)</f>
        <v>0</v>
      </c>
      <c r="BG108" s="229">
        <f>IF(N108="zákl. přenesená",J108,0)</f>
        <v>0</v>
      </c>
      <c r="BH108" s="229">
        <f>IF(N108="sníž. přenesená",J108,0)</f>
        <v>0</v>
      </c>
      <c r="BI108" s="229">
        <f>IF(N108="nulová",J108,0)</f>
        <v>0</v>
      </c>
      <c r="BJ108" s="15" t="s">
        <v>87</v>
      </c>
      <c r="BK108" s="229">
        <f>ROUND(I108*H108,2)</f>
        <v>0</v>
      </c>
      <c r="BL108" s="15" t="s">
        <v>179</v>
      </c>
      <c r="BM108" s="15" t="s">
        <v>232</v>
      </c>
    </row>
    <row r="109" s="1" customFormat="1">
      <c r="B109" s="37"/>
      <c r="C109" s="38"/>
      <c r="D109" s="230" t="s">
        <v>181</v>
      </c>
      <c r="E109" s="38"/>
      <c r="F109" s="231" t="s">
        <v>231</v>
      </c>
      <c r="G109" s="38"/>
      <c r="H109" s="38"/>
      <c r="I109" s="142"/>
      <c r="J109" s="38"/>
      <c r="K109" s="38"/>
      <c r="L109" s="42"/>
      <c r="M109" s="232"/>
      <c r="N109" s="78"/>
      <c r="O109" s="78"/>
      <c r="P109" s="78"/>
      <c r="Q109" s="78"/>
      <c r="R109" s="78"/>
      <c r="S109" s="78"/>
      <c r="T109" s="79"/>
      <c r="AT109" s="15" t="s">
        <v>181</v>
      </c>
      <c r="AU109" s="15" t="s">
        <v>90</v>
      </c>
    </row>
    <row r="110" s="1" customFormat="1" ht="16.5" customHeight="1">
      <c r="B110" s="37"/>
      <c r="C110" s="218" t="s">
        <v>233</v>
      </c>
      <c r="D110" s="218" t="s">
        <v>175</v>
      </c>
      <c r="E110" s="219" t="s">
        <v>234</v>
      </c>
      <c r="F110" s="220" t="s">
        <v>235</v>
      </c>
      <c r="G110" s="221" t="s">
        <v>178</v>
      </c>
      <c r="H110" s="222">
        <v>1</v>
      </c>
      <c r="I110" s="223"/>
      <c r="J110" s="224">
        <f>ROUND(I110*H110,2)</f>
        <v>0</v>
      </c>
      <c r="K110" s="220" t="s">
        <v>1</v>
      </c>
      <c r="L110" s="42"/>
      <c r="M110" s="225" t="s">
        <v>1</v>
      </c>
      <c r="N110" s="226" t="s">
        <v>50</v>
      </c>
      <c r="O110" s="78"/>
      <c r="P110" s="227">
        <f>O110*H110</f>
        <v>0</v>
      </c>
      <c r="Q110" s="227">
        <v>0</v>
      </c>
      <c r="R110" s="227">
        <f>Q110*H110</f>
        <v>0</v>
      </c>
      <c r="S110" s="227">
        <v>0</v>
      </c>
      <c r="T110" s="228">
        <f>S110*H110</f>
        <v>0</v>
      </c>
      <c r="AR110" s="15" t="s">
        <v>179</v>
      </c>
      <c r="AT110" s="15" t="s">
        <v>175</v>
      </c>
      <c r="AU110" s="15" t="s">
        <v>90</v>
      </c>
      <c r="AY110" s="15" t="s">
        <v>174</v>
      </c>
      <c r="BE110" s="229">
        <f>IF(N110="základní",J110,0)</f>
        <v>0</v>
      </c>
      <c r="BF110" s="229">
        <f>IF(N110="snížená",J110,0)</f>
        <v>0</v>
      </c>
      <c r="BG110" s="229">
        <f>IF(N110="zákl. přenesená",J110,0)</f>
        <v>0</v>
      </c>
      <c r="BH110" s="229">
        <f>IF(N110="sníž. přenesená",J110,0)</f>
        <v>0</v>
      </c>
      <c r="BI110" s="229">
        <f>IF(N110="nulová",J110,0)</f>
        <v>0</v>
      </c>
      <c r="BJ110" s="15" t="s">
        <v>87</v>
      </c>
      <c r="BK110" s="229">
        <f>ROUND(I110*H110,2)</f>
        <v>0</v>
      </c>
      <c r="BL110" s="15" t="s">
        <v>179</v>
      </c>
      <c r="BM110" s="15" t="s">
        <v>236</v>
      </c>
    </row>
    <row r="111" s="1" customFormat="1">
      <c r="B111" s="37"/>
      <c r="C111" s="38"/>
      <c r="D111" s="230" t="s">
        <v>181</v>
      </c>
      <c r="E111" s="38"/>
      <c r="F111" s="231" t="s">
        <v>235</v>
      </c>
      <c r="G111" s="38"/>
      <c r="H111" s="38"/>
      <c r="I111" s="142"/>
      <c r="J111" s="38"/>
      <c r="K111" s="38"/>
      <c r="L111" s="42"/>
      <c r="M111" s="232"/>
      <c r="N111" s="78"/>
      <c r="O111" s="78"/>
      <c r="P111" s="78"/>
      <c r="Q111" s="78"/>
      <c r="R111" s="78"/>
      <c r="S111" s="78"/>
      <c r="T111" s="79"/>
      <c r="AT111" s="15" t="s">
        <v>181</v>
      </c>
      <c r="AU111" s="15" t="s">
        <v>90</v>
      </c>
    </row>
    <row r="112" s="1" customFormat="1" ht="16.5" customHeight="1">
      <c r="B112" s="37"/>
      <c r="C112" s="218" t="s">
        <v>8</v>
      </c>
      <c r="D112" s="218" t="s">
        <v>175</v>
      </c>
      <c r="E112" s="219" t="s">
        <v>237</v>
      </c>
      <c r="F112" s="220" t="s">
        <v>238</v>
      </c>
      <c r="G112" s="221" t="s">
        <v>178</v>
      </c>
      <c r="H112" s="222">
        <v>1</v>
      </c>
      <c r="I112" s="223"/>
      <c r="J112" s="224">
        <f>ROUND(I112*H112,2)</f>
        <v>0</v>
      </c>
      <c r="K112" s="220" t="s">
        <v>1</v>
      </c>
      <c r="L112" s="42"/>
      <c r="M112" s="225" t="s">
        <v>1</v>
      </c>
      <c r="N112" s="226" t="s">
        <v>50</v>
      </c>
      <c r="O112" s="78"/>
      <c r="P112" s="227">
        <f>O112*H112</f>
        <v>0</v>
      </c>
      <c r="Q112" s="227">
        <v>0</v>
      </c>
      <c r="R112" s="227">
        <f>Q112*H112</f>
        <v>0</v>
      </c>
      <c r="S112" s="227">
        <v>0</v>
      </c>
      <c r="T112" s="228">
        <f>S112*H112</f>
        <v>0</v>
      </c>
      <c r="AR112" s="15" t="s">
        <v>179</v>
      </c>
      <c r="AT112" s="15" t="s">
        <v>175</v>
      </c>
      <c r="AU112" s="15" t="s">
        <v>90</v>
      </c>
      <c r="AY112" s="15" t="s">
        <v>174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15" t="s">
        <v>87</v>
      </c>
      <c r="BK112" s="229">
        <f>ROUND(I112*H112,2)</f>
        <v>0</v>
      </c>
      <c r="BL112" s="15" t="s">
        <v>179</v>
      </c>
      <c r="BM112" s="15" t="s">
        <v>239</v>
      </c>
    </row>
    <row r="113" s="1" customFormat="1">
      <c r="B113" s="37"/>
      <c r="C113" s="38"/>
      <c r="D113" s="230" t="s">
        <v>181</v>
      </c>
      <c r="E113" s="38"/>
      <c r="F113" s="231" t="s">
        <v>240</v>
      </c>
      <c r="G113" s="38"/>
      <c r="H113" s="38"/>
      <c r="I113" s="142"/>
      <c r="J113" s="38"/>
      <c r="K113" s="38"/>
      <c r="L113" s="42"/>
      <c r="M113" s="233"/>
      <c r="N113" s="234"/>
      <c r="O113" s="234"/>
      <c r="P113" s="234"/>
      <c r="Q113" s="234"/>
      <c r="R113" s="234"/>
      <c r="S113" s="234"/>
      <c r="T113" s="235"/>
      <c r="AT113" s="15" t="s">
        <v>181</v>
      </c>
      <c r="AU113" s="15" t="s">
        <v>90</v>
      </c>
    </row>
    <row r="114" s="1" customFormat="1" ht="6.96" customHeight="1">
      <c r="B114" s="56"/>
      <c r="C114" s="57"/>
      <c r="D114" s="57"/>
      <c r="E114" s="57"/>
      <c r="F114" s="57"/>
      <c r="G114" s="57"/>
      <c r="H114" s="57"/>
      <c r="I114" s="169"/>
      <c r="J114" s="57"/>
      <c r="K114" s="57"/>
      <c r="L114" s="42"/>
    </row>
  </sheetData>
  <sheetProtection sheet="1" autoFilter="0" formatColumns="0" formatRows="0" objects="1" scenarios="1" spinCount="100000" saltValue="xHKRO8Hfrd4b+zbyMv+7Stu/cMaKSTG7Ef2qRFBU5qV45jaIUM8uTq7LAXaoGDq1LIYHW3SsG3wzpYV8NwevDQ==" hashValue="0OGCKqxVjaCXREzwjmSFp3gB2DfpqKj6fxln6vV4kJqDv4heXsQOHu5cLqmUX40RvxC9BEGYILgLQBgrYHDFWA==" algorithmName="SHA-512" password="CC35"/>
  <autoFilter ref="C80:K113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14.17" style="135" customWidth="1"/>
    <col min="10" max="10" width="23.5" customWidth="1"/>
    <col min="11" max="11" width="15.5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5" t="s">
        <v>98</v>
      </c>
    </row>
    <row r="3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8"/>
      <c r="AT3" s="15" t="s">
        <v>90</v>
      </c>
    </row>
    <row r="4" ht="24.96" customHeight="1">
      <c r="B4" s="18"/>
      <c r="D4" s="139" t="s">
        <v>143</v>
      </c>
      <c r="L4" s="18"/>
      <c r="M4" s="22" t="s">
        <v>10</v>
      </c>
      <c r="AT4" s="15" t="s">
        <v>4</v>
      </c>
    </row>
    <row r="5" ht="6.96" customHeight="1">
      <c r="B5" s="18"/>
      <c r="L5" s="18"/>
    </row>
    <row r="6" ht="12" customHeight="1">
      <c r="B6" s="18"/>
      <c r="D6" s="140" t="s">
        <v>16</v>
      </c>
      <c r="L6" s="18"/>
    </row>
    <row r="7" ht="16.5" customHeight="1">
      <c r="B7" s="18"/>
      <c r="E7" s="141" t="str">
        <f>'Rekapitulace stavby'!K6</f>
        <v>Kanalizace Stříbrná Skalice - III.etapa</v>
      </c>
      <c r="F7" s="140"/>
      <c r="G7" s="140"/>
      <c r="H7" s="140"/>
      <c r="L7" s="18"/>
    </row>
    <row r="8" ht="12" customHeight="1">
      <c r="B8" s="18"/>
      <c r="D8" s="140" t="s">
        <v>144</v>
      </c>
      <c r="L8" s="18"/>
    </row>
    <row r="9" s="1" customFormat="1" ht="16.5" customHeight="1">
      <c r="B9" s="42"/>
      <c r="E9" s="141" t="s">
        <v>241</v>
      </c>
      <c r="F9" s="1"/>
      <c r="G9" s="1"/>
      <c r="H9" s="1"/>
      <c r="I9" s="142"/>
      <c r="L9" s="42"/>
    </row>
    <row r="10" s="1" customFormat="1" ht="12" customHeight="1">
      <c r="B10" s="42"/>
      <c r="D10" s="140" t="s">
        <v>242</v>
      </c>
      <c r="I10" s="142"/>
      <c r="L10" s="42"/>
    </row>
    <row r="11" s="1" customFormat="1" ht="36.96" customHeight="1">
      <c r="B11" s="42"/>
      <c r="E11" s="143" t="s">
        <v>243</v>
      </c>
      <c r="F11" s="1"/>
      <c r="G11" s="1"/>
      <c r="H11" s="1"/>
      <c r="I11" s="142"/>
      <c r="L11" s="42"/>
    </row>
    <row r="12" s="1" customFormat="1">
      <c r="B12" s="42"/>
      <c r="I12" s="142"/>
      <c r="L12" s="42"/>
    </row>
    <row r="13" s="1" customFormat="1" ht="12" customHeight="1">
      <c r="B13" s="42"/>
      <c r="D13" s="140" t="s">
        <v>18</v>
      </c>
      <c r="F13" s="15" t="s">
        <v>89</v>
      </c>
      <c r="I13" s="144" t="s">
        <v>20</v>
      </c>
      <c r="J13" s="15" t="s">
        <v>244</v>
      </c>
      <c r="L13" s="42"/>
    </row>
    <row r="14" s="1" customFormat="1" ht="12" customHeight="1">
      <c r="B14" s="42"/>
      <c r="D14" s="140" t="s">
        <v>22</v>
      </c>
      <c r="F14" s="15" t="s">
        <v>245</v>
      </c>
      <c r="I14" s="144" t="s">
        <v>24</v>
      </c>
      <c r="J14" s="145" t="str">
        <f>'Rekapitulace stavby'!AN8</f>
        <v>30. 1. 2019</v>
      </c>
      <c r="L14" s="42"/>
    </row>
    <row r="15" s="1" customFormat="1" ht="21.84" customHeight="1">
      <c r="B15" s="42"/>
      <c r="D15" s="146" t="s">
        <v>26</v>
      </c>
      <c r="F15" s="147" t="s">
        <v>27</v>
      </c>
      <c r="I15" s="148" t="s">
        <v>28</v>
      </c>
      <c r="J15" s="147" t="s">
        <v>246</v>
      </c>
      <c r="L15" s="42"/>
    </row>
    <row r="16" s="1" customFormat="1" ht="12" customHeight="1">
      <c r="B16" s="42"/>
      <c r="D16" s="140" t="s">
        <v>30</v>
      </c>
      <c r="I16" s="144" t="s">
        <v>31</v>
      </c>
      <c r="J16" s="15" t="str">
        <f>IF('Rekapitulace stavby'!AN10="","",'Rekapitulace stavby'!AN10)</f>
        <v>00235750</v>
      </c>
      <c r="L16" s="42"/>
    </row>
    <row r="17" s="1" customFormat="1" ht="18" customHeight="1">
      <c r="B17" s="42"/>
      <c r="E17" s="15" t="str">
        <f>IF('Rekapitulace stavby'!E11="","",'Rekapitulace stavby'!E11)</f>
        <v>Obec Stříbrná Skalice</v>
      </c>
      <c r="I17" s="144" t="s">
        <v>34</v>
      </c>
      <c r="J17" s="15" t="str">
        <f>IF('Rekapitulace stavby'!AN11="","",'Rekapitulace stavby'!AN11)</f>
        <v/>
      </c>
      <c r="L17" s="42"/>
    </row>
    <row r="18" s="1" customFormat="1" ht="6.96" customHeight="1">
      <c r="B18" s="42"/>
      <c r="I18" s="142"/>
      <c r="L18" s="42"/>
    </row>
    <row r="19" s="1" customFormat="1" ht="12" customHeight="1">
      <c r="B19" s="42"/>
      <c r="D19" s="140" t="s">
        <v>35</v>
      </c>
      <c r="I19" s="144" t="s">
        <v>31</v>
      </c>
      <c r="J19" s="31" t="str">
        <f>'Rekapitulace stavby'!AN13</f>
        <v>Vyplň údaj</v>
      </c>
      <c r="L19" s="42"/>
    </row>
    <row r="20" s="1" customFormat="1" ht="18" customHeight="1">
      <c r="B20" s="42"/>
      <c r="E20" s="31" t="str">
        <f>'Rekapitulace stavby'!E14</f>
        <v>Vyplň údaj</v>
      </c>
      <c r="F20" s="15"/>
      <c r="G20" s="15"/>
      <c r="H20" s="15"/>
      <c r="I20" s="144" t="s">
        <v>34</v>
      </c>
      <c r="J20" s="31" t="str">
        <f>'Rekapitulace stavby'!AN14</f>
        <v>Vyplň údaj</v>
      </c>
      <c r="L20" s="42"/>
    </row>
    <row r="21" s="1" customFormat="1" ht="6.96" customHeight="1">
      <c r="B21" s="42"/>
      <c r="I21" s="142"/>
      <c r="L21" s="42"/>
    </row>
    <row r="22" s="1" customFormat="1" ht="12" customHeight="1">
      <c r="B22" s="42"/>
      <c r="D22" s="140" t="s">
        <v>37</v>
      </c>
      <c r="I22" s="144" t="s">
        <v>31</v>
      </c>
      <c r="J22" s="15" t="s">
        <v>1</v>
      </c>
      <c r="L22" s="42"/>
    </row>
    <row r="23" s="1" customFormat="1" ht="18" customHeight="1">
      <c r="B23" s="42"/>
      <c r="E23" s="15" t="s">
        <v>247</v>
      </c>
      <c r="I23" s="144" t="s">
        <v>34</v>
      </c>
      <c r="J23" s="15" t="s">
        <v>1</v>
      </c>
      <c r="L23" s="42"/>
    </row>
    <row r="24" s="1" customFormat="1" ht="6.96" customHeight="1">
      <c r="B24" s="42"/>
      <c r="I24" s="142"/>
      <c r="L24" s="42"/>
    </row>
    <row r="25" s="1" customFormat="1" ht="12" customHeight="1">
      <c r="B25" s="42"/>
      <c r="D25" s="140" t="s">
        <v>41</v>
      </c>
      <c r="I25" s="144" t="s">
        <v>31</v>
      </c>
      <c r="J25" s="15" t="s">
        <v>1</v>
      </c>
      <c r="L25" s="42"/>
    </row>
    <row r="26" s="1" customFormat="1" ht="18" customHeight="1">
      <c r="B26" s="42"/>
      <c r="E26" s="15" t="s">
        <v>42</v>
      </c>
      <c r="I26" s="144" t="s">
        <v>34</v>
      </c>
      <c r="J26" s="15" t="s">
        <v>1</v>
      </c>
      <c r="L26" s="42"/>
    </row>
    <row r="27" s="1" customFormat="1" ht="6.96" customHeight="1">
      <c r="B27" s="42"/>
      <c r="I27" s="142"/>
      <c r="L27" s="42"/>
    </row>
    <row r="28" s="1" customFormat="1" ht="12" customHeight="1">
      <c r="B28" s="42"/>
      <c r="D28" s="140" t="s">
        <v>43</v>
      </c>
      <c r="I28" s="142"/>
      <c r="L28" s="42"/>
    </row>
    <row r="29" s="7" customFormat="1" ht="16.5" customHeight="1">
      <c r="B29" s="149"/>
      <c r="E29" s="150" t="s">
        <v>1</v>
      </c>
      <c r="F29" s="150"/>
      <c r="G29" s="150"/>
      <c r="H29" s="150"/>
      <c r="I29" s="151"/>
      <c r="L29" s="149"/>
    </row>
    <row r="30" s="1" customFormat="1" ht="6.96" customHeight="1">
      <c r="B30" s="42"/>
      <c r="I30" s="142"/>
      <c r="L30" s="42"/>
    </row>
    <row r="31" s="1" customFormat="1" ht="6.96" customHeight="1">
      <c r="B31" s="42"/>
      <c r="D31" s="70"/>
      <c r="E31" s="70"/>
      <c r="F31" s="70"/>
      <c r="G31" s="70"/>
      <c r="H31" s="70"/>
      <c r="I31" s="152"/>
      <c r="J31" s="70"/>
      <c r="K31" s="70"/>
      <c r="L31" s="42"/>
    </row>
    <row r="32" s="1" customFormat="1" ht="25.44" customHeight="1">
      <c r="B32" s="42"/>
      <c r="D32" s="153" t="s">
        <v>45</v>
      </c>
      <c r="I32" s="142"/>
      <c r="J32" s="154">
        <f>ROUND(J105, 2)</f>
        <v>0</v>
      </c>
      <c r="L32" s="42"/>
    </row>
    <row r="33" s="1" customFormat="1" ht="6.96" customHeight="1">
      <c r="B33" s="42"/>
      <c r="D33" s="70"/>
      <c r="E33" s="70"/>
      <c r="F33" s="70"/>
      <c r="G33" s="70"/>
      <c r="H33" s="70"/>
      <c r="I33" s="152"/>
      <c r="J33" s="70"/>
      <c r="K33" s="70"/>
      <c r="L33" s="42"/>
    </row>
    <row r="34" s="1" customFormat="1" ht="14.4" customHeight="1">
      <c r="B34" s="42"/>
      <c r="F34" s="155" t="s">
        <v>47</v>
      </c>
      <c r="I34" s="156" t="s">
        <v>46</v>
      </c>
      <c r="J34" s="155" t="s">
        <v>48</v>
      </c>
      <c r="L34" s="42"/>
    </row>
    <row r="35" s="1" customFormat="1" ht="14.4" customHeight="1">
      <c r="B35" s="42"/>
      <c r="D35" s="140" t="s">
        <v>49</v>
      </c>
      <c r="E35" s="140" t="s">
        <v>50</v>
      </c>
      <c r="F35" s="157">
        <f>ROUND((SUM(BE105:BE420)),  2)</f>
        <v>0</v>
      </c>
      <c r="I35" s="158">
        <v>0.20999999999999999</v>
      </c>
      <c r="J35" s="157">
        <f>ROUND(((SUM(BE105:BE420))*I35),  2)</f>
        <v>0</v>
      </c>
      <c r="L35" s="42"/>
    </row>
    <row r="36" s="1" customFormat="1" ht="14.4" customHeight="1">
      <c r="B36" s="42"/>
      <c r="E36" s="140" t="s">
        <v>51</v>
      </c>
      <c r="F36" s="157">
        <f>ROUND((SUM(BF105:BF420)),  2)</f>
        <v>0</v>
      </c>
      <c r="I36" s="158">
        <v>0.14999999999999999</v>
      </c>
      <c r="J36" s="157">
        <f>ROUND(((SUM(BF105:BF420))*I36),  2)</f>
        <v>0</v>
      </c>
      <c r="L36" s="42"/>
    </row>
    <row r="37" hidden="1" s="1" customFormat="1" ht="14.4" customHeight="1">
      <c r="B37" s="42"/>
      <c r="E37" s="140" t="s">
        <v>52</v>
      </c>
      <c r="F37" s="157">
        <f>ROUND((SUM(BG105:BG420)),  2)</f>
        <v>0</v>
      </c>
      <c r="I37" s="158">
        <v>0.20999999999999999</v>
      </c>
      <c r="J37" s="157">
        <f>0</f>
        <v>0</v>
      </c>
      <c r="L37" s="42"/>
    </row>
    <row r="38" hidden="1" s="1" customFormat="1" ht="14.4" customHeight="1">
      <c r="B38" s="42"/>
      <c r="E38" s="140" t="s">
        <v>53</v>
      </c>
      <c r="F38" s="157">
        <f>ROUND((SUM(BH105:BH420)),  2)</f>
        <v>0</v>
      </c>
      <c r="I38" s="158">
        <v>0.14999999999999999</v>
      </c>
      <c r="J38" s="157">
        <f>0</f>
        <v>0</v>
      </c>
      <c r="L38" s="42"/>
    </row>
    <row r="39" hidden="1" s="1" customFormat="1" ht="14.4" customHeight="1">
      <c r="B39" s="42"/>
      <c r="E39" s="140" t="s">
        <v>54</v>
      </c>
      <c r="F39" s="157">
        <f>ROUND((SUM(BI105:BI420)),  2)</f>
        <v>0</v>
      </c>
      <c r="I39" s="158">
        <v>0</v>
      </c>
      <c r="J39" s="157">
        <f>0</f>
        <v>0</v>
      </c>
      <c r="L39" s="42"/>
    </row>
    <row r="40" s="1" customFormat="1" ht="6.96" customHeight="1">
      <c r="B40" s="42"/>
      <c r="I40" s="142"/>
      <c r="L40" s="42"/>
    </row>
    <row r="41" s="1" customFormat="1" ht="25.44" customHeight="1">
      <c r="B41" s="42"/>
      <c r="C41" s="159"/>
      <c r="D41" s="160" t="s">
        <v>55</v>
      </c>
      <c r="E41" s="161"/>
      <c r="F41" s="161"/>
      <c r="G41" s="162" t="s">
        <v>56</v>
      </c>
      <c r="H41" s="163" t="s">
        <v>57</v>
      </c>
      <c r="I41" s="164"/>
      <c r="J41" s="165">
        <f>SUM(J32:J39)</f>
        <v>0</v>
      </c>
      <c r="K41" s="166"/>
      <c r="L41" s="42"/>
    </row>
    <row r="42" s="1" customFormat="1" ht="14.4" customHeight="1">
      <c r="B42" s="167"/>
      <c r="C42" s="168"/>
      <c r="D42" s="168"/>
      <c r="E42" s="168"/>
      <c r="F42" s="168"/>
      <c r="G42" s="168"/>
      <c r="H42" s="168"/>
      <c r="I42" s="169"/>
      <c r="J42" s="168"/>
      <c r="K42" s="168"/>
      <c r="L42" s="42"/>
    </row>
    <row r="46" s="1" customFormat="1" ht="6.96" customHeight="1">
      <c r="B46" s="170"/>
      <c r="C46" s="171"/>
      <c r="D46" s="171"/>
      <c r="E46" s="171"/>
      <c r="F46" s="171"/>
      <c r="G46" s="171"/>
      <c r="H46" s="171"/>
      <c r="I46" s="172"/>
      <c r="J46" s="171"/>
      <c r="K46" s="171"/>
      <c r="L46" s="42"/>
    </row>
    <row r="47" s="1" customFormat="1" ht="24.96" customHeight="1">
      <c r="B47" s="37"/>
      <c r="C47" s="21" t="s">
        <v>151</v>
      </c>
      <c r="D47" s="38"/>
      <c r="E47" s="38"/>
      <c r="F47" s="38"/>
      <c r="G47" s="38"/>
      <c r="H47" s="38"/>
      <c r="I47" s="142"/>
      <c r="J47" s="38"/>
      <c r="K47" s="38"/>
      <c r="L47" s="42"/>
    </row>
    <row r="48" s="1" customFormat="1" ht="6.96" customHeight="1">
      <c r="B48" s="37"/>
      <c r="C48" s="38"/>
      <c r="D48" s="38"/>
      <c r="E48" s="38"/>
      <c r="F48" s="38"/>
      <c r="G48" s="38"/>
      <c r="H48" s="38"/>
      <c r="I48" s="142"/>
      <c r="J48" s="38"/>
      <c r="K48" s="38"/>
      <c r="L48" s="42"/>
    </row>
    <row r="49" s="1" customFormat="1" ht="12" customHeight="1">
      <c r="B49" s="37"/>
      <c r="C49" s="30" t="s">
        <v>16</v>
      </c>
      <c r="D49" s="38"/>
      <c r="E49" s="38"/>
      <c r="F49" s="38"/>
      <c r="G49" s="38"/>
      <c r="H49" s="38"/>
      <c r="I49" s="142"/>
      <c r="J49" s="38"/>
      <c r="K49" s="38"/>
      <c r="L49" s="42"/>
    </row>
    <row r="50" s="1" customFormat="1" ht="16.5" customHeight="1">
      <c r="B50" s="37"/>
      <c r="C50" s="38"/>
      <c r="D50" s="38"/>
      <c r="E50" s="173" t="str">
        <f>E7</f>
        <v>Kanalizace Stříbrná Skalice - III.etapa</v>
      </c>
      <c r="F50" s="30"/>
      <c r="G50" s="30"/>
      <c r="H50" s="30"/>
      <c r="I50" s="142"/>
      <c r="J50" s="38"/>
      <c r="K50" s="38"/>
      <c r="L50" s="42"/>
    </row>
    <row r="51" ht="12" customHeight="1">
      <c r="B51" s="19"/>
      <c r="C51" s="30" t="s">
        <v>144</v>
      </c>
      <c r="D51" s="20"/>
      <c r="E51" s="20"/>
      <c r="F51" s="20"/>
      <c r="G51" s="20"/>
      <c r="H51" s="20"/>
      <c r="I51" s="135"/>
      <c r="J51" s="20"/>
      <c r="K51" s="20"/>
      <c r="L51" s="18"/>
    </row>
    <row r="52" s="1" customFormat="1" ht="16.5" customHeight="1">
      <c r="B52" s="37"/>
      <c r="C52" s="38"/>
      <c r="D52" s="38"/>
      <c r="E52" s="173" t="s">
        <v>241</v>
      </c>
      <c r="F52" s="38"/>
      <c r="G52" s="38"/>
      <c r="H52" s="38"/>
      <c r="I52" s="142"/>
      <c r="J52" s="38"/>
      <c r="K52" s="38"/>
      <c r="L52" s="42"/>
    </row>
    <row r="53" s="1" customFormat="1" ht="12" customHeight="1">
      <c r="B53" s="37"/>
      <c r="C53" s="30" t="s">
        <v>242</v>
      </c>
      <c r="D53" s="38"/>
      <c r="E53" s="38"/>
      <c r="F53" s="38"/>
      <c r="G53" s="38"/>
      <c r="H53" s="38"/>
      <c r="I53" s="142"/>
      <c r="J53" s="38"/>
      <c r="K53" s="38"/>
      <c r="L53" s="42"/>
    </row>
    <row r="54" s="1" customFormat="1" ht="16.5" customHeight="1">
      <c r="B54" s="37"/>
      <c r="C54" s="38"/>
      <c r="D54" s="38"/>
      <c r="E54" s="63" t="str">
        <f>E11</f>
        <v>2019_01_01.1 - SO 1.01 Podtlaková stanice VS 1 - stavební</v>
      </c>
      <c r="F54" s="38"/>
      <c r="G54" s="38"/>
      <c r="H54" s="38"/>
      <c r="I54" s="142"/>
      <c r="J54" s="38"/>
      <c r="K54" s="38"/>
      <c r="L54" s="42"/>
    </row>
    <row r="55" s="1" customFormat="1" ht="6.96" customHeight="1">
      <c r="B55" s="37"/>
      <c r="C55" s="38"/>
      <c r="D55" s="38"/>
      <c r="E55" s="38"/>
      <c r="F55" s="38"/>
      <c r="G55" s="38"/>
      <c r="H55" s="38"/>
      <c r="I55" s="142"/>
      <c r="J55" s="38"/>
      <c r="K55" s="38"/>
      <c r="L55" s="42"/>
    </row>
    <row r="56" s="1" customFormat="1" ht="12" customHeight="1">
      <c r="B56" s="37"/>
      <c r="C56" s="30" t="s">
        <v>22</v>
      </c>
      <c r="D56" s="38"/>
      <c r="E56" s="38"/>
      <c r="F56" s="25" t="str">
        <f>F14</f>
        <v xml:space="preserve"> </v>
      </c>
      <c r="G56" s="38"/>
      <c r="H56" s="38"/>
      <c r="I56" s="144" t="s">
        <v>24</v>
      </c>
      <c r="J56" s="66" t="str">
        <f>IF(J14="","",J14)</f>
        <v>30. 1. 2019</v>
      </c>
      <c r="K56" s="38"/>
      <c r="L56" s="42"/>
    </row>
    <row r="57" s="1" customFormat="1" ht="6.96" customHeight="1">
      <c r="B57" s="37"/>
      <c r="C57" s="38"/>
      <c r="D57" s="38"/>
      <c r="E57" s="38"/>
      <c r="F57" s="38"/>
      <c r="G57" s="38"/>
      <c r="H57" s="38"/>
      <c r="I57" s="142"/>
      <c r="J57" s="38"/>
      <c r="K57" s="38"/>
      <c r="L57" s="42"/>
    </row>
    <row r="58" s="1" customFormat="1" ht="13.65" customHeight="1">
      <c r="B58" s="37"/>
      <c r="C58" s="30" t="s">
        <v>30</v>
      </c>
      <c r="D58" s="38"/>
      <c r="E58" s="38"/>
      <c r="F58" s="25" t="str">
        <f>E17</f>
        <v>Obec Stříbrná Skalice</v>
      </c>
      <c r="G58" s="38"/>
      <c r="H58" s="38"/>
      <c r="I58" s="144" t="s">
        <v>37</v>
      </c>
      <c r="J58" s="35" t="str">
        <f>E23</f>
        <v>VRV a.s.</v>
      </c>
      <c r="K58" s="38"/>
      <c r="L58" s="42"/>
    </row>
    <row r="59" s="1" customFormat="1" ht="13.65" customHeight="1">
      <c r="B59" s="37"/>
      <c r="C59" s="30" t="s">
        <v>35</v>
      </c>
      <c r="D59" s="38"/>
      <c r="E59" s="38"/>
      <c r="F59" s="25" t="str">
        <f>IF(E20="","",E20)</f>
        <v>Vyplň údaj</v>
      </c>
      <c r="G59" s="38"/>
      <c r="H59" s="38"/>
      <c r="I59" s="144" t="s">
        <v>41</v>
      </c>
      <c r="J59" s="35" t="str">
        <f>E26</f>
        <v>Dvořák</v>
      </c>
      <c r="K59" s="38"/>
      <c r="L59" s="42"/>
    </row>
    <row r="60" s="1" customFormat="1" ht="10.32" customHeight="1">
      <c r="B60" s="37"/>
      <c r="C60" s="38"/>
      <c r="D60" s="38"/>
      <c r="E60" s="38"/>
      <c r="F60" s="38"/>
      <c r="G60" s="38"/>
      <c r="H60" s="38"/>
      <c r="I60" s="142"/>
      <c r="J60" s="38"/>
      <c r="K60" s="38"/>
      <c r="L60" s="42"/>
    </row>
    <row r="61" s="1" customFormat="1" ht="29.28" customHeight="1">
      <c r="B61" s="37"/>
      <c r="C61" s="174" t="s">
        <v>152</v>
      </c>
      <c r="D61" s="175"/>
      <c r="E61" s="175"/>
      <c r="F61" s="175"/>
      <c r="G61" s="175"/>
      <c r="H61" s="175"/>
      <c r="I61" s="176"/>
      <c r="J61" s="177" t="s">
        <v>153</v>
      </c>
      <c r="K61" s="175"/>
      <c r="L61" s="42"/>
    </row>
    <row r="62" s="1" customFormat="1" ht="10.32" customHeight="1">
      <c r="B62" s="37"/>
      <c r="C62" s="38"/>
      <c r="D62" s="38"/>
      <c r="E62" s="38"/>
      <c r="F62" s="38"/>
      <c r="G62" s="38"/>
      <c r="H62" s="38"/>
      <c r="I62" s="142"/>
      <c r="J62" s="38"/>
      <c r="K62" s="38"/>
      <c r="L62" s="42"/>
    </row>
    <row r="63" s="1" customFormat="1" ht="22.8" customHeight="1">
      <c r="B63" s="37"/>
      <c r="C63" s="178" t="s">
        <v>154</v>
      </c>
      <c r="D63" s="38"/>
      <c r="E63" s="38"/>
      <c r="F63" s="38"/>
      <c r="G63" s="38"/>
      <c r="H63" s="38"/>
      <c r="I63" s="142"/>
      <c r="J63" s="97">
        <f>J105</f>
        <v>0</v>
      </c>
      <c r="K63" s="38"/>
      <c r="L63" s="42"/>
      <c r="AU63" s="15" t="s">
        <v>155</v>
      </c>
    </row>
    <row r="64" s="8" customFormat="1" ht="24.96" customHeight="1">
      <c r="B64" s="179"/>
      <c r="C64" s="180"/>
      <c r="D64" s="181" t="s">
        <v>248</v>
      </c>
      <c r="E64" s="182"/>
      <c r="F64" s="182"/>
      <c r="G64" s="182"/>
      <c r="H64" s="182"/>
      <c r="I64" s="183"/>
      <c r="J64" s="184">
        <f>J106</f>
        <v>0</v>
      </c>
      <c r="K64" s="180"/>
      <c r="L64" s="185"/>
    </row>
    <row r="65" s="9" customFormat="1" ht="19.92" customHeight="1">
      <c r="B65" s="186"/>
      <c r="C65" s="121"/>
      <c r="D65" s="187" t="s">
        <v>249</v>
      </c>
      <c r="E65" s="188"/>
      <c r="F65" s="188"/>
      <c r="G65" s="188"/>
      <c r="H65" s="188"/>
      <c r="I65" s="189"/>
      <c r="J65" s="190">
        <f>J107</f>
        <v>0</v>
      </c>
      <c r="K65" s="121"/>
      <c r="L65" s="191"/>
    </row>
    <row r="66" s="9" customFormat="1" ht="19.92" customHeight="1">
      <c r="B66" s="186"/>
      <c r="C66" s="121"/>
      <c r="D66" s="187" t="s">
        <v>250</v>
      </c>
      <c r="E66" s="188"/>
      <c r="F66" s="188"/>
      <c r="G66" s="188"/>
      <c r="H66" s="188"/>
      <c r="I66" s="189"/>
      <c r="J66" s="190">
        <f>J145</f>
        <v>0</v>
      </c>
      <c r="K66" s="121"/>
      <c r="L66" s="191"/>
    </row>
    <row r="67" s="9" customFormat="1" ht="19.92" customHeight="1">
      <c r="B67" s="186"/>
      <c r="C67" s="121"/>
      <c r="D67" s="187" t="s">
        <v>251</v>
      </c>
      <c r="E67" s="188"/>
      <c r="F67" s="188"/>
      <c r="G67" s="188"/>
      <c r="H67" s="188"/>
      <c r="I67" s="189"/>
      <c r="J67" s="190">
        <f>J161</f>
        <v>0</v>
      </c>
      <c r="K67" s="121"/>
      <c r="L67" s="191"/>
    </row>
    <row r="68" s="9" customFormat="1" ht="19.92" customHeight="1">
      <c r="B68" s="186"/>
      <c r="C68" s="121"/>
      <c r="D68" s="187" t="s">
        <v>252</v>
      </c>
      <c r="E68" s="188"/>
      <c r="F68" s="188"/>
      <c r="G68" s="188"/>
      <c r="H68" s="188"/>
      <c r="I68" s="189"/>
      <c r="J68" s="190">
        <f>J176</f>
        <v>0</v>
      </c>
      <c r="K68" s="121"/>
      <c r="L68" s="191"/>
    </row>
    <row r="69" s="9" customFormat="1" ht="19.92" customHeight="1">
      <c r="B69" s="186"/>
      <c r="C69" s="121"/>
      <c r="D69" s="187" t="s">
        <v>253</v>
      </c>
      <c r="E69" s="188"/>
      <c r="F69" s="188"/>
      <c r="G69" s="188"/>
      <c r="H69" s="188"/>
      <c r="I69" s="189"/>
      <c r="J69" s="190">
        <f>J189</f>
        <v>0</v>
      </c>
      <c r="K69" s="121"/>
      <c r="L69" s="191"/>
    </row>
    <row r="70" s="9" customFormat="1" ht="19.92" customHeight="1">
      <c r="B70" s="186"/>
      <c r="C70" s="121"/>
      <c r="D70" s="187" t="s">
        <v>254</v>
      </c>
      <c r="E70" s="188"/>
      <c r="F70" s="188"/>
      <c r="G70" s="188"/>
      <c r="H70" s="188"/>
      <c r="I70" s="189"/>
      <c r="J70" s="190">
        <f>J200</f>
        <v>0</v>
      </c>
      <c r="K70" s="121"/>
      <c r="L70" s="191"/>
    </row>
    <row r="71" s="9" customFormat="1" ht="19.92" customHeight="1">
      <c r="B71" s="186"/>
      <c r="C71" s="121"/>
      <c r="D71" s="187" t="s">
        <v>255</v>
      </c>
      <c r="E71" s="188"/>
      <c r="F71" s="188"/>
      <c r="G71" s="188"/>
      <c r="H71" s="188"/>
      <c r="I71" s="189"/>
      <c r="J71" s="190">
        <f>J225</f>
        <v>0</v>
      </c>
      <c r="K71" s="121"/>
      <c r="L71" s="191"/>
    </row>
    <row r="72" s="8" customFormat="1" ht="24.96" customHeight="1">
      <c r="B72" s="179"/>
      <c r="C72" s="180"/>
      <c r="D72" s="181" t="s">
        <v>256</v>
      </c>
      <c r="E72" s="182"/>
      <c r="F72" s="182"/>
      <c r="G72" s="182"/>
      <c r="H72" s="182"/>
      <c r="I72" s="183"/>
      <c r="J72" s="184">
        <f>J244</f>
        <v>0</v>
      </c>
      <c r="K72" s="180"/>
      <c r="L72" s="185"/>
    </row>
    <row r="73" s="9" customFormat="1" ht="19.92" customHeight="1">
      <c r="B73" s="186"/>
      <c r="C73" s="121"/>
      <c r="D73" s="187" t="s">
        <v>257</v>
      </c>
      <c r="E73" s="188"/>
      <c r="F73" s="188"/>
      <c r="G73" s="188"/>
      <c r="H73" s="188"/>
      <c r="I73" s="189"/>
      <c r="J73" s="190">
        <f>J245</f>
        <v>0</v>
      </c>
      <c r="K73" s="121"/>
      <c r="L73" s="191"/>
    </row>
    <row r="74" s="9" customFormat="1" ht="19.92" customHeight="1">
      <c r="B74" s="186"/>
      <c r="C74" s="121"/>
      <c r="D74" s="187" t="s">
        <v>258</v>
      </c>
      <c r="E74" s="188"/>
      <c r="F74" s="188"/>
      <c r="G74" s="188"/>
      <c r="H74" s="188"/>
      <c r="I74" s="189"/>
      <c r="J74" s="190">
        <f>J260</f>
        <v>0</v>
      </c>
      <c r="K74" s="121"/>
      <c r="L74" s="191"/>
    </row>
    <row r="75" s="9" customFormat="1" ht="19.92" customHeight="1">
      <c r="B75" s="186"/>
      <c r="C75" s="121"/>
      <c r="D75" s="187" t="s">
        <v>259</v>
      </c>
      <c r="E75" s="188"/>
      <c r="F75" s="188"/>
      <c r="G75" s="188"/>
      <c r="H75" s="188"/>
      <c r="I75" s="189"/>
      <c r="J75" s="190">
        <f>J278</f>
        <v>0</v>
      </c>
      <c r="K75" s="121"/>
      <c r="L75" s="191"/>
    </row>
    <row r="76" s="9" customFormat="1" ht="19.92" customHeight="1">
      <c r="B76" s="186"/>
      <c r="C76" s="121"/>
      <c r="D76" s="187" t="s">
        <v>260</v>
      </c>
      <c r="E76" s="188"/>
      <c r="F76" s="188"/>
      <c r="G76" s="188"/>
      <c r="H76" s="188"/>
      <c r="I76" s="189"/>
      <c r="J76" s="190">
        <f>J293</f>
        <v>0</v>
      </c>
      <c r="K76" s="121"/>
      <c r="L76" s="191"/>
    </row>
    <row r="77" s="9" customFormat="1" ht="19.92" customHeight="1">
      <c r="B77" s="186"/>
      <c r="C77" s="121"/>
      <c r="D77" s="187" t="s">
        <v>261</v>
      </c>
      <c r="E77" s="188"/>
      <c r="F77" s="188"/>
      <c r="G77" s="188"/>
      <c r="H77" s="188"/>
      <c r="I77" s="189"/>
      <c r="J77" s="190">
        <f>J322</f>
        <v>0</v>
      </c>
      <c r="K77" s="121"/>
      <c r="L77" s="191"/>
    </row>
    <row r="78" s="9" customFormat="1" ht="19.92" customHeight="1">
      <c r="B78" s="186"/>
      <c r="C78" s="121"/>
      <c r="D78" s="187" t="s">
        <v>262</v>
      </c>
      <c r="E78" s="188"/>
      <c r="F78" s="188"/>
      <c r="G78" s="188"/>
      <c r="H78" s="188"/>
      <c r="I78" s="189"/>
      <c r="J78" s="190">
        <f>J328</f>
        <v>0</v>
      </c>
      <c r="K78" s="121"/>
      <c r="L78" s="191"/>
    </row>
    <row r="79" s="9" customFormat="1" ht="19.92" customHeight="1">
      <c r="B79" s="186"/>
      <c r="C79" s="121"/>
      <c r="D79" s="187" t="s">
        <v>263</v>
      </c>
      <c r="E79" s="188"/>
      <c r="F79" s="188"/>
      <c r="G79" s="188"/>
      <c r="H79" s="188"/>
      <c r="I79" s="189"/>
      <c r="J79" s="190">
        <f>J341</f>
        <v>0</v>
      </c>
      <c r="K79" s="121"/>
      <c r="L79" s="191"/>
    </row>
    <row r="80" s="9" customFormat="1" ht="19.92" customHeight="1">
      <c r="B80" s="186"/>
      <c r="C80" s="121"/>
      <c r="D80" s="187" t="s">
        <v>264</v>
      </c>
      <c r="E80" s="188"/>
      <c r="F80" s="188"/>
      <c r="G80" s="188"/>
      <c r="H80" s="188"/>
      <c r="I80" s="189"/>
      <c r="J80" s="190">
        <f>J376</f>
        <v>0</v>
      </c>
      <c r="K80" s="121"/>
      <c r="L80" s="191"/>
    </row>
    <row r="81" s="9" customFormat="1" ht="19.92" customHeight="1">
      <c r="B81" s="186"/>
      <c r="C81" s="121"/>
      <c r="D81" s="187" t="s">
        <v>265</v>
      </c>
      <c r="E81" s="188"/>
      <c r="F81" s="188"/>
      <c r="G81" s="188"/>
      <c r="H81" s="188"/>
      <c r="I81" s="189"/>
      <c r="J81" s="190">
        <f>J396</f>
        <v>0</v>
      </c>
      <c r="K81" s="121"/>
      <c r="L81" s="191"/>
    </row>
    <row r="82" s="9" customFormat="1" ht="19.92" customHeight="1">
      <c r="B82" s="186"/>
      <c r="C82" s="121"/>
      <c r="D82" s="187" t="s">
        <v>266</v>
      </c>
      <c r="E82" s="188"/>
      <c r="F82" s="188"/>
      <c r="G82" s="188"/>
      <c r="H82" s="188"/>
      <c r="I82" s="189"/>
      <c r="J82" s="190">
        <f>J402</f>
        <v>0</v>
      </c>
      <c r="K82" s="121"/>
      <c r="L82" s="191"/>
    </row>
    <row r="83" s="9" customFormat="1" ht="19.92" customHeight="1">
      <c r="B83" s="186"/>
      <c r="C83" s="121"/>
      <c r="D83" s="187" t="s">
        <v>267</v>
      </c>
      <c r="E83" s="188"/>
      <c r="F83" s="188"/>
      <c r="G83" s="188"/>
      <c r="H83" s="188"/>
      <c r="I83" s="189"/>
      <c r="J83" s="190">
        <f>J408</f>
        <v>0</v>
      </c>
      <c r="K83" s="121"/>
      <c r="L83" s="191"/>
    </row>
    <row r="84" s="1" customFormat="1" ht="21.84" customHeight="1">
      <c r="B84" s="37"/>
      <c r="C84" s="38"/>
      <c r="D84" s="38"/>
      <c r="E84" s="38"/>
      <c r="F84" s="38"/>
      <c r="G84" s="38"/>
      <c r="H84" s="38"/>
      <c r="I84" s="142"/>
      <c r="J84" s="38"/>
      <c r="K84" s="38"/>
      <c r="L84" s="42"/>
    </row>
    <row r="85" s="1" customFormat="1" ht="6.96" customHeight="1">
      <c r="B85" s="56"/>
      <c r="C85" s="57"/>
      <c r="D85" s="57"/>
      <c r="E85" s="57"/>
      <c r="F85" s="57"/>
      <c r="G85" s="57"/>
      <c r="H85" s="57"/>
      <c r="I85" s="169"/>
      <c r="J85" s="57"/>
      <c r="K85" s="57"/>
      <c r="L85" s="42"/>
    </row>
    <row r="89" s="1" customFormat="1" ht="6.96" customHeight="1">
      <c r="B89" s="58"/>
      <c r="C89" s="59"/>
      <c r="D89" s="59"/>
      <c r="E89" s="59"/>
      <c r="F89" s="59"/>
      <c r="G89" s="59"/>
      <c r="H89" s="59"/>
      <c r="I89" s="172"/>
      <c r="J89" s="59"/>
      <c r="K89" s="59"/>
      <c r="L89" s="42"/>
    </row>
    <row r="90" s="1" customFormat="1" ht="24.96" customHeight="1">
      <c r="B90" s="37"/>
      <c r="C90" s="21" t="s">
        <v>158</v>
      </c>
      <c r="D90" s="38"/>
      <c r="E90" s="38"/>
      <c r="F90" s="38"/>
      <c r="G90" s="38"/>
      <c r="H90" s="38"/>
      <c r="I90" s="142"/>
      <c r="J90" s="38"/>
      <c r="K90" s="38"/>
      <c r="L90" s="42"/>
    </row>
    <row r="91" s="1" customFormat="1" ht="6.96" customHeight="1">
      <c r="B91" s="37"/>
      <c r="C91" s="38"/>
      <c r="D91" s="38"/>
      <c r="E91" s="38"/>
      <c r="F91" s="38"/>
      <c r="G91" s="38"/>
      <c r="H91" s="38"/>
      <c r="I91" s="142"/>
      <c r="J91" s="38"/>
      <c r="K91" s="38"/>
      <c r="L91" s="42"/>
    </row>
    <row r="92" s="1" customFormat="1" ht="12" customHeight="1">
      <c r="B92" s="37"/>
      <c r="C92" s="30" t="s">
        <v>16</v>
      </c>
      <c r="D92" s="38"/>
      <c r="E92" s="38"/>
      <c r="F92" s="38"/>
      <c r="G92" s="38"/>
      <c r="H92" s="38"/>
      <c r="I92" s="142"/>
      <c r="J92" s="38"/>
      <c r="K92" s="38"/>
      <c r="L92" s="42"/>
    </row>
    <row r="93" s="1" customFormat="1" ht="16.5" customHeight="1">
      <c r="B93" s="37"/>
      <c r="C93" s="38"/>
      <c r="D93" s="38"/>
      <c r="E93" s="173" t="str">
        <f>E7</f>
        <v>Kanalizace Stříbrná Skalice - III.etapa</v>
      </c>
      <c r="F93" s="30"/>
      <c r="G93" s="30"/>
      <c r="H93" s="30"/>
      <c r="I93" s="142"/>
      <c r="J93" s="38"/>
      <c r="K93" s="38"/>
      <c r="L93" s="42"/>
    </row>
    <row r="94" ht="12" customHeight="1">
      <c r="B94" s="19"/>
      <c r="C94" s="30" t="s">
        <v>144</v>
      </c>
      <c r="D94" s="20"/>
      <c r="E94" s="20"/>
      <c r="F94" s="20"/>
      <c r="G94" s="20"/>
      <c r="H94" s="20"/>
      <c r="I94" s="135"/>
      <c r="J94" s="20"/>
      <c r="K94" s="20"/>
      <c r="L94" s="18"/>
    </row>
    <row r="95" s="1" customFormat="1" ht="16.5" customHeight="1">
      <c r="B95" s="37"/>
      <c r="C95" s="38"/>
      <c r="D95" s="38"/>
      <c r="E95" s="173" t="s">
        <v>241</v>
      </c>
      <c r="F95" s="38"/>
      <c r="G95" s="38"/>
      <c r="H95" s="38"/>
      <c r="I95" s="142"/>
      <c r="J95" s="38"/>
      <c r="K95" s="38"/>
      <c r="L95" s="42"/>
    </row>
    <row r="96" s="1" customFormat="1" ht="12" customHeight="1">
      <c r="B96" s="37"/>
      <c r="C96" s="30" t="s">
        <v>242</v>
      </c>
      <c r="D96" s="38"/>
      <c r="E96" s="38"/>
      <c r="F96" s="38"/>
      <c r="G96" s="38"/>
      <c r="H96" s="38"/>
      <c r="I96" s="142"/>
      <c r="J96" s="38"/>
      <c r="K96" s="38"/>
      <c r="L96" s="42"/>
    </row>
    <row r="97" s="1" customFormat="1" ht="16.5" customHeight="1">
      <c r="B97" s="37"/>
      <c r="C97" s="38"/>
      <c r="D97" s="38"/>
      <c r="E97" s="63" t="str">
        <f>E11</f>
        <v>2019_01_01.1 - SO 1.01 Podtlaková stanice VS 1 - stavební</v>
      </c>
      <c r="F97" s="38"/>
      <c r="G97" s="38"/>
      <c r="H97" s="38"/>
      <c r="I97" s="142"/>
      <c r="J97" s="38"/>
      <c r="K97" s="38"/>
      <c r="L97" s="42"/>
    </row>
    <row r="98" s="1" customFormat="1" ht="6.96" customHeight="1">
      <c r="B98" s="37"/>
      <c r="C98" s="38"/>
      <c r="D98" s="38"/>
      <c r="E98" s="38"/>
      <c r="F98" s="38"/>
      <c r="G98" s="38"/>
      <c r="H98" s="38"/>
      <c r="I98" s="142"/>
      <c r="J98" s="38"/>
      <c r="K98" s="38"/>
      <c r="L98" s="42"/>
    </row>
    <row r="99" s="1" customFormat="1" ht="12" customHeight="1">
      <c r="B99" s="37"/>
      <c r="C99" s="30" t="s">
        <v>22</v>
      </c>
      <c r="D99" s="38"/>
      <c r="E99" s="38"/>
      <c r="F99" s="25" t="str">
        <f>F14</f>
        <v xml:space="preserve"> </v>
      </c>
      <c r="G99" s="38"/>
      <c r="H99" s="38"/>
      <c r="I99" s="144" t="s">
        <v>24</v>
      </c>
      <c r="J99" s="66" t="str">
        <f>IF(J14="","",J14)</f>
        <v>30. 1. 2019</v>
      </c>
      <c r="K99" s="38"/>
      <c r="L99" s="42"/>
    </row>
    <row r="100" s="1" customFormat="1" ht="6.96" customHeight="1">
      <c r="B100" s="37"/>
      <c r="C100" s="38"/>
      <c r="D100" s="38"/>
      <c r="E100" s="38"/>
      <c r="F100" s="38"/>
      <c r="G100" s="38"/>
      <c r="H100" s="38"/>
      <c r="I100" s="142"/>
      <c r="J100" s="38"/>
      <c r="K100" s="38"/>
      <c r="L100" s="42"/>
    </row>
    <row r="101" s="1" customFormat="1" ht="13.65" customHeight="1">
      <c r="B101" s="37"/>
      <c r="C101" s="30" t="s">
        <v>30</v>
      </c>
      <c r="D101" s="38"/>
      <c r="E101" s="38"/>
      <c r="F101" s="25" t="str">
        <f>E17</f>
        <v>Obec Stříbrná Skalice</v>
      </c>
      <c r="G101" s="38"/>
      <c r="H101" s="38"/>
      <c r="I101" s="144" t="s">
        <v>37</v>
      </c>
      <c r="J101" s="35" t="str">
        <f>E23</f>
        <v>VRV a.s.</v>
      </c>
      <c r="K101" s="38"/>
      <c r="L101" s="42"/>
    </row>
    <row r="102" s="1" customFormat="1" ht="13.65" customHeight="1">
      <c r="B102" s="37"/>
      <c r="C102" s="30" t="s">
        <v>35</v>
      </c>
      <c r="D102" s="38"/>
      <c r="E102" s="38"/>
      <c r="F102" s="25" t="str">
        <f>IF(E20="","",E20)</f>
        <v>Vyplň údaj</v>
      </c>
      <c r="G102" s="38"/>
      <c r="H102" s="38"/>
      <c r="I102" s="144" t="s">
        <v>41</v>
      </c>
      <c r="J102" s="35" t="str">
        <f>E26</f>
        <v>Dvořák</v>
      </c>
      <c r="K102" s="38"/>
      <c r="L102" s="42"/>
    </row>
    <row r="103" s="1" customFormat="1" ht="10.32" customHeight="1">
      <c r="B103" s="37"/>
      <c r="C103" s="38"/>
      <c r="D103" s="38"/>
      <c r="E103" s="38"/>
      <c r="F103" s="38"/>
      <c r="G103" s="38"/>
      <c r="H103" s="38"/>
      <c r="I103" s="142"/>
      <c r="J103" s="38"/>
      <c r="K103" s="38"/>
      <c r="L103" s="42"/>
    </row>
    <row r="104" s="10" customFormat="1" ht="29.28" customHeight="1">
      <c r="B104" s="192"/>
      <c r="C104" s="193" t="s">
        <v>159</v>
      </c>
      <c r="D104" s="194" t="s">
        <v>64</v>
      </c>
      <c r="E104" s="194" t="s">
        <v>60</v>
      </c>
      <c r="F104" s="194" t="s">
        <v>61</v>
      </c>
      <c r="G104" s="194" t="s">
        <v>160</v>
      </c>
      <c r="H104" s="194" t="s">
        <v>161</v>
      </c>
      <c r="I104" s="195" t="s">
        <v>162</v>
      </c>
      <c r="J104" s="194" t="s">
        <v>153</v>
      </c>
      <c r="K104" s="196" t="s">
        <v>163</v>
      </c>
      <c r="L104" s="197"/>
      <c r="M104" s="87" t="s">
        <v>1</v>
      </c>
      <c r="N104" s="88" t="s">
        <v>49</v>
      </c>
      <c r="O104" s="88" t="s">
        <v>164</v>
      </c>
      <c r="P104" s="88" t="s">
        <v>165</v>
      </c>
      <c r="Q104" s="88" t="s">
        <v>166</v>
      </c>
      <c r="R104" s="88" t="s">
        <v>167</v>
      </c>
      <c r="S104" s="88" t="s">
        <v>168</v>
      </c>
      <c r="T104" s="89" t="s">
        <v>169</v>
      </c>
    </row>
    <row r="105" s="1" customFormat="1" ht="22.8" customHeight="1">
      <c r="B105" s="37"/>
      <c r="C105" s="94" t="s">
        <v>170</v>
      </c>
      <c r="D105" s="38"/>
      <c r="E105" s="38"/>
      <c r="F105" s="38"/>
      <c r="G105" s="38"/>
      <c r="H105" s="38"/>
      <c r="I105" s="142"/>
      <c r="J105" s="198">
        <f>BK105</f>
        <v>0</v>
      </c>
      <c r="K105" s="38"/>
      <c r="L105" s="42"/>
      <c r="M105" s="90"/>
      <c r="N105" s="91"/>
      <c r="O105" s="91"/>
      <c r="P105" s="199">
        <f>P106+P244</f>
        <v>0</v>
      </c>
      <c r="Q105" s="91"/>
      <c r="R105" s="199">
        <f>R106+R244</f>
        <v>80.305072540000012</v>
      </c>
      <c r="S105" s="91"/>
      <c r="T105" s="200">
        <f>T106+T244</f>
        <v>0</v>
      </c>
      <c r="AT105" s="15" t="s">
        <v>78</v>
      </c>
      <c r="AU105" s="15" t="s">
        <v>155</v>
      </c>
      <c r="BK105" s="201">
        <f>BK106+BK244</f>
        <v>0</v>
      </c>
    </row>
    <row r="106" s="11" customFormat="1" ht="25.92" customHeight="1">
      <c r="B106" s="202"/>
      <c r="C106" s="203"/>
      <c r="D106" s="204" t="s">
        <v>78</v>
      </c>
      <c r="E106" s="205" t="s">
        <v>268</v>
      </c>
      <c r="F106" s="205" t="s">
        <v>269</v>
      </c>
      <c r="G106" s="203"/>
      <c r="H106" s="203"/>
      <c r="I106" s="206"/>
      <c r="J106" s="207">
        <f>BK106</f>
        <v>0</v>
      </c>
      <c r="K106" s="203"/>
      <c r="L106" s="208"/>
      <c r="M106" s="209"/>
      <c r="N106" s="210"/>
      <c r="O106" s="210"/>
      <c r="P106" s="211">
        <f>P107+P145+P161+P176+P189+P200+P225</f>
        <v>0</v>
      </c>
      <c r="Q106" s="210"/>
      <c r="R106" s="211">
        <f>R107+R145+R161+R176+R189+R200+R225</f>
        <v>76.716936560000008</v>
      </c>
      <c r="S106" s="210"/>
      <c r="T106" s="212">
        <f>T107+T145+T161+T176+T189+T200+T225</f>
        <v>0</v>
      </c>
      <c r="AR106" s="213" t="s">
        <v>87</v>
      </c>
      <c r="AT106" s="214" t="s">
        <v>78</v>
      </c>
      <c r="AU106" s="214" t="s">
        <v>79</v>
      </c>
      <c r="AY106" s="213" t="s">
        <v>174</v>
      </c>
      <c r="BK106" s="215">
        <f>BK107+BK145+BK161+BK176+BK189+BK200+BK225</f>
        <v>0</v>
      </c>
    </row>
    <row r="107" s="11" customFormat="1" ht="22.8" customHeight="1">
      <c r="B107" s="202"/>
      <c r="C107" s="203"/>
      <c r="D107" s="204" t="s">
        <v>78</v>
      </c>
      <c r="E107" s="216" t="s">
        <v>87</v>
      </c>
      <c r="F107" s="216" t="s">
        <v>270</v>
      </c>
      <c r="G107" s="203"/>
      <c r="H107" s="203"/>
      <c r="I107" s="206"/>
      <c r="J107" s="217">
        <f>BK107</f>
        <v>0</v>
      </c>
      <c r="K107" s="203"/>
      <c r="L107" s="208"/>
      <c r="M107" s="209"/>
      <c r="N107" s="210"/>
      <c r="O107" s="210"/>
      <c r="P107" s="211">
        <f>SUM(P108:P144)</f>
        <v>0</v>
      </c>
      <c r="Q107" s="210"/>
      <c r="R107" s="211">
        <f>SUM(R108:R144)</f>
        <v>0.15142099999999997</v>
      </c>
      <c r="S107" s="210"/>
      <c r="T107" s="212">
        <f>SUM(T108:T144)</f>
        <v>0</v>
      </c>
      <c r="AR107" s="213" t="s">
        <v>87</v>
      </c>
      <c r="AT107" s="214" t="s">
        <v>78</v>
      </c>
      <c r="AU107" s="214" t="s">
        <v>87</v>
      </c>
      <c r="AY107" s="213" t="s">
        <v>174</v>
      </c>
      <c r="BK107" s="215">
        <f>SUM(BK108:BK144)</f>
        <v>0</v>
      </c>
    </row>
    <row r="108" s="1" customFormat="1" ht="16.5" customHeight="1">
      <c r="B108" s="37"/>
      <c r="C108" s="218" t="s">
        <v>87</v>
      </c>
      <c r="D108" s="218" t="s">
        <v>175</v>
      </c>
      <c r="E108" s="219" t="s">
        <v>271</v>
      </c>
      <c r="F108" s="220" t="s">
        <v>272</v>
      </c>
      <c r="G108" s="221" t="s">
        <v>273</v>
      </c>
      <c r="H108" s="222">
        <v>120</v>
      </c>
      <c r="I108" s="223"/>
      <c r="J108" s="224">
        <f>ROUND(I108*H108,2)</f>
        <v>0</v>
      </c>
      <c r="K108" s="220" t="s">
        <v>274</v>
      </c>
      <c r="L108" s="42"/>
      <c r="M108" s="225" t="s">
        <v>1</v>
      </c>
      <c r="N108" s="226" t="s">
        <v>50</v>
      </c>
      <c r="O108" s="78"/>
      <c r="P108" s="227">
        <f>O108*H108</f>
        <v>0</v>
      </c>
      <c r="Q108" s="227">
        <v>0</v>
      </c>
      <c r="R108" s="227">
        <f>Q108*H108</f>
        <v>0</v>
      </c>
      <c r="S108" s="227">
        <v>0</v>
      </c>
      <c r="T108" s="228">
        <f>S108*H108</f>
        <v>0</v>
      </c>
      <c r="AR108" s="15" t="s">
        <v>192</v>
      </c>
      <c r="AT108" s="15" t="s">
        <v>175</v>
      </c>
      <c r="AU108" s="15" t="s">
        <v>90</v>
      </c>
      <c r="AY108" s="15" t="s">
        <v>174</v>
      </c>
      <c r="BE108" s="229">
        <f>IF(N108="základní",J108,0)</f>
        <v>0</v>
      </c>
      <c r="BF108" s="229">
        <f>IF(N108="snížená",J108,0)</f>
        <v>0</v>
      </c>
      <c r="BG108" s="229">
        <f>IF(N108="zákl. přenesená",J108,0)</f>
        <v>0</v>
      </c>
      <c r="BH108" s="229">
        <f>IF(N108="sníž. přenesená",J108,0)</f>
        <v>0</v>
      </c>
      <c r="BI108" s="229">
        <f>IF(N108="nulová",J108,0)</f>
        <v>0</v>
      </c>
      <c r="BJ108" s="15" t="s">
        <v>87</v>
      </c>
      <c r="BK108" s="229">
        <f>ROUND(I108*H108,2)</f>
        <v>0</v>
      </c>
      <c r="BL108" s="15" t="s">
        <v>192</v>
      </c>
      <c r="BM108" s="15" t="s">
        <v>275</v>
      </c>
    </row>
    <row r="109" s="1" customFormat="1">
      <c r="B109" s="37"/>
      <c r="C109" s="38"/>
      <c r="D109" s="230" t="s">
        <v>181</v>
      </c>
      <c r="E109" s="38"/>
      <c r="F109" s="231" t="s">
        <v>276</v>
      </c>
      <c r="G109" s="38"/>
      <c r="H109" s="38"/>
      <c r="I109" s="142"/>
      <c r="J109" s="38"/>
      <c r="K109" s="38"/>
      <c r="L109" s="42"/>
      <c r="M109" s="232"/>
      <c r="N109" s="78"/>
      <c r="O109" s="78"/>
      <c r="P109" s="78"/>
      <c r="Q109" s="78"/>
      <c r="R109" s="78"/>
      <c r="S109" s="78"/>
      <c r="T109" s="79"/>
      <c r="AT109" s="15" t="s">
        <v>181</v>
      </c>
      <c r="AU109" s="15" t="s">
        <v>90</v>
      </c>
    </row>
    <row r="110" s="1" customFormat="1" ht="16.5" customHeight="1">
      <c r="B110" s="37"/>
      <c r="C110" s="218" t="s">
        <v>90</v>
      </c>
      <c r="D110" s="218" t="s">
        <v>175</v>
      </c>
      <c r="E110" s="219" t="s">
        <v>277</v>
      </c>
      <c r="F110" s="220" t="s">
        <v>278</v>
      </c>
      <c r="G110" s="221" t="s">
        <v>279</v>
      </c>
      <c r="H110" s="222">
        <v>45</v>
      </c>
      <c r="I110" s="223"/>
      <c r="J110" s="224">
        <f>ROUND(I110*H110,2)</f>
        <v>0</v>
      </c>
      <c r="K110" s="220" t="s">
        <v>274</v>
      </c>
      <c r="L110" s="42"/>
      <c r="M110" s="225" t="s">
        <v>1</v>
      </c>
      <c r="N110" s="226" t="s">
        <v>50</v>
      </c>
      <c r="O110" s="78"/>
      <c r="P110" s="227">
        <f>O110*H110</f>
        <v>0</v>
      </c>
      <c r="Q110" s="227">
        <v>0</v>
      </c>
      <c r="R110" s="227">
        <f>Q110*H110</f>
        <v>0</v>
      </c>
      <c r="S110" s="227">
        <v>0</v>
      </c>
      <c r="T110" s="228">
        <f>S110*H110</f>
        <v>0</v>
      </c>
      <c r="AR110" s="15" t="s">
        <v>192</v>
      </c>
      <c r="AT110" s="15" t="s">
        <v>175</v>
      </c>
      <c r="AU110" s="15" t="s">
        <v>90</v>
      </c>
      <c r="AY110" s="15" t="s">
        <v>174</v>
      </c>
      <c r="BE110" s="229">
        <f>IF(N110="základní",J110,0)</f>
        <v>0</v>
      </c>
      <c r="BF110" s="229">
        <f>IF(N110="snížená",J110,0)</f>
        <v>0</v>
      </c>
      <c r="BG110" s="229">
        <f>IF(N110="zákl. přenesená",J110,0)</f>
        <v>0</v>
      </c>
      <c r="BH110" s="229">
        <f>IF(N110="sníž. přenesená",J110,0)</f>
        <v>0</v>
      </c>
      <c r="BI110" s="229">
        <f>IF(N110="nulová",J110,0)</f>
        <v>0</v>
      </c>
      <c r="BJ110" s="15" t="s">
        <v>87</v>
      </c>
      <c r="BK110" s="229">
        <f>ROUND(I110*H110,2)</f>
        <v>0</v>
      </c>
      <c r="BL110" s="15" t="s">
        <v>192</v>
      </c>
      <c r="BM110" s="15" t="s">
        <v>280</v>
      </c>
    </row>
    <row r="111" s="1" customFormat="1">
      <c r="B111" s="37"/>
      <c r="C111" s="38"/>
      <c r="D111" s="230" t="s">
        <v>181</v>
      </c>
      <c r="E111" s="38"/>
      <c r="F111" s="231" t="s">
        <v>281</v>
      </c>
      <c r="G111" s="38"/>
      <c r="H111" s="38"/>
      <c r="I111" s="142"/>
      <c r="J111" s="38"/>
      <c r="K111" s="38"/>
      <c r="L111" s="42"/>
      <c r="M111" s="232"/>
      <c r="N111" s="78"/>
      <c r="O111" s="78"/>
      <c r="P111" s="78"/>
      <c r="Q111" s="78"/>
      <c r="R111" s="78"/>
      <c r="S111" s="78"/>
      <c r="T111" s="79"/>
      <c r="AT111" s="15" t="s">
        <v>181</v>
      </c>
      <c r="AU111" s="15" t="s">
        <v>90</v>
      </c>
    </row>
    <row r="112" s="1" customFormat="1" ht="16.5" customHeight="1">
      <c r="B112" s="37"/>
      <c r="C112" s="218" t="s">
        <v>187</v>
      </c>
      <c r="D112" s="218" t="s">
        <v>175</v>
      </c>
      <c r="E112" s="219" t="s">
        <v>282</v>
      </c>
      <c r="F112" s="220" t="s">
        <v>283</v>
      </c>
      <c r="G112" s="221" t="s">
        <v>284</v>
      </c>
      <c r="H112" s="222">
        <v>102.55500000000001</v>
      </c>
      <c r="I112" s="223"/>
      <c r="J112" s="224">
        <f>ROUND(I112*H112,2)</f>
        <v>0</v>
      </c>
      <c r="K112" s="220" t="s">
        <v>274</v>
      </c>
      <c r="L112" s="42"/>
      <c r="M112" s="225" t="s">
        <v>1</v>
      </c>
      <c r="N112" s="226" t="s">
        <v>50</v>
      </c>
      <c r="O112" s="78"/>
      <c r="P112" s="227">
        <f>O112*H112</f>
        <v>0</v>
      </c>
      <c r="Q112" s="227">
        <v>0</v>
      </c>
      <c r="R112" s="227">
        <f>Q112*H112</f>
        <v>0</v>
      </c>
      <c r="S112" s="227">
        <v>0</v>
      </c>
      <c r="T112" s="228">
        <f>S112*H112</f>
        <v>0</v>
      </c>
      <c r="AR112" s="15" t="s">
        <v>192</v>
      </c>
      <c r="AT112" s="15" t="s">
        <v>175</v>
      </c>
      <c r="AU112" s="15" t="s">
        <v>90</v>
      </c>
      <c r="AY112" s="15" t="s">
        <v>174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15" t="s">
        <v>87</v>
      </c>
      <c r="BK112" s="229">
        <f>ROUND(I112*H112,2)</f>
        <v>0</v>
      </c>
      <c r="BL112" s="15" t="s">
        <v>192</v>
      </c>
      <c r="BM112" s="15" t="s">
        <v>285</v>
      </c>
    </row>
    <row r="113" s="1" customFormat="1">
      <c r="B113" s="37"/>
      <c r="C113" s="38"/>
      <c r="D113" s="230" t="s">
        <v>181</v>
      </c>
      <c r="E113" s="38"/>
      <c r="F113" s="231" t="s">
        <v>286</v>
      </c>
      <c r="G113" s="38"/>
      <c r="H113" s="38"/>
      <c r="I113" s="142"/>
      <c r="J113" s="38"/>
      <c r="K113" s="38"/>
      <c r="L113" s="42"/>
      <c r="M113" s="232"/>
      <c r="N113" s="78"/>
      <c r="O113" s="78"/>
      <c r="P113" s="78"/>
      <c r="Q113" s="78"/>
      <c r="R113" s="78"/>
      <c r="S113" s="78"/>
      <c r="T113" s="79"/>
      <c r="AT113" s="15" t="s">
        <v>181</v>
      </c>
      <c r="AU113" s="15" t="s">
        <v>90</v>
      </c>
    </row>
    <row r="114" s="12" customFormat="1">
      <c r="B114" s="236"/>
      <c r="C114" s="237"/>
      <c r="D114" s="230" t="s">
        <v>287</v>
      </c>
      <c r="E114" s="238" t="s">
        <v>1</v>
      </c>
      <c r="F114" s="239" t="s">
        <v>288</v>
      </c>
      <c r="G114" s="237"/>
      <c r="H114" s="240">
        <v>102.55500000000001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AT114" s="246" t="s">
        <v>287</v>
      </c>
      <c r="AU114" s="246" t="s">
        <v>90</v>
      </c>
      <c r="AV114" s="12" t="s">
        <v>90</v>
      </c>
      <c r="AW114" s="12" t="s">
        <v>40</v>
      </c>
      <c r="AX114" s="12" t="s">
        <v>87</v>
      </c>
      <c r="AY114" s="246" t="s">
        <v>174</v>
      </c>
    </row>
    <row r="115" s="1" customFormat="1" ht="16.5" customHeight="1">
      <c r="B115" s="37"/>
      <c r="C115" s="218" t="s">
        <v>192</v>
      </c>
      <c r="D115" s="218" t="s">
        <v>175</v>
      </c>
      <c r="E115" s="219" t="s">
        <v>289</v>
      </c>
      <c r="F115" s="220" t="s">
        <v>290</v>
      </c>
      <c r="G115" s="221" t="s">
        <v>284</v>
      </c>
      <c r="H115" s="222">
        <v>9.8450000000000006</v>
      </c>
      <c r="I115" s="223"/>
      <c r="J115" s="224">
        <f>ROUND(I115*H115,2)</f>
        <v>0</v>
      </c>
      <c r="K115" s="220" t="s">
        <v>274</v>
      </c>
      <c r="L115" s="42"/>
      <c r="M115" s="225" t="s">
        <v>1</v>
      </c>
      <c r="N115" s="226" t="s">
        <v>50</v>
      </c>
      <c r="O115" s="78"/>
      <c r="P115" s="227">
        <f>O115*H115</f>
        <v>0</v>
      </c>
      <c r="Q115" s="227">
        <v>0</v>
      </c>
      <c r="R115" s="227">
        <f>Q115*H115</f>
        <v>0</v>
      </c>
      <c r="S115" s="227">
        <v>0</v>
      </c>
      <c r="T115" s="228">
        <f>S115*H115</f>
        <v>0</v>
      </c>
      <c r="AR115" s="15" t="s">
        <v>192</v>
      </c>
      <c r="AT115" s="15" t="s">
        <v>175</v>
      </c>
      <c r="AU115" s="15" t="s">
        <v>90</v>
      </c>
      <c r="AY115" s="15" t="s">
        <v>174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15" t="s">
        <v>87</v>
      </c>
      <c r="BK115" s="229">
        <f>ROUND(I115*H115,2)</f>
        <v>0</v>
      </c>
      <c r="BL115" s="15" t="s">
        <v>192</v>
      </c>
      <c r="BM115" s="15" t="s">
        <v>291</v>
      </c>
    </row>
    <row r="116" s="1" customFormat="1">
      <c r="B116" s="37"/>
      <c r="C116" s="38"/>
      <c r="D116" s="230" t="s">
        <v>181</v>
      </c>
      <c r="E116" s="38"/>
      <c r="F116" s="231" t="s">
        <v>292</v>
      </c>
      <c r="G116" s="38"/>
      <c r="H116" s="38"/>
      <c r="I116" s="142"/>
      <c r="J116" s="38"/>
      <c r="K116" s="38"/>
      <c r="L116" s="42"/>
      <c r="M116" s="232"/>
      <c r="N116" s="78"/>
      <c r="O116" s="78"/>
      <c r="P116" s="78"/>
      <c r="Q116" s="78"/>
      <c r="R116" s="78"/>
      <c r="S116" s="78"/>
      <c r="T116" s="79"/>
      <c r="AT116" s="15" t="s">
        <v>181</v>
      </c>
      <c r="AU116" s="15" t="s">
        <v>90</v>
      </c>
    </row>
    <row r="117" s="12" customFormat="1">
      <c r="B117" s="236"/>
      <c r="C117" s="237"/>
      <c r="D117" s="230" t="s">
        <v>287</v>
      </c>
      <c r="E117" s="238" t="s">
        <v>1</v>
      </c>
      <c r="F117" s="239" t="s">
        <v>293</v>
      </c>
      <c r="G117" s="237"/>
      <c r="H117" s="240">
        <v>9.8450000000000006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AT117" s="246" t="s">
        <v>287</v>
      </c>
      <c r="AU117" s="246" t="s">
        <v>90</v>
      </c>
      <c r="AV117" s="12" t="s">
        <v>90</v>
      </c>
      <c r="AW117" s="12" t="s">
        <v>40</v>
      </c>
      <c r="AX117" s="12" t="s">
        <v>87</v>
      </c>
      <c r="AY117" s="246" t="s">
        <v>174</v>
      </c>
    </row>
    <row r="118" s="1" customFormat="1" ht="16.5" customHeight="1">
      <c r="B118" s="37"/>
      <c r="C118" s="218" t="s">
        <v>173</v>
      </c>
      <c r="D118" s="218" t="s">
        <v>175</v>
      </c>
      <c r="E118" s="219" t="s">
        <v>294</v>
      </c>
      <c r="F118" s="220" t="s">
        <v>295</v>
      </c>
      <c r="G118" s="221" t="s">
        <v>284</v>
      </c>
      <c r="H118" s="222">
        <v>9.8450000000000006</v>
      </c>
      <c r="I118" s="223"/>
      <c r="J118" s="224">
        <f>ROUND(I118*H118,2)</f>
        <v>0</v>
      </c>
      <c r="K118" s="220" t="s">
        <v>274</v>
      </c>
      <c r="L118" s="42"/>
      <c r="M118" s="225" t="s">
        <v>1</v>
      </c>
      <c r="N118" s="226" t="s">
        <v>50</v>
      </c>
      <c r="O118" s="78"/>
      <c r="P118" s="227">
        <f>O118*H118</f>
        <v>0</v>
      </c>
      <c r="Q118" s="227">
        <v>0</v>
      </c>
      <c r="R118" s="227">
        <f>Q118*H118</f>
        <v>0</v>
      </c>
      <c r="S118" s="227">
        <v>0</v>
      </c>
      <c r="T118" s="228">
        <f>S118*H118</f>
        <v>0</v>
      </c>
      <c r="AR118" s="15" t="s">
        <v>192</v>
      </c>
      <c r="AT118" s="15" t="s">
        <v>175</v>
      </c>
      <c r="AU118" s="15" t="s">
        <v>90</v>
      </c>
      <c r="AY118" s="15" t="s">
        <v>174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15" t="s">
        <v>87</v>
      </c>
      <c r="BK118" s="229">
        <f>ROUND(I118*H118,2)</f>
        <v>0</v>
      </c>
      <c r="BL118" s="15" t="s">
        <v>192</v>
      </c>
      <c r="BM118" s="15" t="s">
        <v>296</v>
      </c>
    </row>
    <row r="119" s="1" customFormat="1">
      <c r="B119" s="37"/>
      <c r="C119" s="38"/>
      <c r="D119" s="230" t="s">
        <v>181</v>
      </c>
      <c r="E119" s="38"/>
      <c r="F119" s="231" t="s">
        <v>297</v>
      </c>
      <c r="G119" s="38"/>
      <c r="H119" s="38"/>
      <c r="I119" s="142"/>
      <c r="J119" s="38"/>
      <c r="K119" s="38"/>
      <c r="L119" s="42"/>
      <c r="M119" s="232"/>
      <c r="N119" s="78"/>
      <c r="O119" s="78"/>
      <c r="P119" s="78"/>
      <c r="Q119" s="78"/>
      <c r="R119" s="78"/>
      <c r="S119" s="78"/>
      <c r="T119" s="79"/>
      <c r="AT119" s="15" t="s">
        <v>181</v>
      </c>
      <c r="AU119" s="15" t="s">
        <v>90</v>
      </c>
    </row>
    <row r="120" s="12" customFormat="1">
      <c r="B120" s="236"/>
      <c r="C120" s="237"/>
      <c r="D120" s="230" t="s">
        <v>287</v>
      </c>
      <c r="E120" s="238" t="s">
        <v>1</v>
      </c>
      <c r="F120" s="239" t="s">
        <v>293</v>
      </c>
      <c r="G120" s="237"/>
      <c r="H120" s="240">
        <v>9.8450000000000006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AT120" s="246" t="s">
        <v>287</v>
      </c>
      <c r="AU120" s="246" t="s">
        <v>90</v>
      </c>
      <c r="AV120" s="12" t="s">
        <v>90</v>
      </c>
      <c r="AW120" s="12" t="s">
        <v>40</v>
      </c>
      <c r="AX120" s="12" t="s">
        <v>87</v>
      </c>
      <c r="AY120" s="246" t="s">
        <v>174</v>
      </c>
    </row>
    <row r="121" s="1" customFormat="1" ht="16.5" customHeight="1">
      <c r="B121" s="37"/>
      <c r="C121" s="218" t="s">
        <v>200</v>
      </c>
      <c r="D121" s="218" t="s">
        <v>175</v>
      </c>
      <c r="E121" s="219" t="s">
        <v>298</v>
      </c>
      <c r="F121" s="220" t="s">
        <v>299</v>
      </c>
      <c r="G121" s="221" t="s">
        <v>284</v>
      </c>
      <c r="H121" s="222">
        <v>19.690000000000001</v>
      </c>
      <c r="I121" s="223"/>
      <c r="J121" s="224">
        <f>ROUND(I121*H121,2)</f>
        <v>0</v>
      </c>
      <c r="K121" s="220" t="s">
        <v>274</v>
      </c>
      <c r="L121" s="42"/>
      <c r="M121" s="225" t="s">
        <v>1</v>
      </c>
      <c r="N121" s="226" t="s">
        <v>50</v>
      </c>
      <c r="O121" s="78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AR121" s="15" t="s">
        <v>192</v>
      </c>
      <c r="AT121" s="15" t="s">
        <v>175</v>
      </c>
      <c r="AU121" s="15" t="s">
        <v>90</v>
      </c>
      <c r="AY121" s="15" t="s">
        <v>174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5" t="s">
        <v>87</v>
      </c>
      <c r="BK121" s="229">
        <f>ROUND(I121*H121,2)</f>
        <v>0</v>
      </c>
      <c r="BL121" s="15" t="s">
        <v>192</v>
      </c>
      <c r="BM121" s="15" t="s">
        <v>300</v>
      </c>
    </row>
    <row r="122" s="1" customFormat="1">
      <c r="B122" s="37"/>
      <c r="C122" s="38"/>
      <c r="D122" s="230" t="s">
        <v>181</v>
      </c>
      <c r="E122" s="38"/>
      <c r="F122" s="231" t="s">
        <v>301</v>
      </c>
      <c r="G122" s="38"/>
      <c r="H122" s="38"/>
      <c r="I122" s="142"/>
      <c r="J122" s="38"/>
      <c r="K122" s="38"/>
      <c r="L122" s="42"/>
      <c r="M122" s="232"/>
      <c r="N122" s="78"/>
      <c r="O122" s="78"/>
      <c r="P122" s="78"/>
      <c r="Q122" s="78"/>
      <c r="R122" s="78"/>
      <c r="S122" s="78"/>
      <c r="T122" s="79"/>
      <c r="AT122" s="15" t="s">
        <v>181</v>
      </c>
      <c r="AU122" s="15" t="s">
        <v>90</v>
      </c>
    </row>
    <row r="123" s="12" customFormat="1">
      <c r="B123" s="236"/>
      <c r="C123" s="237"/>
      <c r="D123" s="230" t="s">
        <v>287</v>
      </c>
      <c r="E123" s="237"/>
      <c r="F123" s="239" t="s">
        <v>302</v>
      </c>
      <c r="G123" s="237"/>
      <c r="H123" s="240">
        <v>19.690000000000001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AT123" s="246" t="s">
        <v>287</v>
      </c>
      <c r="AU123" s="246" t="s">
        <v>90</v>
      </c>
      <c r="AV123" s="12" t="s">
        <v>90</v>
      </c>
      <c r="AW123" s="12" t="s">
        <v>4</v>
      </c>
      <c r="AX123" s="12" t="s">
        <v>87</v>
      </c>
      <c r="AY123" s="246" t="s">
        <v>174</v>
      </c>
    </row>
    <row r="124" s="1" customFormat="1" ht="16.5" customHeight="1">
      <c r="B124" s="37"/>
      <c r="C124" s="218" t="s">
        <v>205</v>
      </c>
      <c r="D124" s="218" t="s">
        <v>175</v>
      </c>
      <c r="E124" s="219" t="s">
        <v>303</v>
      </c>
      <c r="F124" s="220" t="s">
        <v>304</v>
      </c>
      <c r="G124" s="221" t="s">
        <v>305</v>
      </c>
      <c r="H124" s="222">
        <v>136.84999999999999</v>
      </c>
      <c r="I124" s="223"/>
      <c r="J124" s="224">
        <f>ROUND(I124*H124,2)</f>
        <v>0</v>
      </c>
      <c r="K124" s="220" t="s">
        <v>274</v>
      </c>
      <c r="L124" s="42"/>
      <c r="M124" s="225" t="s">
        <v>1</v>
      </c>
      <c r="N124" s="226" t="s">
        <v>50</v>
      </c>
      <c r="O124" s="78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AR124" s="15" t="s">
        <v>192</v>
      </c>
      <c r="AT124" s="15" t="s">
        <v>175</v>
      </c>
      <c r="AU124" s="15" t="s">
        <v>90</v>
      </c>
      <c r="AY124" s="15" t="s">
        <v>174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5" t="s">
        <v>87</v>
      </c>
      <c r="BK124" s="229">
        <f>ROUND(I124*H124,2)</f>
        <v>0</v>
      </c>
      <c r="BL124" s="15" t="s">
        <v>192</v>
      </c>
      <c r="BM124" s="15" t="s">
        <v>306</v>
      </c>
    </row>
    <row r="125" s="1" customFormat="1">
      <c r="B125" s="37"/>
      <c r="C125" s="38"/>
      <c r="D125" s="230" t="s">
        <v>181</v>
      </c>
      <c r="E125" s="38"/>
      <c r="F125" s="231" t="s">
        <v>304</v>
      </c>
      <c r="G125" s="38"/>
      <c r="H125" s="38"/>
      <c r="I125" s="142"/>
      <c r="J125" s="38"/>
      <c r="K125" s="38"/>
      <c r="L125" s="42"/>
      <c r="M125" s="232"/>
      <c r="N125" s="78"/>
      <c r="O125" s="78"/>
      <c r="P125" s="78"/>
      <c r="Q125" s="78"/>
      <c r="R125" s="78"/>
      <c r="S125" s="78"/>
      <c r="T125" s="79"/>
      <c r="AT125" s="15" t="s">
        <v>181</v>
      </c>
      <c r="AU125" s="15" t="s">
        <v>90</v>
      </c>
    </row>
    <row r="126" s="12" customFormat="1">
      <c r="B126" s="236"/>
      <c r="C126" s="237"/>
      <c r="D126" s="230" t="s">
        <v>287</v>
      </c>
      <c r="E126" s="238" t="s">
        <v>1</v>
      </c>
      <c r="F126" s="239" t="s">
        <v>307</v>
      </c>
      <c r="G126" s="237"/>
      <c r="H126" s="240">
        <v>136.84999999999999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AT126" s="246" t="s">
        <v>287</v>
      </c>
      <c r="AU126" s="246" t="s">
        <v>90</v>
      </c>
      <c r="AV126" s="12" t="s">
        <v>90</v>
      </c>
      <c r="AW126" s="12" t="s">
        <v>40</v>
      </c>
      <c r="AX126" s="12" t="s">
        <v>87</v>
      </c>
      <c r="AY126" s="246" t="s">
        <v>174</v>
      </c>
    </row>
    <row r="127" s="1" customFormat="1" ht="16.5" customHeight="1">
      <c r="B127" s="37"/>
      <c r="C127" s="218" t="s">
        <v>209</v>
      </c>
      <c r="D127" s="218" t="s">
        <v>175</v>
      </c>
      <c r="E127" s="219" t="s">
        <v>308</v>
      </c>
      <c r="F127" s="220" t="s">
        <v>309</v>
      </c>
      <c r="G127" s="221" t="s">
        <v>305</v>
      </c>
      <c r="H127" s="222">
        <v>136.84999999999999</v>
      </c>
      <c r="I127" s="223"/>
      <c r="J127" s="224">
        <f>ROUND(I127*H127,2)</f>
        <v>0</v>
      </c>
      <c r="K127" s="220" t="s">
        <v>274</v>
      </c>
      <c r="L127" s="42"/>
      <c r="M127" s="225" t="s">
        <v>1</v>
      </c>
      <c r="N127" s="226" t="s">
        <v>50</v>
      </c>
      <c r="O127" s="78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AR127" s="15" t="s">
        <v>192</v>
      </c>
      <c r="AT127" s="15" t="s">
        <v>175</v>
      </c>
      <c r="AU127" s="15" t="s">
        <v>90</v>
      </c>
      <c r="AY127" s="15" t="s">
        <v>174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5" t="s">
        <v>87</v>
      </c>
      <c r="BK127" s="229">
        <f>ROUND(I127*H127,2)</f>
        <v>0</v>
      </c>
      <c r="BL127" s="15" t="s">
        <v>192</v>
      </c>
      <c r="BM127" s="15" t="s">
        <v>310</v>
      </c>
    </row>
    <row r="128" s="1" customFormat="1">
      <c r="B128" s="37"/>
      <c r="C128" s="38"/>
      <c r="D128" s="230" t="s">
        <v>181</v>
      </c>
      <c r="E128" s="38"/>
      <c r="F128" s="231" t="s">
        <v>311</v>
      </c>
      <c r="G128" s="38"/>
      <c r="H128" s="38"/>
      <c r="I128" s="142"/>
      <c r="J128" s="38"/>
      <c r="K128" s="38"/>
      <c r="L128" s="42"/>
      <c r="M128" s="232"/>
      <c r="N128" s="78"/>
      <c r="O128" s="78"/>
      <c r="P128" s="78"/>
      <c r="Q128" s="78"/>
      <c r="R128" s="78"/>
      <c r="S128" s="78"/>
      <c r="T128" s="79"/>
      <c r="AT128" s="15" t="s">
        <v>181</v>
      </c>
      <c r="AU128" s="15" t="s">
        <v>90</v>
      </c>
    </row>
    <row r="129" s="12" customFormat="1">
      <c r="B129" s="236"/>
      <c r="C129" s="237"/>
      <c r="D129" s="230" t="s">
        <v>287</v>
      </c>
      <c r="E129" s="238" t="s">
        <v>1</v>
      </c>
      <c r="F129" s="239" t="s">
        <v>307</v>
      </c>
      <c r="G129" s="237"/>
      <c r="H129" s="240">
        <v>136.84999999999999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AT129" s="246" t="s">
        <v>287</v>
      </c>
      <c r="AU129" s="246" t="s">
        <v>90</v>
      </c>
      <c r="AV129" s="12" t="s">
        <v>90</v>
      </c>
      <c r="AW129" s="12" t="s">
        <v>40</v>
      </c>
      <c r="AX129" s="12" t="s">
        <v>87</v>
      </c>
      <c r="AY129" s="246" t="s">
        <v>174</v>
      </c>
    </row>
    <row r="130" s="1" customFormat="1" ht="16.5" customHeight="1">
      <c r="B130" s="37"/>
      <c r="C130" s="247" t="s">
        <v>213</v>
      </c>
      <c r="D130" s="247" t="s">
        <v>312</v>
      </c>
      <c r="E130" s="248" t="s">
        <v>313</v>
      </c>
      <c r="F130" s="249" t="s">
        <v>314</v>
      </c>
      <c r="G130" s="250" t="s">
        <v>315</v>
      </c>
      <c r="H130" s="251">
        <v>3.4209999999999998</v>
      </c>
      <c r="I130" s="252"/>
      <c r="J130" s="253">
        <f>ROUND(I130*H130,2)</f>
        <v>0</v>
      </c>
      <c r="K130" s="249" t="s">
        <v>274</v>
      </c>
      <c r="L130" s="254"/>
      <c r="M130" s="255" t="s">
        <v>1</v>
      </c>
      <c r="N130" s="256" t="s">
        <v>50</v>
      </c>
      <c r="O130" s="78"/>
      <c r="P130" s="227">
        <f>O130*H130</f>
        <v>0</v>
      </c>
      <c r="Q130" s="227">
        <v>0.001</v>
      </c>
      <c r="R130" s="227">
        <f>Q130*H130</f>
        <v>0.003421</v>
      </c>
      <c r="S130" s="227">
        <v>0</v>
      </c>
      <c r="T130" s="228">
        <f>S130*H130</f>
        <v>0</v>
      </c>
      <c r="AR130" s="15" t="s">
        <v>209</v>
      </c>
      <c r="AT130" s="15" t="s">
        <v>312</v>
      </c>
      <c r="AU130" s="15" t="s">
        <v>90</v>
      </c>
      <c r="AY130" s="15" t="s">
        <v>174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5" t="s">
        <v>87</v>
      </c>
      <c r="BK130" s="229">
        <f>ROUND(I130*H130,2)</f>
        <v>0</v>
      </c>
      <c r="BL130" s="15" t="s">
        <v>192</v>
      </c>
      <c r="BM130" s="15" t="s">
        <v>316</v>
      </c>
    </row>
    <row r="131" s="1" customFormat="1">
      <c r="B131" s="37"/>
      <c r="C131" s="38"/>
      <c r="D131" s="230" t="s">
        <v>181</v>
      </c>
      <c r="E131" s="38"/>
      <c r="F131" s="231" t="s">
        <v>314</v>
      </c>
      <c r="G131" s="38"/>
      <c r="H131" s="38"/>
      <c r="I131" s="142"/>
      <c r="J131" s="38"/>
      <c r="K131" s="38"/>
      <c r="L131" s="42"/>
      <c r="M131" s="232"/>
      <c r="N131" s="78"/>
      <c r="O131" s="78"/>
      <c r="P131" s="78"/>
      <c r="Q131" s="78"/>
      <c r="R131" s="78"/>
      <c r="S131" s="78"/>
      <c r="T131" s="79"/>
      <c r="AT131" s="15" t="s">
        <v>181</v>
      </c>
      <c r="AU131" s="15" t="s">
        <v>90</v>
      </c>
    </row>
    <row r="132" s="12" customFormat="1">
      <c r="B132" s="236"/>
      <c r="C132" s="237"/>
      <c r="D132" s="230" t="s">
        <v>287</v>
      </c>
      <c r="E132" s="237"/>
      <c r="F132" s="239" t="s">
        <v>317</v>
      </c>
      <c r="G132" s="237"/>
      <c r="H132" s="240">
        <v>3.4209999999999998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AT132" s="246" t="s">
        <v>287</v>
      </c>
      <c r="AU132" s="246" t="s">
        <v>90</v>
      </c>
      <c r="AV132" s="12" t="s">
        <v>90</v>
      </c>
      <c r="AW132" s="12" t="s">
        <v>4</v>
      </c>
      <c r="AX132" s="12" t="s">
        <v>87</v>
      </c>
      <c r="AY132" s="246" t="s">
        <v>174</v>
      </c>
    </row>
    <row r="133" s="1" customFormat="1" ht="16.5" customHeight="1">
      <c r="B133" s="37"/>
      <c r="C133" s="218" t="s">
        <v>217</v>
      </c>
      <c r="D133" s="218" t="s">
        <v>175</v>
      </c>
      <c r="E133" s="219" t="s">
        <v>318</v>
      </c>
      <c r="F133" s="220" t="s">
        <v>319</v>
      </c>
      <c r="G133" s="221" t="s">
        <v>320</v>
      </c>
      <c r="H133" s="222">
        <v>12</v>
      </c>
      <c r="I133" s="223"/>
      <c r="J133" s="224">
        <f>ROUND(I133*H133,2)</f>
        <v>0</v>
      </c>
      <c r="K133" s="220" t="s">
        <v>274</v>
      </c>
      <c r="L133" s="42"/>
      <c r="M133" s="225" t="s">
        <v>1</v>
      </c>
      <c r="N133" s="226" t="s">
        <v>50</v>
      </c>
      <c r="O133" s="78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AR133" s="15" t="s">
        <v>192</v>
      </c>
      <c r="AT133" s="15" t="s">
        <v>175</v>
      </c>
      <c r="AU133" s="15" t="s">
        <v>90</v>
      </c>
      <c r="AY133" s="15" t="s">
        <v>174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5" t="s">
        <v>87</v>
      </c>
      <c r="BK133" s="229">
        <f>ROUND(I133*H133,2)</f>
        <v>0</v>
      </c>
      <c r="BL133" s="15" t="s">
        <v>192</v>
      </c>
      <c r="BM133" s="15" t="s">
        <v>321</v>
      </c>
    </row>
    <row r="134" s="1" customFormat="1">
      <c r="B134" s="37"/>
      <c r="C134" s="38"/>
      <c r="D134" s="230" t="s">
        <v>181</v>
      </c>
      <c r="E134" s="38"/>
      <c r="F134" s="231" t="s">
        <v>322</v>
      </c>
      <c r="G134" s="38"/>
      <c r="H134" s="38"/>
      <c r="I134" s="142"/>
      <c r="J134" s="38"/>
      <c r="K134" s="38"/>
      <c r="L134" s="42"/>
      <c r="M134" s="232"/>
      <c r="N134" s="78"/>
      <c r="O134" s="78"/>
      <c r="P134" s="78"/>
      <c r="Q134" s="78"/>
      <c r="R134" s="78"/>
      <c r="S134" s="78"/>
      <c r="T134" s="79"/>
      <c r="AT134" s="15" t="s">
        <v>181</v>
      </c>
      <c r="AU134" s="15" t="s">
        <v>90</v>
      </c>
    </row>
    <row r="135" s="12" customFormat="1">
      <c r="B135" s="236"/>
      <c r="C135" s="237"/>
      <c r="D135" s="230" t="s">
        <v>287</v>
      </c>
      <c r="E135" s="238" t="s">
        <v>1</v>
      </c>
      <c r="F135" s="239" t="s">
        <v>323</v>
      </c>
      <c r="G135" s="237"/>
      <c r="H135" s="240">
        <v>12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AT135" s="246" t="s">
        <v>287</v>
      </c>
      <c r="AU135" s="246" t="s">
        <v>90</v>
      </c>
      <c r="AV135" s="12" t="s">
        <v>90</v>
      </c>
      <c r="AW135" s="12" t="s">
        <v>40</v>
      </c>
      <c r="AX135" s="12" t="s">
        <v>87</v>
      </c>
      <c r="AY135" s="246" t="s">
        <v>174</v>
      </c>
    </row>
    <row r="136" s="1" customFormat="1" ht="16.5" customHeight="1">
      <c r="B136" s="37"/>
      <c r="C136" s="218" t="s">
        <v>221</v>
      </c>
      <c r="D136" s="218" t="s">
        <v>175</v>
      </c>
      <c r="E136" s="219" t="s">
        <v>324</v>
      </c>
      <c r="F136" s="220" t="s">
        <v>325</v>
      </c>
      <c r="G136" s="221" t="s">
        <v>320</v>
      </c>
      <c r="H136" s="222">
        <v>12</v>
      </c>
      <c r="I136" s="223"/>
      <c r="J136" s="224">
        <f>ROUND(I136*H136,2)</f>
        <v>0</v>
      </c>
      <c r="K136" s="220" t="s">
        <v>274</v>
      </c>
      <c r="L136" s="42"/>
      <c r="M136" s="225" t="s">
        <v>1</v>
      </c>
      <c r="N136" s="226" t="s">
        <v>50</v>
      </c>
      <c r="O136" s="78"/>
      <c r="P136" s="227">
        <f>O136*H136</f>
        <v>0</v>
      </c>
      <c r="Q136" s="227">
        <v>0.0025999999999999999</v>
      </c>
      <c r="R136" s="227">
        <f>Q136*H136</f>
        <v>0.031199999999999999</v>
      </c>
      <c r="S136" s="227">
        <v>0</v>
      </c>
      <c r="T136" s="228">
        <f>S136*H136</f>
        <v>0</v>
      </c>
      <c r="AR136" s="15" t="s">
        <v>192</v>
      </c>
      <c r="AT136" s="15" t="s">
        <v>175</v>
      </c>
      <c r="AU136" s="15" t="s">
        <v>90</v>
      </c>
      <c r="AY136" s="15" t="s">
        <v>174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5" t="s">
        <v>87</v>
      </c>
      <c r="BK136" s="229">
        <f>ROUND(I136*H136,2)</f>
        <v>0</v>
      </c>
      <c r="BL136" s="15" t="s">
        <v>192</v>
      </c>
      <c r="BM136" s="15" t="s">
        <v>326</v>
      </c>
    </row>
    <row r="137" s="1" customFormat="1">
      <c r="B137" s="37"/>
      <c r="C137" s="38"/>
      <c r="D137" s="230" t="s">
        <v>181</v>
      </c>
      <c r="E137" s="38"/>
      <c r="F137" s="231" t="s">
        <v>327</v>
      </c>
      <c r="G137" s="38"/>
      <c r="H137" s="38"/>
      <c r="I137" s="142"/>
      <c r="J137" s="38"/>
      <c r="K137" s="38"/>
      <c r="L137" s="42"/>
      <c r="M137" s="232"/>
      <c r="N137" s="78"/>
      <c r="O137" s="78"/>
      <c r="P137" s="78"/>
      <c r="Q137" s="78"/>
      <c r="R137" s="78"/>
      <c r="S137" s="78"/>
      <c r="T137" s="79"/>
      <c r="AT137" s="15" t="s">
        <v>181</v>
      </c>
      <c r="AU137" s="15" t="s">
        <v>90</v>
      </c>
    </row>
    <row r="138" s="12" customFormat="1">
      <c r="B138" s="236"/>
      <c r="C138" s="237"/>
      <c r="D138" s="230" t="s">
        <v>287</v>
      </c>
      <c r="E138" s="238" t="s">
        <v>1</v>
      </c>
      <c r="F138" s="239" t="s">
        <v>323</v>
      </c>
      <c r="G138" s="237"/>
      <c r="H138" s="240">
        <v>12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AT138" s="246" t="s">
        <v>287</v>
      </c>
      <c r="AU138" s="246" t="s">
        <v>90</v>
      </c>
      <c r="AV138" s="12" t="s">
        <v>90</v>
      </c>
      <c r="AW138" s="12" t="s">
        <v>40</v>
      </c>
      <c r="AX138" s="12" t="s">
        <v>87</v>
      </c>
      <c r="AY138" s="246" t="s">
        <v>174</v>
      </c>
    </row>
    <row r="139" s="1" customFormat="1" ht="16.5" customHeight="1">
      <c r="B139" s="37"/>
      <c r="C139" s="247" t="s">
        <v>225</v>
      </c>
      <c r="D139" s="247" t="s">
        <v>312</v>
      </c>
      <c r="E139" s="248" t="s">
        <v>328</v>
      </c>
      <c r="F139" s="249" t="s">
        <v>329</v>
      </c>
      <c r="G139" s="250" t="s">
        <v>320</v>
      </c>
      <c r="H139" s="251">
        <v>4</v>
      </c>
      <c r="I139" s="252"/>
      <c r="J139" s="253">
        <f>ROUND(I139*H139,2)</f>
        <v>0</v>
      </c>
      <c r="K139" s="249" t="s">
        <v>330</v>
      </c>
      <c r="L139" s="254"/>
      <c r="M139" s="255" t="s">
        <v>1</v>
      </c>
      <c r="N139" s="256" t="s">
        <v>50</v>
      </c>
      <c r="O139" s="78"/>
      <c r="P139" s="227">
        <f>O139*H139</f>
        <v>0</v>
      </c>
      <c r="Q139" s="227">
        <v>0.0011999999999999999</v>
      </c>
      <c r="R139" s="227">
        <f>Q139*H139</f>
        <v>0.0047999999999999996</v>
      </c>
      <c r="S139" s="227">
        <v>0</v>
      </c>
      <c r="T139" s="228">
        <f>S139*H139</f>
        <v>0</v>
      </c>
      <c r="AR139" s="15" t="s">
        <v>209</v>
      </c>
      <c r="AT139" s="15" t="s">
        <v>312</v>
      </c>
      <c r="AU139" s="15" t="s">
        <v>90</v>
      </c>
      <c r="AY139" s="15" t="s">
        <v>174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5" t="s">
        <v>87</v>
      </c>
      <c r="BK139" s="229">
        <f>ROUND(I139*H139,2)</f>
        <v>0</v>
      </c>
      <c r="BL139" s="15" t="s">
        <v>192</v>
      </c>
      <c r="BM139" s="15" t="s">
        <v>331</v>
      </c>
    </row>
    <row r="140" s="1" customFormat="1">
      <c r="B140" s="37"/>
      <c r="C140" s="38"/>
      <c r="D140" s="230" t="s">
        <v>181</v>
      </c>
      <c r="E140" s="38"/>
      <c r="F140" s="231" t="s">
        <v>332</v>
      </c>
      <c r="G140" s="38"/>
      <c r="H140" s="38"/>
      <c r="I140" s="142"/>
      <c r="J140" s="38"/>
      <c r="K140" s="38"/>
      <c r="L140" s="42"/>
      <c r="M140" s="232"/>
      <c r="N140" s="78"/>
      <c r="O140" s="78"/>
      <c r="P140" s="78"/>
      <c r="Q140" s="78"/>
      <c r="R140" s="78"/>
      <c r="S140" s="78"/>
      <c r="T140" s="79"/>
      <c r="AT140" s="15" t="s">
        <v>181</v>
      </c>
      <c r="AU140" s="15" t="s">
        <v>90</v>
      </c>
    </row>
    <row r="141" s="1" customFormat="1" ht="16.5" customHeight="1">
      <c r="B141" s="37"/>
      <c r="C141" s="247" t="s">
        <v>229</v>
      </c>
      <c r="D141" s="247" t="s">
        <v>312</v>
      </c>
      <c r="E141" s="248" t="s">
        <v>333</v>
      </c>
      <c r="F141" s="249" t="s">
        <v>334</v>
      </c>
      <c r="G141" s="250" t="s">
        <v>320</v>
      </c>
      <c r="H141" s="251">
        <v>4</v>
      </c>
      <c r="I141" s="252"/>
      <c r="J141" s="253">
        <f>ROUND(I141*H141,2)</f>
        <v>0</v>
      </c>
      <c r="K141" s="249" t="s">
        <v>274</v>
      </c>
      <c r="L141" s="254"/>
      <c r="M141" s="255" t="s">
        <v>1</v>
      </c>
      <c r="N141" s="256" t="s">
        <v>50</v>
      </c>
      <c r="O141" s="78"/>
      <c r="P141" s="227">
        <f>O141*H141</f>
        <v>0</v>
      </c>
      <c r="Q141" s="227">
        <v>0.01</v>
      </c>
      <c r="R141" s="227">
        <f>Q141*H141</f>
        <v>0.040000000000000001</v>
      </c>
      <c r="S141" s="227">
        <v>0</v>
      </c>
      <c r="T141" s="228">
        <f>S141*H141</f>
        <v>0</v>
      </c>
      <c r="AR141" s="15" t="s">
        <v>209</v>
      </c>
      <c r="AT141" s="15" t="s">
        <v>312</v>
      </c>
      <c r="AU141" s="15" t="s">
        <v>90</v>
      </c>
      <c r="AY141" s="15" t="s">
        <v>174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5" t="s">
        <v>87</v>
      </c>
      <c r="BK141" s="229">
        <f>ROUND(I141*H141,2)</f>
        <v>0</v>
      </c>
      <c r="BL141" s="15" t="s">
        <v>192</v>
      </c>
      <c r="BM141" s="15" t="s">
        <v>335</v>
      </c>
    </row>
    <row r="142" s="1" customFormat="1">
      <c r="B142" s="37"/>
      <c r="C142" s="38"/>
      <c r="D142" s="230" t="s">
        <v>181</v>
      </c>
      <c r="E142" s="38"/>
      <c r="F142" s="231" t="s">
        <v>336</v>
      </c>
      <c r="G142" s="38"/>
      <c r="H142" s="38"/>
      <c r="I142" s="142"/>
      <c r="J142" s="38"/>
      <c r="K142" s="38"/>
      <c r="L142" s="42"/>
      <c r="M142" s="232"/>
      <c r="N142" s="78"/>
      <c r="O142" s="78"/>
      <c r="P142" s="78"/>
      <c r="Q142" s="78"/>
      <c r="R142" s="78"/>
      <c r="S142" s="78"/>
      <c r="T142" s="79"/>
      <c r="AT142" s="15" t="s">
        <v>181</v>
      </c>
      <c r="AU142" s="15" t="s">
        <v>90</v>
      </c>
    </row>
    <row r="143" s="1" customFormat="1" ht="16.5" customHeight="1">
      <c r="B143" s="37"/>
      <c r="C143" s="247" t="s">
        <v>233</v>
      </c>
      <c r="D143" s="247" t="s">
        <v>312</v>
      </c>
      <c r="E143" s="248" t="s">
        <v>337</v>
      </c>
      <c r="F143" s="249" t="s">
        <v>338</v>
      </c>
      <c r="G143" s="250" t="s">
        <v>320</v>
      </c>
      <c r="H143" s="251">
        <v>4</v>
      </c>
      <c r="I143" s="252"/>
      <c r="J143" s="253">
        <f>ROUND(I143*H143,2)</f>
        <v>0</v>
      </c>
      <c r="K143" s="249" t="s">
        <v>274</v>
      </c>
      <c r="L143" s="254"/>
      <c r="M143" s="255" t="s">
        <v>1</v>
      </c>
      <c r="N143" s="256" t="s">
        <v>50</v>
      </c>
      <c r="O143" s="78"/>
      <c r="P143" s="227">
        <f>O143*H143</f>
        <v>0</v>
      </c>
      <c r="Q143" s="227">
        <v>0.017999999999999999</v>
      </c>
      <c r="R143" s="227">
        <f>Q143*H143</f>
        <v>0.071999999999999995</v>
      </c>
      <c r="S143" s="227">
        <v>0</v>
      </c>
      <c r="T143" s="228">
        <f>S143*H143</f>
        <v>0</v>
      </c>
      <c r="AR143" s="15" t="s">
        <v>209</v>
      </c>
      <c r="AT143" s="15" t="s">
        <v>312</v>
      </c>
      <c r="AU143" s="15" t="s">
        <v>90</v>
      </c>
      <c r="AY143" s="15" t="s">
        <v>174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5" t="s">
        <v>87</v>
      </c>
      <c r="BK143" s="229">
        <f>ROUND(I143*H143,2)</f>
        <v>0</v>
      </c>
      <c r="BL143" s="15" t="s">
        <v>192</v>
      </c>
      <c r="BM143" s="15" t="s">
        <v>339</v>
      </c>
    </row>
    <row r="144" s="1" customFormat="1">
      <c r="B144" s="37"/>
      <c r="C144" s="38"/>
      <c r="D144" s="230" t="s">
        <v>181</v>
      </c>
      <c r="E144" s="38"/>
      <c r="F144" s="231" t="s">
        <v>340</v>
      </c>
      <c r="G144" s="38"/>
      <c r="H144" s="38"/>
      <c r="I144" s="142"/>
      <c r="J144" s="38"/>
      <c r="K144" s="38"/>
      <c r="L144" s="42"/>
      <c r="M144" s="232"/>
      <c r="N144" s="78"/>
      <c r="O144" s="78"/>
      <c r="P144" s="78"/>
      <c r="Q144" s="78"/>
      <c r="R144" s="78"/>
      <c r="S144" s="78"/>
      <c r="T144" s="79"/>
      <c r="AT144" s="15" t="s">
        <v>181</v>
      </c>
      <c r="AU144" s="15" t="s">
        <v>90</v>
      </c>
    </row>
    <row r="145" s="11" customFormat="1" ht="22.8" customHeight="1">
      <c r="B145" s="202"/>
      <c r="C145" s="203"/>
      <c r="D145" s="204" t="s">
        <v>78</v>
      </c>
      <c r="E145" s="216" t="s">
        <v>90</v>
      </c>
      <c r="F145" s="216" t="s">
        <v>341</v>
      </c>
      <c r="G145" s="203"/>
      <c r="H145" s="203"/>
      <c r="I145" s="206"/>
      <c r="J145" s="217">
        <f>BK145</f>
        <v>0</v>
      </c>
      <c r="K145" s="203"/>
      <c r="L145" s="208"/>
      <c r="M145" s="209"/>
      <c r="N145" s="210"/>
      <c r="O145" s="210"/>
      <c r="P145" s="211">
        <f>SUM(P146:P160)</f>
        <v>0</v>
      </c>
      <c r="Q145" s="210"/>
      <c r="R145" s="211">
        <f>SUM(R146:R160)</f>
        <v>31.701812080000003</v>
      </c>
      <c r="S145" s="210"/>
      <c r="T145" s="212">
        <f>SUM(T146:T160)</f>
        <v>0</v>
      </c>
      <c r="AR145" s="213" t="s">
        <v>87</v>
      </c>
      <c r="AT145" s="214" t="s">
        <v>78</v>
      </c>
      <c r="AU145" s="214" t="s">
        <v>87</v>
      </c>
      <c r="AY145" s="213" t="s">
        <v>174</v>
      </c>
      <c r="BK145" s="215">
        <f>SUM(BK146:BK160)</f>
        <v>0</v>
      </c>
    </row>
    <row r="146" s="1" customFormat="1" ht="16.5" customHeight="1">
      <c r="B146" s="37"/>
      <c r="C146" s="218" t="s">
        <v>8</v>
      </c>
      <c r="D146" s="218" t="s">
        <v>175</v>
      </c>
      <c r="E146" s="219" t="s">
        <v>342</v>
      </c>
      <c r="F146" s="220" t="s">
        <v>343</v>
      </c>
      <c r="G146" s="221" t="s">
        <v>284</v>
      </c>
      <c r="H146" s="222">
        <v>2.5600000000000001</v>
      </c>
      <c r="I146" s="223"/>
      <c r="J146" s="224">
        <f>ROUND(I146*H146,2)</f>
        <v>0</v>
      </c>
      <c r="K146" s="220" t="s">
        <v>274</v>
      </c>
      <c r="L146" s="42"/>
      <c r="M146" s="225" t="s">
        <v>1</v>
      </c>
      <c r="N146" s="226" t="s">
        <v>50</v>
      </c>
      <c r="O146" s="78"/>
      <c r="P146" s="227">
        <f>O146*H146</f>
        <v>0</v>
      </c>
      <c r="Q146" s="227">
        <v>1.98</v>
      </c>
      <c r="R146" s="227">
        <f>Q146*H146</f>
        <v>5.0688000000000004</v>
      </c>
      <c r="S146" s="227">
        <v>0</v>
      </c>
      <c r="T146" s="228">
        <f>S146*H146</f>
        <v>0</v>
      </c>
      <c r="AR146" s="15" t="s">
        <v>192</v>
      </c>
      <c r="AT146" s="15" t="s">
        <v>175</v>
      </c>
      <c r="AU146" s="15" t="s">
        <v>90</v>
      </c>
      <c r="AY146" s="15" t="s">
        <v>174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5" t="s">
        <v>87</v>
      </c>
      <c r="BK146" s="229">
        <f>ROUND(I146*H146,2)</f>
        <v>0</v>
      </c>
      <c r="BL146" s="15" t="s">
        <v>192</v>
      </c>
      <c r="BM146" s="15" t="s">
        <v>344</v>
      </c>
    </row>
    <row r="147" s="1" customFormat="1">
      <c r="B147" s="37"/>
      <c r="C147" s="38"/>
      <c r="D147" s="230" t="s">
        <v>181</v>
      </c>
      <c r="E147" s="38"/>
      <c r="F147" s="231" t="s">
        <v>345</v>
      </c>
      <c r="G147" s="38"/>
      <c r="H147" s="38"/>
      <c r="I147" s="142"/>
      <c r="J147" s="38"/>
      <c r="K147" s="38"/>
      <c r="L147" s="42"/>
      <c r="M147" s="232"/>
      <c r="N147" s="78"/>
      <c r="O147" s="78"/>
      <c r="P147" s="78"/>
      <c r="Q147" s="78"/>
      <c r="R147" s="78"/>
      <c r="S147" s="78"/>
      <c r="T147" s="79"/>
      <c r="AT147" s="15" t="s">
        <v>181</v>
      </c>
      <c r="AU147" s="15" t="s">
        <v>90</v>
      </c>
    </row>
    <row r="148" s="12" customFormat="1">
      <c r="B148" s="236"/>
      <c r="C148" s="237"/>
      <c r="D148" s="230" t="s">
        <v>287</v>
      </c>
      <c r="E148" s="238" t="s">
        <v>1</v>
      </c>
      <c r="F148" s="239" t="s">
        <v>346</v>
      </c>
      <c r="G148" s="237"/>
      <c r="H148" s="240">
        <v>2.5600000000000001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AT148" s="246" t="s">
        <v>287</v>
      </c>
      <c r="AU148" s="246" t="s">
        <v>90</v>
      </c>
      <c r="AV148" s="12" t="s">
        <v>90</v>
      </c>
      <c r="AW148" s="12" t="s">
        <v>40</v>
      </c>
      <c r="AX148" s="12" t="s">
        <v>87</v>
      </c>
      <c r="AY148" s="246" t="s">
        <v>174</v>
      </c>
    </row>
    <row r="149" s="1" customFormat="1" ht="16.5" customHeight="1">
      <c r="B149" s="37"/>
      <c r="C149" s="218" t="s">
        <v>347</v>
      </c>
      <c r="D149" s="218" t="s">
        <v>175</v>
      </c>
      <c r="E149" s="219" t="s">
        <v>348</v>
      </c>
      <c r="F149" s="220" t="s">
        <v>349</v>
      </c>
      <c r="G149" s="221" t="s">
        <v>284</v>
      </c>
      <c r="H149" s="222">
        <v>1.9570000000000001</v>
      </c>
      <c r="I149" s="223"/>
      <c r="J149" s="224">
        <f>ROUND(I149*H149,2)</f>
        <v>0</v>
      </c>
      <c r="K149" s="220" t="s">
        <v>274</v>
      </c>
      <c r="L149" s="42"/>
      <c r="M149" s="225" t="s">
        <v>1</v>
      </c>
      <c r="N149" s="226" t="s">
        <v>50</v>
      </c>
      <c r="O149" s="78"/>
      <c r="P149" s="227">
        <f>O149*H149</f>
        <v>0</v>
      </c>
      <c r="Q149" s="227">
        <v>2.2563399999999998</v>
      </c>
      <c r="R149" s="227">
        <f>Q149*H149</f>
        <v>4.4156573799999999</v>
      </c>
      <c r="S149" s="227">
        <v>0</v>
      </c>
      <c r="T149" s="228">
        <f>S149*H149</f>
        <v>0</v>
      </c>
      <c r="AR149" s="15" t="s">
        <v>192</v>
      </c>
      <c r="AT149" s="15" t="s">
        <v>175</v>
      </c>
      <c r="AU149" s="15" t="s">
        <v>90</v>
      </c>
      <c r="AY149" s="15" t="s">
        <v>174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5" t="s">
        <v>87</v>
      </c>
      <c r="BK149" s="229">
        <f>ROUND(I149*H149,2)</f>
        <v>0</v>
      </c>
      <c r="BL149" s="15" t="s">
        <v>192</v>
      </c>
      <c r="BM149" s="15" t="s">
        <v>350</v>
      </c>
    </row>
    <row r="150" s="1" customFormat="1">
      <c r="B150" s="37"/>
      <c r="C150" s="38"/>
      <c r="D150" s="230" t="s">
        <v>181</v>
      </c>
      <c r="E150" s="38"/>
      <c r="F150" s="231" t="s">
        <v>351</v>
      </c>
      <c r="G150" s="38"/>
      <c r="H150" s="38"/>
      <c r="I150" s="142"/>
      <c r="J150" s="38"/>
      <c r="K150" s="38"/>
      <c r="L150" s="42"/>
      <c r="M150" s="232"/>
      <c r="N150" s="78"/>
      <c r="O150" s="78"/>
      <c r="P150" s="78"/>
      <c r="Q150" s="78"/>
      <c r="R150" s="78"/>
      <c r="S150" s="78"/>
      <c r="T150" s="79"/>
      <c r="AT150" s="15" t="s">
        <v>181</v>
      </c>
      <c r="AU150" s="15" t="s">
        <v>90</v>
      </c>
    </row>
    <row r="151" s="12" customFormat="1">
      <c r="B151" s="236"/>
      <c r="C151" s="237"/>
      <c r="D151" s="230" t="s">
        <v>287</v>
      </c>
      <c r="E151" s="238" t="s">
        <v>1</v>
      </c>
      <c r="F151" s="239" t="s">
        <v>352</v>
      </c>
      <c r="G151" s="237"/>
      <c r="H151" s="240">
        <v>1.9570000000000001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AT151" s="246" t="s">
        <v>287</v>
      </c>
      <c r="AU151" s="246" t="s">
        <v>90</v>
      </c>
      <c r="AV151" s="12" t="s">
        <v>90</v>
      </c>
      <c r="AW151" s="12" t="s">
        <v>40</v>
      </c>
      <c r="AX151" s="12" t="s">
        <v>87</v>
      </c>
      <c r="AY151" s="246" t="s">
        <v>174</v>
      </c>
    </row>
    <row r="152" s="1" customFormat="1" ht="16.5" customHeight="1">
      <c r="B152" s="37"/>
      <c r="C152" s="218" t="s">
        <v>353</v>
      </c>
      <c r="D152" s="218" t="s">
        <v>175</v>
      </c>
      <c r="E152" s="219" t="s">
        <v>354</v>
      </c>
      <c r="F152" s="220" t="s">
        <v>355</v>
      </c>
      <c r="G152" s="221" t="s">
        <v>305</v>
      </c>
      <c r="H152" s="222">
        <v>3.5800000000000001</v>
      </c>
      <c r="I152" s="223"/>
      <c r="J152" s="224">
        <f>ROUND(I152*H152,2)</f>
        <v>0</v>
      </c>
      <c r="K152" s="220" t="s">
        <v>330</v>
      </c>
      <c r="L152" s="42"/>
      <c r="M152" s="225" t="s">
        <v>1</v>
      </c>
      <c r="N152" s="226" t="s">
        <v>50</v>
      </c>
      <c r="O152" s="78"/>
      <c r="P152" s="227">
        <f>O152*H152</f>
        <v>0</v>
      </c>
      <c r="Q152" s="227">
        <v>0.0010300000000000001</v>
      </c>
      <c r="R152" s="227">
        <f>Q152*H152</f>
        <v>0.0036874000000000004</v>
      </c>
      <c r="S152" s="227">
        <v>0</v>
      </c>
      <c r="T152" s="228">
        <f>S152*H152</f>
        <v>0</v>
      </c>
      <c r="AR152" s="15" t="s">
        <v>192</v>
      </c>
      <c r="AT152" s="15" t="s">
        <v>175</v>
      </c>
      <c r="AU152" s="15" t="s">
        <v>90</v>
      </c>
      <c r="AY152" s="15" t="s">
        <v>174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5" t="s">
        <v>87</v>
      </c>
      <c r="BK152" s="229">
        <f>ROUND(I152*H152,2)</f>
        <v>0</v>
      </c>
      <c r="BL152" s="15" t="s">
        <v>192</v>
      </c>
      <c r="BM152" s="15" t="s">
        <v>356</v>
      </c>
    </row>
    <row r="153" s="1" customFormat="1">
      <c r="B153" s="37"/>
      <c r="C153" s="38"/>
      <c r="D153" s="230" t="s">
        <v>181</v>
      </c>
      <c r="E153" s="38"/>
      <c r="F153" s="231" t="s">
        <v>357</v>
      </c>
      <c r="G153" s="38"/>
      <c r="H153" s="38"/>
      <c r="I153" s="142"/>
      <c r="J153" s="38"/>
      <c r="K153" s="38"/>
      <c r="L153" s="42"/>
      <c r="M153" s="232"/>
      <c r="N153" s="78"/>
      <c r="O153" s="78"/>
      <c r="P153" s="78"/>
      <c r="Q153" s="78"/>
      <c r="R153" s="78"/>
      <c r="S153" s="78"/>
      <c r="T153" s="79"/>
      <c r="AT153" s="15" t="s">
        <v>181</v>
      </c>
      <c r="AU153" s="15" t="s">
        <v>90</v>
      </c>
    </row>
    <row r="154" s="12" customFormat="1">
      <c r="B154" s="236"/>
      <c r="C154" s="237"/>
      <c r="D154" s="230" t="s">
        <v>287</v>
      </c>
      <c r="E154" s="238" t="s">
        <v>1</v>
      </c>
      <c r="F154" s="239" t="s">
        <v>358</v>
      </c>
      <c r="G154" s="237"/>
      <c r="H154" s="240">
        <v>3.5800000000000001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AT154" s="246" t="s">
        <v>287</v>
      </c>
      <c r="AU154" s="246" t="s">
        <v>90</v>
      </c>
      <c r="AV154" s="12" t="s">
        <v>90</v>
      </c>
      <c r="AW154" s="12" t="s">
        <v>40</v>
      </c>
      <c r="AX154" s="12" t="s">
        <v>87</v>
      </c>
      <c r="AY154" s="246" t="s">
        <v>174</v>
      </c>
    </row>
    <row r="155" s="1" customFormat="1" ht="16.5" customHeight="1">
      <c r="B155" s="37"/>
      <c r="C155" s="218" t="s">
        <v>359</v>
      </c>
      <c r="D155" s="218" t="s">
        <v>175</v>
      </c>
      <c r="E155" s="219" t="s">
        <v>360</v>
      </c>
      <c r="F155" s="220" t="s">
        <v>361</v>
      </c>
      <c r="G155" s="221" t="s">
        <v>305</v>
      </c>
      <c r="H155" s="222">
        <v>3.5800000000000001</v>
      </c>
      <c r="I155" s="223"/>
      <c r="J155" s="224">
        <f>ROUND(I155*H155,2)</f>
        <v>0</v>
      </c>
      <c r="K155" s="220" t="s">
        <v>330</v>
      </c>
      <c r="L155" s="42"/>
      <c r="M155" s="225" t="s">
        <v>1</v>
      </c>
      <c r="N155" s="226" t="s">
        <v>50</v>
      </c>
      <c r="O155" s="78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AR155" s="15" t="s">
        <v>192</v>
      </c>
      <c r="AT155" s="15" t="s">
        <v>175</v>
      </c>
      <c r="AU155" s="15" t="s">
        <v>90</v>
      </c>
      <c r="AY155" s="15" t="s">
        <v>174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5" t="s">
        <v>87</v>
      </c>
      <c r="BK155" s="229">
        <f>ROUND(I155*H155,2)</f>
        <v>0</v>
      </c>
      <c r="BL155" s="15" t="s">
        <v>192</v>
      </c>
      <c r="BM155" s="15" t="s">
        <v>362</v>
      </c>
    </row>
    <row r="156" s="1" customFormat="1">
      <c r="B156" s="37"/>
      <c r="C156" s="38"/>
      <c r="D156" s="230" t="s">
        <v>181</v>
      </c>
      <c r="E156" s="38"/>
      <c r="F156" s="231" t="s">
        <v>363</v>
      </c>
      <c r="G156" s="38"/>
      <c r="H156" s="38"/>
      <c r="I156" s="142"/>
      <c r="J156" s="38"/>
      <c r="K156" s="38"/>
      <c r="L156" s="42"/>
      <c r="M156" s="232"/>
      <c r="N156" s="78"/>
      <c r="O156" s="78"/>
      <c r="P156" s="78"/>
      <c r="Q156" s="78"/>
      <c r="R156" s="78"/>
      <c r="S156" s="78"/>
      <c r="T156" s="79"/>
      <c r="AT156" s="15" t="s">
        <v>181</v>
      </c>
      <c r="AU156" s="15" t="s">
        <v>90</v>
      </c>
    </row>
    <row r="157" s="12" customFormat="1">
      <c r="B157" s="236"/>
      <c r="C157" s="237"/>
      <c r="D157" s="230" t="s">
        <v>287</v>
      </c>
      <c r="E157" s="238" t="s">
        <v>1</v>
      </c>
      <c r="F157" s="239" t="s">
        <v>358</v>
      </c>
      <c r="G157" s="237"/>
      <c r="H157" s="240">
        <v>3.5800000000000001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AT157" s="246" t="s">
        <v>287</v>
      </c>
      <c r="AU157" s="246" t="s">
        <v>90</v>
      </c>
      <c r="AV157" s="12" t="s">
        <v>90</v>
      </c>
      <c r="AW157" s="12" t="s">
        <v>40</v>
      </c>
      <c r="AX157" s="12" t="s">
        <v>87</v>
      </c>
      <c r="AY157" s="246" t="s">
        <v>174</v>
      </c>
    </row>
    <row r="158" s="1" customFormat="1" ht="16.5" customHeight="1">
      <c r="B158" s="37"/>
      <c r="C158" s="218" t="s">
        <v>364</v>
      </c>
      <c r="D158" s="218" t="s">
        <v>175</v>
      </c>
      <c r="E158" s="219" t="s">
        <v>365</v>
      </c>
      <c r="F158" s="220" t="s">
        <v>366</v>
      </c>
      <c r="G158" s="221" t="s">
        <v>284</v>
      </c>
      <c r="H158" s="222">
        <v>9.8450000000000006</v>
      </c>
      <c r="I158" s="223"/>
      <c r="J158" s="224">
        <f>ROUND(I158*H158,2)</f>
        <v>0</v>
      </c>
      <c r="K158" s="220" t="s">
        <v>274</v>
      </c>
      <c r="L158" s="42"/>
      <c r="M158" s="225" t="s">
        <v>1</v>
      </c>
      <c r="N158" s="226" t="s">
        <v>50</v>
      </c>
      <c r="O158" s="78"/>
      <c r="P158" s="227">
        <f>O158*H158</f>
        <v>0</v>
      </c>
      <c r="Q158" s="227">
        <v>2.2563399999999998</v>
      </c>
      <c r="R158" s="227">
        <f>Q158*H158</f>
        <v>22.213667300000001</v>
      </c>
      <c r="S158" s="227">
        <v>0</v>
      </c>
      <c r="T158" s="228">
        <f>S158*H158</f>
        <v>0</v>
      </c>
      <c r="AR158" s="15" t="s">
        <v>192</v>
      </c>
      <c r="AT158" s="15" t="s">
        <v>175</v>
      </c>
      <c r="AU158" s="15" t="s">
        <v>90</v>
      </c>
      <c r="AY158" s="15" t="s">
        <v>174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5" t="s">
        <v>87</v>
      </c>
      <c r="BK158" s="229">
        <f>ROUND(I158*H158,2)</f>
        <v>0</v>
      </c>
      <c r="BL158" s="15" t="s">
        <v>192</v>
      </c>
      <c r="BM158" s="15" t="s">
        <v>367</v>
      </c>
    </row>
    <row r="159" s="1" customFormat="1">
      <c r="B159" s="37"/>
      <c r="C159" s="38"/>
      <c r="D159" s="230" t="s">
        <v>181</v>
      </c>
      <c r="E159" s="38"/>
      <c r="F159" s="231" t="s">
        <v>368</v>
      </c>
      <c r="G159" s="38"/>
      <c r="H159" s="38"/>
      <c r="I159" s="142"/>
      <c r="J159" s="38"/>
      <c r="K159" s="38"/>
      <c r="L159" s="42"/>
      <c r="M159" s="232"/>
      <c r="N159" s="78"/>
      <c r="O159" s="78"/>
      <c r="P159" s="78"/>
      <c r="Q159" s="78"/>
      <c r="R159" s="78"/>
      <c r="S159" s="78"/>
      <c r="T159" s="79"/>
      <c r="AT159" s="15" t="s">
        <v>181</v>
      </c>
      <c r="AU159" s="15" t="s">
        <v>90</v>
      </c>
    </row>
    <row r="160" s="12" customFormat="1">
      <c r="B160" s="236"/>
      <c r="C160" s="237"/>
      <c r="D160" s="230" t="s">
        <v>287</v>
      </c>
      <c r="E160" s="238" t="s">
        <v>1</v>
      </c>
      <c r="F160" s="239" t="s">
        <v>293</v>
      </c>
      <c r="G160" s="237"/>
      <c r="H160" s="240">
        <v>9.8450000000000006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AT160" s="246" t="s">
        <v>287</v>
      </c>
      <c r="AU160" s="246" t="s">
        <v>90</v>
      </c>
      <c r="AV160" s="12" t="s">
        <v>90</v>
      </c>
      <c r="AW160" s="12" t="s">
        <v>40</v>
      </c>
      <c r="AX160" s="12" t="s">
        <v>87</v>
      </c>
      <c r="AY160" s="246" t="s">
        <v>174</v>
      </c>
    </row>
    <row r="161" s="11" customFormat="1" ht="22.8" customHeight="1">
      <c r="B161" s="202"/>
      <c r="C161" s="203"/>
      <c r="D161" s="204" t="s">
        <v>78</v>
      </c>
      <c r="E161" s="216" t="s">
        <v>187</v>
      </c>
      <c r="F161" s="216" t="s">
        <v>369</v>
      </c>
      <c r="G161" s="203"/>
      <c r="H161" s="203"/>
      <c r="I161" s="206"/>
      <c r="J161" s="217">
        <f>BK161</f>
        <v>0</v>
      </c>
      <c r="K161" s="203"/>
      <c r="L161" s="208"/>
      <c r="M161" s="209"/>
      <c r="N161" s="210"/>
      <c r="O161" s="210"/>
      <c r="P161" s="211">
        <f>SUM(P162:P175)</f>
        <v>0</v>
      </c>
      <c r="Q161" s="210"/>
      <c r="R161" s="211">
        <f>SUM(R162:R175)</f>
        <v>21.654878999999998</v>
      </c>
      <c r="S161" s="210"/>
      <c r="T161" s="212">
        <f>SUM(T162:T175)</f>
        <v>0</v>
      </c>
      <c r="AR161" s="213" t="s">
        <v>87</v>
      </c>
      <c r="AT161" s="214" t="s">
        <v>78</v>
      </c>
      <c r="AU161" s="214" t="s">
        <v>87</v>
      </c>
      <c r="AY161" s="213" t="s">
        <v>174</v>
      </c>
      <c r="BK161" s="215">
        <f>SUM(BK162:BK175)</f>
        <v>0</v>
      </c>
    </row>
    <row r="162" s="1" customFormat="1" ht="16.5" customHeight="1">
      <c r="B162" s="37"/>
      <c r="C162" s="218" t="s">
        <v>370</v>
      </c>
      <c r="D162" s="218" t="s">
        <v>175</v>
      </c>
      <c r="E162" s="219" t="s">
        <v>371</v>
      </c>
      <c r="F162" s="220" t="s">
        <v>372</v>
      </c>
      <c r="G162" s="221" t="s">
        <v>305</v>
      </c>
      <c r="H162" s="222">
        <v>61.950000000000003</v>
      </c>
      <c r="I162" s="223"/>
      <c r="J162" s="224">
        <f>ROUND(I162*H162,2)</f>
        <v>0</v>
      </c>
      <c r="K162" s="220" t="s">
        <v>330</v>
      </c>
      <c r="L162" s="42"/>
      <c r="M162" s="225" t="s">
        <v>1</v>
      </c>
      <c r="N162" s="226" t="s">
        <v>50</v>
      </c>
      <c r="O162" s="78"/>
      <c r="P162" s="227">
        <f>O162*H162</f>
        <v>0</v>
      </c>
      <c r="Q162" s="227">
        <v>0.34201999999999999</v>
      </c>
      <c r="R162" s="227">
        <f>Q162*H162</f>
        <v>21.188139</v>
      </c>
      <c r="S162" s="227">
        <v>0</v>
      </c>
      <c r="T162" s="228">
        <f>S162*H162</f>
        <v>0</v>
      </c>
      <c r="AR162" s="15" t="s">
        <v>192</v>
      </c>
      <c r="AT162" s="15" t="s">
        <v>175</v>
      </c>
      <c r="AU162" s="15" t="s">
        <v>90</v>
      </c>
      <c r="AY162" s="15" t="s">
        <v>174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5" t="s">
        <v>87</v>
      </c>
      <c r="BK162" s="229">
        <f>ROUND(I162*H162,2)</f>
        <v>0</v>
      </c>
      <c r="BL162" s="15" t="s">
        <v>192</v>
      </c>
      <c r="BM162" s="15" t="s">
        <v>373</v>
      </c>
    </row>
    <row r="163" s="1" customFormat="1">
      <c r="B163" s="37"/>
      <c r="C163" s="38"/>
      <c r="D163" s="230" t="s">
        <v>181</v>
      </c>
      <c r="E163" s="38"/>
      <c r="F163" s="231" t="s">
        <v>372</v>
      </c>
      <c r="G163" s="38"/>
      <c r="H163" s="38"/>
      <c r="I163" s="142"/>
      <c r="J163" s="38"/>
      <c r="K163" s="38"/>
      <c r="L163" s="42"/>
      <c r="M163" s="232"/>
      <c r="N163" s="78"/>
      <c r="O163" s="78"/>
      <c r="P163" s="78"/>
      <c r="Q163" s="78"/>
      <c r="R163" s="78"/>
      <c r="S163" s="78"/>
      <c r="T163" s="79"/>
      <c r="AT163" s="15" t="s">
        <v>181</v>
      </c>
      <c r="AU163" s="15" t="s">
        <v>90</v>
      </c>
    </row>
    <row r="164" s="12" customFormat="1">
      <c r="B164" s="236"/>
      <c r="C164" s="237"/>
      <c r="D164" s="230" t="s">
        <v>287</v>
      </c>
      <c r="E164" s="238" t="s">
        <v>1</v>
      </c>
      <c r="F164" s="239" t="s">
        <v>374</v>
      </c>
      <c r="G164" s="237"/>
      <c r="H164" s="240">
        <v>61.950000000000003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AT164" s="246" t="s">
        <v>287</v>
      </c>
      <c r="AU164" s="246" t="s">
        <v>90</v>
      </c>
      <c r="AV164" s="12" t="s">
        <v>90</v>
      </c>
      <c r="AW164" s="12" t="s">
        <v>40</v>
      </c>
      <c r="AX164" s="12" t="s">
        <v>87</v>
      </c>
      <c r="AY164" s="246" t="s">
        <v>174</v>
      </c>
    </row>
    <row r="165" s="1" customFormat="1" ht="16.5" customHeight="1">
      <c r="B165" s="37"/>
      <c r="C165" s="218" t="s">
        <v>7</v>
      </c>
      <c r="D165" s="218" t="s">
        <v>175</v>
      </c>
      <c r="E165" s="219" t="s">
        <v>375</v>
      </c>
      <c r="F165" s="220" t="s">
        <v>376</v>
      </c>
      <c r="G165" s="221" t="s">
        <v>320</v>
      </c>
      <c r="H165" s="222">
        <v>3</v>
      </c>
      <c r="I165" s="223"/>
      <c r="J165" s="224">
        <f>ROUND(I165*H165,2)</f>
        <v>0</v>
      </c>
      <c r="K165" s="220" t="s">
        <v>274</v>
      </c>
      <c r="L165" s="42"/>
      <c r="M165" s="225" t="s">
        <v>1</v>
      </c>
      <c r="N165" s="226" t="s">
        <v>50</v>
      </c>
      <c r="O165" s="78"/>
      <c r="P165" s="227">
        <f>O165*H165</f>
        <v>0</v>
      </c>
      <c r="Q165" s="227">
        <v>0.0068799999999999998</v>
      </c>
      <c r="R165" s="227">
        <f>Q165*H165</f>
        <v>0.020639999999999999</v>
      </c>
      <c r="S165" s="227">
        <v>0</v>
      </c>
      <c r="T165" s="228">
        <f>S165*H165</f>
        <v>0</v>
      </c>
      <c r="AR165" s="15" t="s">
        <v>192</v>
      </c>
      <c r="AT165" s="15" t="s">
        <v>175</v>
      </c>
      <c r="AU165" s="15" t="s">
        <v>90</v>
      </c>
      <c r="AY165" s="15" t="s">
        <v>174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5" t="s">
        <v>87</v>
      </c>
      <c r="BK165" s="229">
        <f>ROUND(I165*H165,2)</f>
        <v>0</v>
      </c>
      <c r="BL165" s="15" t="s">
        <v>192</v>
      </c>
      <c r="BM165" s="15" t="s">
        <v>377</v>
      </c>
    </row>
    <row r="166" s="1" customFormat="1">
      <c r="B166" s="37"/>
      <c r="C166" s="38"/>
      <c r="D166" s="230" t="s">
        <v>181</v>
      </c>
      <c r="E166" s="38"/>
      <c r="F166" s="231" t="s">
        <v>376</v>
      </c>
      <c r="G166" s="38"/>
      <c r="H166" s="38"/>
      <c r="I166" s="142"/>
      <c r="J166" s="38"/>
      <c r="K166" s="38"/>
      <c r="L166" s="42"/>
      <c r="M166" s="232"/>
      <c r="N166" s="78"/>
      <c r="O166" s="78"/>
      <c r="P166" s="78"/>
      <c r="Q166" s="78"/>
      <c r="R166" s="78"/>
      <c r="S166" s="78"/>
      <c r="T166" s="79"/>
      <c r="AT166" s="15" t="s">
        <v>181</v>
      </c>
      <c r="AU166" s="15" t="s">
        <v>90</v>
      </c>
    </row>
    <row r="167" s="1" customFormat="1" ht="16.5" customHeight="1">
      <c r="B167" s="37"/>
      <c r="C167" s="247" t="s">
        <v>378</v>
      </c>
      <c r="D167" s="247" t="s">
        <v>312</v>
      </c>
      <c r="E167" s="248" t="s">
        <v>379</v>
      </c>
      <c r="F167" s="249" t="s">
        <v>380</v>
      </c>
      <c r="G167" s="250" t="s">
        <v>320</v>
      </c>
      <c r="H167" s="251">
        <v>3</v>
      </c>
      <c r="I167" s="252"/>
      <c r="J167" s="253">
        <f>ROUND(I167*H167,2)</f>
        <v>0</v>
      </c>
      <c r="K167" s="249" t="s">
        <v>274</v>
      </c>
      <c r="L167" s="254"/>
      <c r="M167" s="255" t="s">
        <v>1</v>
      </c>
      <c r="N167" s="256" t="s">
        <v>50</v>
      </c>
      <c r="O167" s="78"/>
      <c r="P167" s="227">
        <f>O167*H167</f>
        <v>0</v>
      </c>
      <c r="Q167" s="227">
        <v>0.055</v>
      </c>
      <c r="R167" s="227">
        <f>Q167*H167</f>
        <v>0.16500000000000001</v>
      </c>
      <c r="S167" s="227">
        <v>0</v>
      </c>
      <c r="T167" s="228">
        <f>S167*H167</f>
        <v>0</v>
      </c>
      <c r="AR167" s="15" t="s">
        <v>209</v>
      </c>
      <c r="AT167" s="15" t="s">
        <v>312</v>
      </c>
      <c r="AU167" s="15" t="s">
        <v>90</v>
      </c>
      <c r="AY167" s="15" t="s">
        <v>174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5" t="s">
        <v>87</v>
      </c>
      <c r="BK167" s="229">
        <f>ROUND(I167*H167,2)</f>
        <v>0</v>
      </c>
      <c r="BL167" s="15" t="s">
        <v>192</v>
      </c>
      <c r="BM167" s="15" t="s">
        <v>381</v>
      </c>
    </row>
    <row r="168" s="1" customFormat="1">
      <c r="B168" s="37"/>
      <c r="C168" s="38"/>
      <c r="D168" s="230" t="s">
        <v>181</v>
      </c>
      <c r="E168" s="38"/>
      <c r="F168" s="231" t="s">
        <v>382</v>
      </c>
      <c r="G168" s="38"/>
      <c r="H168" s="38"/>
      <c r="I168" s="142"/>
      <c r="J168" s="38"/>
      <c r="K168" s="38"/>
      <c r="L168" s="42"/>
      <c r="M168" s="232"/>
      <c r="N168" s="78"/>
      <c r="O168" s="78"/>
      <c r="P168" s="78"/>
      <c r="Q168" s="78"/>
      <c r="R168" s="78"/>
      <c r="S168" s="78"/>
      <c r="T168" s="79"/>
      <c r="AT168" s="15" t="s">
        <v>181</v>
      </c>
      <c r="AU168" s="15" t="s">
        <v>90</v>
      </c>
    </row>
    <row r="169" s="1" customFormat="1" ht="16.5" customHeight="1">
      <c r="B169" s="37"/>
      <c r="C169" s="218" t="s">
        <v>383</v>
      </c>
      <c r="D169" s="218" t="s">
        <v>175</v>
      </c>
      <c r="E169" s="219" t="s">
        <v>384</v>
      </c>
      <c r="F169" s="220" t="s">
        <v>385</v>
      </c>
      <c r="G169" s="221" t="s">
        <v>320</v>
      </c>
      <c r="H169" s="222">
        <v>3</v>
      </c>
      <c r="I169" s="223"/>
      <c r="J169" s="224">
        <f>ROUND(I169*H169,2)</f>
        <v>0</v>
      </c>
      <c r="K169" s="220" t="s">
        <v>274</v>
      </c>
      <c r="L169" s="42"/>
      <c r="M169" s="225" t="s">
        <v>1</v>
      </c>
      <c r="N169" s="226" t="s">
        <v>50</v>
      </c>
      <c r="O169" s="78"/>
      <c r="P169" s="227">
        <f>O169*H169</f>
        <v>0</v>
      </c>
      <c r="Q169" s="227">
        <v>0.0091800000000000007</v>
      </c>
      <c r="R169" s="227">
        <f>Q169*H169</f>
        <v>0.027540000000000002</v>
      </c>
      <c r="S169" s="227">
        <v>0</v>
      </c>
      <c r="T169" s="228">
        <f>S169*H169</f>
        <v>0</v>
      </c>
      <c r="AR169" s="15" t="s">
        <v>192</v>
      </c>
      <c r="AT169" s="15" t="s">
        <v>175</v>
      </c>
      <c r="AU169" s="15" t="s">
        <v>90</v>
      </c>
      <c r="AY169" s="15" t="s">
        <v>174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5" t="s">
        <v>87</v>
      </c>
      <c r="BK169" s="229">
        <f>ROUND(I169*H169,2)</f>
        <v>0</v>
      </c>
      <c r="BL169" s="15" t="s">
        <v>192</v>
      </c>
      <c r="BM169" s="15" t="s">
        <v>386</v>
      </c>
    </row>
    <row r="170" s="1" customFormat="1">
      <c r="B170" s="37"/>
      <c r="C170" s="38"/>
      <c r="D170" s="230" t="s">
        <v>181</v>
      </c>
      <c r="E170" s="38"/>
      <c r="F170" s="231" t="s">
        <v>387</v>
      </c>
      <c r="G170" s="38"/>
      <c r="H170" s="38"/>
      <c r="I170" s="142"/>
      <c r="J170" s="38"/>
      <c r="K170" s="38"/>
      <c r="L170" s="42"/>
      <c r="M170" s="232"/>
      <c r="N170" s="78"/>
      <c r="O170" s="78"/>
      <c r="P170" s="78"/>
      <c r="Q170" s="78"/>
      <c r="R170" s="78"/>
      <c r="S170" s="78"/>
      <c r="T170" s="79"/>
      <c r="AT170" s="15" t="s">
        <v>181</v>
      </c>
      <c r="AU170" s="15" t="s">
        <v>90</v>
      </c>
    </row>
    <row r="171" s="1" customFormat="1" ht="16.5" customHeight="1">
      <c r="B171" s="37"/>
      <c r="C171" s="247" t="s">
        <v>388</v>
      </c>
      <c r="D171" s="247" t="s">
        <v>312</v>
      </c>
      <c r="E171" s="248" t="s">
        <v>389</v>
      </c>
      <c r="F171" s="249" t="s">
        <v>390</v>
      </c>
      <c r="G171" s="250" t="s">
        <v>320</v>
      </c>
      <c r="H171" s="251">
        <v>3</v>
      </c>
      <c r="I171" s="252"/>
      <c r="J171" s="253">
        <f>ROUND(I171*H171,2)</f>
        <v>0</v>
      </c>
      <c r="K171" s="249" t="s">
        <v>274</v>
      </c>
      <c r="L171" s="254"/>
      <c r="M171" s="255" t="s">
        <v>1</v>
      </c>
      <c r="N171" s="256" t="s">
        <v>50</v>
      </c>
      <c r="O171" s="78"/>
      <c r="P171" s="227">
        <f>O171*H171</f>
        <v>0</v>
      </c>
      <c r="Q171" s="227">
        <v>0.082000000000000003</v>
      </c>
      <c r="R171" s="227">
        <f>Q171*H171</f>
        <v>0.246</v>
      </c>
      <c r="S171" s="227">
        <v>0</v>
      </c>
      <c r="T171" s="228">
        <f>S171*H171</f>
        <v>0</v>
      </c>
      <c r="AR171" s="15" t="s">
        <v>209</v>
      </c>
      <c r="AT171" s="15" t="s">
        <v>312</v>
      </c>
      <c r="AU171" s="15" t="s">
        <v>90</v>
      </c>
      <c r="AY171" s="15" t="s">
        <v>174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5" t="s">
        <v>87</v>
      </c>
      <c r="BK171" s="229">
        <f>ROUND(I171*H171,2)</f>
        <v>0</v>
      </c>
      <c r="BL171" s="15" t="s">
        <v>192</v>
      </c>
      <c r="BM171" s="15" t="s">
        <v>391</v>
      </c>
    </row>
    <row r="172" s="1" customFormat="1">
      <c r="B172" s="37"/>
      <c r="C172" s="38"/>
      <c r="D172" s="230" t="s">
        <v>181</v>
      </c>
      <c r="E172" s="38"/>
      <c r="F172" s="231" t="s">
        <v>392</v>
      </c>
      <c r="G172" s="38"/>
      <c r="H172" s="38"/>
      <c r="I172" s="142"/>
      <c r="J172" s="38"/>
      <c r="K172" s="38"/>
      <c r="L172" s="42"/>
      <c r="M172" s="232"/>
      <c r="N172" s="78"/>
      <c r="O172" s="78"/>
      <c r="P172" s="78"/>
      <c r="Q172" s="78"/>
      <c r="R172" s="78"/>
      <c r="S172" s="78"/>
      <c r="T172" s="79"/>
      <c r="AT172" s="15" t="s">
        <v>181</v>
      </c>
      <c r="AU172" s="15" t="s">
        <v>90</v>
      </c>
    </row>
    <row r="173" s="1" customFormat="1" ht="16.5" customHeight="1">
      <c r="B173" s="37"/>
      <c r="C173" s="218" t="s">
        <v>393</v>
      </c>
      <c r="D173" s="218" t="s">
        <v>175</v>
      </c>
      <c r="E173" s="219" t="s">
        <v>394</v>
      </c>
      <c r="F173" s="220" t="s">
        <v>395</v>
      </c>
      <c r="G173" s="221" t="s">
        <v>305</v>
      </c>
      <c r="H173" s="222">
        <v>6</v>
      </c>
      <c r="I173" s="223"/>
      <c r="J173" s="224">
        <f>ROUND(I173*H173,2)</f>
        <v>0</v>
      </c>
      <c r="K173" s="220" t="s">
        <v>274</v>
      </c>
      <c r="L173" s="42"/>
      <c r="M173" s="225" t="s">
        <v>1</v>
      </c>
      <c r="N173" s="226" t="s">
        <v>50</v>
      </c>
      <c r="O173" s="78"/>
      <c r="P173" s="227">
        <f>O173*H173</f>
        <v>0</v>
      </c>
      <c r="Q173" s="227">
        <v>0.0012600000000000001</v>
      </c>
      <c r="R173" s="227">
        <f>Q173*H173</f>
        <v>0.0075600000000000007</v>
      </c>
      <c r="S173" s="227">
        <v>0</v>
      </c>
      <c r="T173" s="228">
        <f>S173*H173</f>
        <v>0</v>
      </c>
      <c r="AR173" s="15" t="s">
        <v>192</v>
      </c>
      <c r="AT173" s="15" t="s">
        <v>175</v>
      </c>
      <c r="AU173" s="15" t="s">
        <v>90</v>
      </c>
      <c r="AY173" s="15" t="s">
        <v>174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5" t="s">
        <v>87</v>
      </c>
      <c r="BK173" s="229">
        <f>ROUND(I173*H173,2)</f>
        <v>0</v>
      </c>
      <c r="BL173" s="15" t="s">
        <v>192</v>
      </c>
      <c r="BM173" s="15" t="s">
        <v>396</v>
      </c>
    </row>
    <row r="174" s="1" customFormat="1">
      <c r="B174" s="37"/>
      <c r="C174" s="38"/>
      <c r="D174" s="230" t="s">
        <v>181</v>
      </c>
      <c r="E174" s="38"/>
      <c r="F174" s="231" t="s">
        <v>397</v>
      </c>
      <c r="G174" s="38"/>
      <c r="H174" s="38"/>
      <c r="I174" s="142"/>
      <c r="J174" s="38"/>
      <c r="K174" s="38"/>
      <c r="L174" s="42"/>
      <c r="M174" s="232"/>
      <c r="N174" s="78"/>
      <c r="O174" s="78"/>
      <c r="P174" s="78"/>
      <c r="Q174" s="78"/>
      <c r="R174" s="78"/>
      <c r="S174" s="78"/>
      <c r="T174" s="79"/>
      <c r="AT174" s="15" t="s">
        <v>181</v>
      </c>
      <c r="AU174" s="15" t="s">
        <v>90</v>
      </c>
    </row>
    <row r="175" s="12" customFormat="1">
      <c r="B175" s="236"/>
      <c r="C175" s="237"/>
      <c r="D175" s="230" t="s">
        <v>287</v>
      </c>
      <c r="E175" s="238" t="s">
        <v>1</v>
      </c>
      <c r="F175" s="239" t="s">
        <v>398</v>
      </c>
      <c r="G175" s="237"/>
      <c r="H175" s="240">
        <v>6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AT175" s="246" t="s">
        <v>287</v>
      </c>
      <c r="AU175" s="246" t="s">
        <v>90</v>
      </c>
      <c r="AV175" s="12" t="s">
        <v>90</v>
      </c>
      <c r="AW175" s="12" t="s">
        <v>40</v>
      </c>
      <c r="AX175" s="12" t="s">
        <v>87</v>
      </c>
      <c r="AY175" s="246" t="s">
        <v>174</v>
      </c>
    </row>
    <row r="176" s="11" customFormat="1" ht="22.8" customHeight="1">
      <c r="B176" s="202"/>
      <c r="C176" s="203"/>
      <c r="D176" s="204" t="s">
        <v>78</v>
      </c>
      <c r="E176" s="216" t="s">
        <v>192</v>
      </c>
      <c r="F176" s="216" t="s">
        <v>399</v>
      </c>
      <c r="G176" s="203"/>
      <c r="H176" s="203"/>
      <c r="I176" s="206"/>
      <c r="J176" s="217">
        <f>BK176</f>
        <v>0</v>
      </c>
      <c r="K176" s="203"/>
      <c r="L176" s="208"/>
      <c r="M176" s="209"/>
      <c r="N176" s="210"/>
      <c r="O176" s="210"/>
      <c r="P176" s="211">
        <f>SUM(P177:P188)</f>
        <v>0</v>
      </c>
      <c r="Q176" s="210"/>
      <c r="R176" s="211">
        <f>SUM(R177:R188)</f>
        <v>4.5792624799999997</v>
      </c>
      <c r="S176" s="210"/>
      <c r="T176" s="212">
        <f>SUM(T177:T188)</f>
        <v>0</v>
      </c>
      <c r="AR176" s="213" t="s">
        <v>87</v>
      </c>
      <c r="AT176" s="214" t="s">
        <v>78</v>
      </c>
      <c r="AU176" s="214" t="s">
        <v>87</v>
      </c>
      <c r="AY176" s="213" t="s">
        <v>174</v>
      </c>
      <c r="BK176" s="215">
        <f>SUM(BK177:BK188)</f>
        <v>0</v>
      </c>
    </row>
    <row r="177" s="1" customFormat="1" ht="16.5" customHeight="1">
      <c r="B177" s="37"/>
      <c r="C177" s="218" t="s">
        <v>400</v>
      </c>
      <c r="D177" s="218" t="s">
        <v>175</v>
      </c>
      <c r="E177" s="219" t="s">
        <v>401</v>
      </c>
      <c r="F177" s="220" t="s">
        <v>402</v>
      </c>
      <c r="G177" s="221" t="s">
        <v>284</v>
      </c>
      <c r="H177" s="222">
        <v>1.79</v>
      </c>
      <c r="I177" s="223"/>
      <c r="J177" s="224">
        <f>ROUND(I177*H177,2)</f>
        <v>0</v>
      </c>
      <c r="K177" s="220" t="s">
        <v>274</v>
      </c>
      <c r="L177" s="42"/>
      <c r="M177" s="225" t="s">
        <v>1</v>
      </c>
      <c r="N177" s="226" t="s">
        <v>50</v>
      </c>
      <c r="O177" s="78"/>
      <c r="P177" s="227">
        <f>O177*H177</f>
        <v>0</v>
      </c>
      <c r="Q177" s="227">
        <v>2.4533999999999998</v>
      </c>
      <c r="R177" s="227">
        <f>Q177*H177</f>
        <v>4.3915859999999993</v>
      </c>
      <c r="S177" s="227">
        <v>0</v>
      </c>
      <c r="T177" s="228">
        <f>S177*H177</f>
        <v>0</v>
      </c>
      <c r="AR177" s="15" t="s">
        <v>192</v>
      </c>
      <c r="AT177" s="15" t="s">
        <v>175</v>
      </c>
      <c r="AU177" s="15" t="s">
        <v>90</v>
      </c>
      <c r="AY177" s="15" t="s">
        <v>174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5" t="s">
        <v>87</v>
      </c>
      <c r="BK177" s="229">
        <f>ROUND(I177*H177,2)</f>
        <v>0</v>
      </c>
      <c r="BL177" s="15" t="s">
        <v>192</v>
      </c>
      <c r="BM177" s="15" t="s">
        <v>403</v>
      </c>
    </row>
    <row r="178" s="1" customFormat="1">
      <c r="B178" s="37"/>
      <c r="C178" s="38"/>
      <c r="D178" s="230" t="s">
        <v>181</v>
      </c>
      <c r="E178" s="38"/>
      <c r="F178" s="231" t="s">
        <v>402</v>
      </c>
      <c r="G178" s="38"/>
      <c r="H178" s="38"/>
      <c r="I178" s="142"/>
      <c r="J178" s="38"/>
      <c r="K178" s="38"/>
      <c r="L178" s="42"/>
      <c r="M178" s="232"/>
      <c r="N178" s="78"/>
      <c r="O178" s="78"/>
      <c r="P178" s="78"/>
      <c r="Q178" s="78"/>
      <c r="R178" s="78"/>
      <c r="S178" s="78"/>
      <c r="T178" s="79"/>
      <c r="AT178" s="15" t="s">
        <v>181</v>
      </c>
      <c r="AU178" s="15" t="s">
        <v>90</v>
      </c>
    </row>
    <row r="179" s="12" customFormat="1">
      <c r="B179" s="236"/>
      <c r="C179" s="237"/>
      <c r="D179" s="230" t="s">
        <v>287</v>
      </c>
      <c r="E179" s="238" t="s">
        <v>1</v>
      </c>
      <c r="F179" s="239" t="s">
        <v>404</v>
      </c>
      <c r="G179" s="237"/>
      <c r="H179" s="240">
        <v>1.79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AT179" s="246" t="s">
        <v>287</v>
      </c>
      <c r="AU179" s="246" t="s">
        <v>90</v>
      </c>
      <c r="AV179" s="12" t="s">
        <v>90</v>
      </c>
      <c r="AW179" s="12" t="s">
        <v>40</v>
      </c>
      <c r="AX179" s="12" t="s">
        <v>87</v>
      </c>
      <c r="AY179" s="246" t="s">
        <v>174</v>
      </c>
    </row>
    <row r="180" s="1" customFormat="1" ht="16.5" customHeight="1">
      <c r="B180" s="37"/>
      <c r="C180" s="218" t="s">
        <v>405</v>
      </c>
      <c r="D180" s="218" t="s">
        <v>175</v>
      </c>
      <c r="E180" s="219" t="s">
        <v>406</v>
      </c>
      <c r="F180" s="220" t="s">
        <v>407</v>
      </c>
      <c r="G180" s="221" t="s">
        <v>305</v>
      </c>
      <c r="H180" s="222">
        <v>7.1600000000000001</v>
      </c>
      <c r="I180" s="223"/>
      <c r="J180" s="224">
        <f>ROUND(I180*H180,2)</f>
        <v>0</v>
      </c>
      <c r="K180" s="220" t="s">
        <v>274</v>
      </c>
      <c r="L180" s="42"/>
      <c r="M180" s="225" t="s">
        <v>1</v>
      </c>
      <c r="N180" s="226" t="s">
        <v>50</v>
      </c>
      <c r="O180" s="78"/>
      <c r="P180" s="227">
        <f>O180*H180</f>
        <v>0</v>
      </c>
      <c r="Q180" s="227">
        <v>0.0051900000000000002</v>
      </c>
      <c r="R180" s="227">
        <f>Q180*H180</f>
        <v>0.037160400000000003</v>
      </c>
      <c r="S180" s="227">
        <v>0</v>
      </c>
      <c r="T180" s="228">
        <f>S180*H180</f>
        <v>0</v>
      </c>
      <c r="AR180" s="15" t="s">
        <v>192</v>
      </c>
      <c r="AT180" s="15" t="s">
        <v>175</v>
      </c>
      <c r="AU180" s="15" t="s">
        <v>90</v>
      </c>
      <c r="AY180" s="15" t="s">
        <v>174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5" t="s">
        <v>87</v>
      </c>
      <c r="BK180" s="229">
        <f>ROUND(I180*H180,2)</f>
        <v>0</v>
      </c>
      <c r="BL180" s="15" t="s">
        <v>192</v>
      </c>
      <c r="BM180" s="15" t="s">
        <v>408</v>
      </c>
    </row>
    <row r="181" s="1" customFormat="1">
      <c r="B181" s="37"/>
      <c r="C181" s="38"/>
      <c r="D181" s="230" t="s">
        <v>181</v>
      </c>
      <c r="E181" s="38"/>
      <c r="F181" s="231" t="s">
        <v>407</v>
      </c>
      <c r="G181" s="38"/>
      <c r="H181" s="38"/>
      <c r="I181" s="142"/>
      <c r="J181" s="38"/>
      <c r="K181" s="38"/>
      <c r="L181" s="42"/>
      <c r="M181" s="232"/>
      <c r="N181" s="78"/>
      <c r="O181" s="78"/>
      <c r="P181" s="78"/>
      <c r="Q181" s="78"/>
      <c r="R181" s="78"/>
      <c r="S181" s="78"/>
      <c r="T181" s="79"/>
      <c r="AT181" s="15" t="s">
        <v>181</v>
      </c>
      <c r="AU181" s="15" t="s">
        <v>90</v>
      </c>
    </row>
    <row r="182" s="12" customFormat="1">
      <c r="B182" s="236"/>
      <c r="C182" s="237"/>
      <c r="D182" s="230" t="s">
        <v>287</v>
      </c>
      <c r="E182" s="238" t="s">
        <v>1</v>
      </c>
      <c r="F182" s="239" t="s">
        <v>409</v>
      </c>
      <c r="G182" s="237"/>
      <c r="H182" s="240">
        <v>7.1600000000000001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AT182" s="246" t="s">
        <v>287</v>
      </c>
      <c r="AU182" s="246" t="s">
        <v>90</v>
      </c>
      <c r="AV182" s="12" t="s">
        <v>90</v>
      </c>
      <c r="AW182" s="12" t="s">
        <v>40</v>
      </c>
      <c r="AX182" s="12" t="s">
        <v>87</v>
      </c>
      <c r="AY182" s="246" t="s">
        <v>174</v>
      </c>
    </row>
    <row r="183" s="1" customFormat="1" ht="16.5" customHeight="1">
      <c r="B183" s="37"/>
      <c r="C183" s="218" t="s">
        <v>410</v>
      </c>
      <c r="D183" s="218" t="s">
        <v>175</v>
      </c>
      <c r="E183" s="219" t="s">
        <v>411</v>
      </c>
      <c r="F183" s="220" t="s">
        <v>412</v>
      </c>
      <c r="G183" s="221" t="s">
        <v>305</v>
      </c>
      <c r="H183" s="222">
        <v>7.1600000000000001</v>
      </c>
      <c r="I183" s="223"/>
      <c r="J183" s="224">
        <f>ROUND(I183*H183,2)</f>
        <v>0</v>
      </c>
      <c r="K183" s="220" t="s">
        <v>274</v>
      </c>
      <c r="L183" s="42"/>
      <c r="M183" s="225" t="s">
        <v>1</v>
      </c>
      <c r="N183" s="226" t="s">
        <v>50</v>
      </c>
      <c r="O183" s="78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AR183" s="15" t="s">
        <v>192</v>
      </c>
      <c r="AT183" s="15" t="s">
        <v>175</v>
      </c>
      <c r="AU183" s="15" t="s">
        <v>90</v>
      </c>
      <c r="AY183" s="15" t="s">
        <v>174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5" t="s">
        <v>87</v>
      </c>
      <c r="BK183" s="229">
        <f>ROUND(I183*H183,2)</f>
        <v>0</v>
      </c>
      <c r="BL183" s="15" t="s">
        <v>192</v>
      </c>
      <c r="BM183" s="15" t="s">
        <v>413</v>
      </c>
    </row>
    <row r="184" s="1" customFormat="1">
      <c r="B184" s="37"/>
      <c r="C184" s="38"/>
      <c r="D184" s="230" t="s">
        <v>181</v>
      </c>
      <c r="E184" s="38"/>
      <c r="F184" s="231" t="s">
        <v>412</v>
      </c>
      <c r="G184" s="38"/>
      <c r="H184" s="38"/>
      <c r="I184" s="142"/>
      <c r="J184" s="38"/>
      <c r="K184" s="38"/>
      <c r="L184" s="42"/>
      <c r="M184" s="232"/>
      <c r="N184" s="78"/>
      <c r="O184" s="78"/>
      <c r="P184" s="78"/>
      <c r="Q184" s="78"/>
      <c r="R184" s="78"/>
      <c r="S184" s="78"/>
      <c r="T184" s="79"/>
      <c r="AT184" s="15" t="s">
        <v>181</v>
      </c>
      <c r="AU184" s="15" t="s">
        <v>90</v>
      </c>
    </row>
    <row r="185" s="12" customFormat="1">
      <c r="B185" s="236"/>
      <c r="C185" s="237"/>
      <c r="D185" s="230" t="s">
        <v>287</v>
      </c>
      <c r="E185" s="238" t="s">
        <v>1</v>
      </c>
      <c r="F185" s="239" t="s">
        <v>409</v>
      </c>
      <c r="G185" s="237"/>
      <c r="H185" s="240">
        <v>7.1600000000000001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AT185" s="246" t="s">
        <v>287</v>
      </c>
      <c r="AU185" s="246" t="s">
        <v>90</v>
      </c>
      <c r="AV185" s="12" t="s">
        <v>90</v>
      </c>
      <c r="AW185" s="12" t="s">
        <v>40</v>
      </c>
      <c r="AX185" s="12" t="s">
        <v>87</v>
      </c>
      <c r="AY185" s="246" t="s">
        <v>174</v>
      </c>
    </row>
    <row r="186" s="1" customFormat="1" ht="16.5" customHeight="1">
      <c r="B186" s="37"/>
      <c r="C186" s="218" t="s">
        <v>414</v>
      </c>
      <c r="D186" s="218" t="s">
        <v>175</v>
      </c>
      <c r="E186" s="219" t="s">
        <v>415</v>
      </c>
      <c r="F186" s="220" t="s">
        <v>416</v>
      </c>
      <c r="G186" s="221" t="s">
        <v>417</v>
      </c>
      <c r="H186" s="222">
        <v>0.14299999999999999</v>
      </c>
      <c r="I186" s="223"/>
      <c r="J186" s="224">
        <f>ROUND(I186*H186,2)</f>
        <v>0</v>
      </c>
      <c r="K186" s="220" t="s">
        <v>274</v>
      </c>
      <c r="L186" s="42"/>
      <c r="M186" s="225" t="s">
        <v>1</v>
      </c>
      <c r="N186" s="226" t="s">
        <v>50</v>
      </c>
      <c r="O186" s="78"/>
      <c r="P186" s="227">
        <f>O186*H186</f>
        <v>0</v>
      </c>
      <c r="Q186" s="227">
        <v>1.0525599999999999</v>
      </c>
      <c r="R186" s="227">
        <f>Q186*H186</f>
        <v>0.15051607999999997</v>
      </c>
      <c r="S186" s="227">
        <v>0</v>
      </c>
      <c r="T186" s="228">
        <f>S186*H186</f>
        <v>0</v>
      </c>
      <c r="AR186" s="15" t="s">
        <v>192</v>
      </c>
      <c r="AT186" s="15" t="s">
        <v>175</v>
      </c>
      <c r="AU186" s="15" t="s">
        <v>90</v>
      </c>
      <c r="AY186" s="15" t="s">
        <v>174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5" t="s">
        <v>87</v>
      </c>
      <c r="BK186" s="229">
        <f>ROUND(I186*H186,2)</f>
        <v>0</v>
      </c>
      <c r="BL186" s="15" t="s">
        <v>192</v>
      </c>
      <c r="BM186" s="15" t="s">
        <v>418</v>
      </c>
    </row>
    <row r="187" s="1" customFormat="1">
      <c r="B187" s="37"/>
      <c r="C187" s="38"/>
      <c r="D187" s="230" t="s">
        <v>181</v>
      </c>
      <c r="E187" s="38"/>
      <c r="F187" s="231" t="s">
        <v>416</v>
      </c>
      <c r="G187" s="38"/>
      <c r="H187" s="38"/>
      <c r="I187" s="142"/>
      <c r="J187" s="38"/>
      <c r="K187" s="38"/>
      <c r="L187" s="42"/>
      <c r="M187" s="232"/>
      <c r="N187" s="78"/>
      <c r="O187" s="78"/>
      <c r="P187" s="78"/>
      <c r="Q187" s="78"/>
      <c r="R187" s="78"/>
      <c r="S187" s="78"/>
      <c r="T187" s="79"/>
      <c r="AT187" s="15" t="s">
        <v>181</v>
      </c>
      <c r="AU187" s="15" t="s">
        <v>90</v>
      </c>
    </row>
    <row r="188" s="12" customFormat="1">
      <c r="B188" s="236"/>
      <c r="C188" s="237"/>
      <c r="D188" s="230" t="s">
        <v>287</v>
      </c>
      <c r="E188" s="238" t="s">
        <v>1</v>
      </c>
      <c r="F188" s="239" t="s">
        <v>419</v>
      </c>
      <c r="G188" s="237"/>
      <c r="H188" s="240">
        <v>0.14299999999999999</v>
      </c>
      <c r="I188" s="241"/>
      <c r="J188" s="237"/>
      <c r="K188" s="237"/>
      <c r="L188" s="242"/>
      <c r="M188" s="243"/>
      <c r="N188" s="244"/>
      <c r="O188" s="244"/>
      <c r="P188" s="244"/>
      <c r="Q188" s="244"/>
      <c r="R188" s="244"/>
      <c r="S188" s="244"/>
      <c r="T188" s="245"/>
      <c r="AT188" s="246" t="s">
        <v>287</v>
      </c>
      <c r="AU188" s="246" t="s">
        <v>90</v>
      </c>
      <c r="AV188" s="12" t="s">
        <v>90</v>
      </c>
      <c r="AW188" s="12" t="s">
        <v>40</v>
      </c>
      <c r="AX188" s="12" t="s">
        <v>87</v>
      </c>
      <c r="AY188" s="246" t="s">
        <v>174</v>
      </c>
    </row>
    <row r="189" s="11" customFormat="1" ht="22.8" customHeight="1">
      <c r="B189" s="202"/>
      <c r="C189" s="203"/>
      <c r="D189" s="204" t="s">
        <v>78</v>
      </c>
      <c r="E189" s="216" t="s">
        <v>173</v>
      </c>
      <c r="F189" s="216" t="s">
        <v>420</v>
      </c>
      <c r="G189" s="203"/>
      <c r="H189" s="203"/>
      <c r="I189" s="206"/>
      <c r="J189" s="217">
        <f>BK189</f>
        <v>0</v>
      </c>
      <c r="K189" s="203"/>
      <c r="L189" s="208"/>
      <c r="M189" s="209"/>
      <c r="N189" s="210"/>
      <c r="O189" s="210"/>
      <c r="P189" s="211">
        <f>SUM(P190:P199)</f>
        <v>0</v>
      </c>
      <c r="Q189" s="210"/>
      <c r="R189" s="211">
        <f>SUM(R190:R199)</f>
        <v>4.0190799999999998</v>
      </c>
      <c r="S189" s="210"/>
      <c r="T189" s="212">
        <f>SUM(T190:T199)</f>
        <v>0</v>
      </c>
      <c r="AR189" s="213" t="s">
        <v>87</v>
      </c>
      <c r="AT189" s="214" t="s">
        <v>78</v>
      </c>
      <c r="AU189" s="214" t="s">
        <v>87</v>
      </c>
      <c r="AY189" s="213" t="s">
        <v>174</v>
      </c>
      <c r="BK189" s="215">
        <f>SUM(BK190:BK199)</f>
        <v>0</v>
      </c>
    </row>
    <row r="190" s="1" customFormat="1" ht="16.5" customHeight="1">
      <c r="B190" s="37"/>
      <c r="C190" s="218" t="s">
        <v>421</v>
      </c>
      <c r="D190" s="218" t="s">
        <v>175</v>
      </c>
      <c r="E190" s="219" t="s">
        <v>422</v>
      </c>
      <c r="F190" s="220" t="s">
        <v>423</v>
      </c>
      <c r="G190" s="221" t="s">
        <v>305</v>
      </c>
      <c r="H190" s="222">
        <v>29.5</v>
      </c>
      <c r="I190" s="223"/>
      <c r="J190" s="224">
        <f>ROUND(I190*H190,2)</f>
        <v>0</v>
      </c>
      <c r="K190" s="220" t="s">
        <v>274</v>
      </c>
      <c r="L190" s="42"/>
      <c r="M190" s="225" t="s">
        <v>1</v>
      </c>
      <c r="N190" s="226" t="s">
        <v>50</v>
      </c>
      <c r="O190" s="78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AR190" s="15" t="s">
        <v>192</v>
      </c>
      <c r="AT190" s="15" t="s">
        <v>175</v>
      </c>
      <c r="AU190" s="15" t="s">
        <v>90</v>
      </c>
      <c r="AY190" s="15" t="s">
        <v>174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5" t="s">
        <v>87</v>
      </c>
      <c r="BK190" s="229">
        <f>ROUND(I190*H190,2)</f>
        <v>0</v>
      </c>
      <c r="BL190" s="15" t="s">
        <v>192</v>
      </c>
      <c r="BM190" s="15" t="s">
        <v>424</v>
      </c>
    </row>
    <row r="191" s="1" customFormat="1">
      <c r="B191" s="37"/>
      <c r="C191" s="38"/>
      <c r="D191" s="230" t="s">
        <v>181</v>
      </c>
      <c r="E191" s="38"/>
      <c r="F191" s="231" t="s">
        <v>425</v>
      </c>
      <c r="G191" s="38"/>
      <c r="H191" s="38"/>
      <c r="I191" s="142"/>
      <c r="J191" s="38"/>
      <c r="K191" s="38"/>
      <c r="L191" s="42"/>
      <c r="M191" s="232"/>
      <c r="N191" s="78"/>
      <c r="O191" s="78"/>
      <c r="P191" s="78"/>
      <c r="Q191" s="78"/>
      <c r="R191" s="78"/>
      <c r="S191" s="78"/>
      <c r="T191" s="79"/>
      <c r="AT191" s="15" t="s">
        <v>181</v>
      </c>
      <c r="AU191" s="15" t="s">
        <v>90</v>
      </c>
    </row>
    <row r="192" s="12" customFormat="1">
      <c r="B192" s="236"/>
      <c r="C192" s="237"/>
      <c r="D192" s="230" t="s">
        <v>287</v>
      </c>
      <c r="E192" s="238" t="s">
        <v>1</v>
      </c>
      <c r="F192" s="239" t="s">
        <v>426</v>
      </c>
      <c r="G192" s="237"/>
      <c r="H192" s="240">
        <v>29.5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AT192" s="246" t="s">
        <v>287</v>
      </c>
      <c r="AU192" s="246" t="s">
        <v>90</v>
      </c>
      <c r="AV192" s="12" t="s">
        <v>90</v>
      </c>
      <c r="AW192" s="12" t="s">
        <v>40</v>
      </c>
      <c r="AX192" s="12" t="s">
        <v>87</v>
      </c>
      <c r="AY192" s="246" t="s">
        <v>174</v>
      </c>
    </row>
    <row r="193" s="1" customFormat="1" ht="16.5" customHeight="1">
      <c r="B193" s="37"/>
      <c r="C193" s="218" t="s">
        <v>427</v>
      </c>
      <c r="D193" s="218" t="s">
        <v>175</v>
      </c>
      <c r="E193" s="219" t="s">
        <v>428</v>
      </c>
      <c r="F193" s="220" t="s">
        <v>429</v>
      </c>
      <c r="G193" s="221" t="s">
        <v>305</v>
      </c>
      <c r="H193" s="222">
        <v>29.5</v>
      </c>
      <c r="I193" s="223"/>
      <c r="J193" s="224">
        <f>ROUND(I193*H193,2)</f>
        <v>0</v>
      </c>
      <c r="K193" s="220" t="s">
        <v>274</v>
      </c>
      <c r="L193" s="42"/>
      <c r="M193" s="225" t="s">
        <v>1</v>
      </c>
      <c r="N193" s="226" t="s">
        <v>50</v>
      </c>
      <c r="O193" s="78"/>
      <c r="P193" s="227">
        <f>O193*H193</f>
        <v>0</v>
      </c>
      <c r="Q193" s="227">
        <v>0.0016000000000000001</v>
      </c>
      <c r="R193" s="227">
        <f>Q193*H193</f>
        <v>0.047199999999999999</v>
      </c>
      <c r="S193" s="227">
        <v>0</v>
      </c>
      <c r="T193" s="228">
        <f>S193*H193</f>
        <v>0</v>
      </c>
      <c r="AR193" s="15" t="s">
        <v>192</v>
      </c>
      <c r="AT193" s="15" t="s">
        <v>175</v>
      </c>
      <c r="AU193" s="15" t="s">
        <v>90</v>
      </c>
      <c r="AY193" s="15" t="s">
        <v>174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5" t="s">
        <v>87</v>
      </c>
      <c r="BK193" s="229">
        <f>ROUND(I193*H193,2)</f>
        <v>0</v>
      </c>
      <c r="BL193" s="15" t="s">
        <v>192</v>
      </c>
      <c r="BM193" s="15" t="s">
        <v>430</v>
      </c>
    </row>
    <row r="194" s="1" customFormat="1">
      <c r="B194" s="37"/>
      <c r="C194" s="38"/>
      <c r="D194" s="230" t="s">
        <v>181</v>
      </c>
      <c r="E194" s="38"/>
      <c r="F194" s="231" t="s">
        <v>431</v>
      </c>
      <c r="G194" s="38"/>
      <c r="H194" s="38"/>
      <c r="I194" s="142"/>
      <c r="J194" s="38"/>
      <c r="K194" s="38"/>
      <c r="L194" s="42"/>
      <c r="M194" s="232"/>
      <c r="N194" s="78"/>
      <c r="O194" s="78"/>
      <c r="P194" s="78"/>
      <c r="Q194" s="78"/>
      <c r="R194" s="78"/>
      <c r="S194" s="78"/>
      <c r="T194" s="79"/>
      <c r="AT194" s="15" t="s">
        <v>181</v>
      </c>
      <c r="AU194" s="15" t="s">
        <v>90</v>
      </c>
    </row>
    <row r="195" s="12" customFormat="1">
      <c r="B195" s="236"/>
      <c r="C195" s="237"/>
      <c r="D195" s="230" t="s">
        <v>287</v>
      </c>
      <c r="E195" s="238" t="s">
        <v>1</v>
      </c>
      <c r="F195" s="239" t="s">
        <v>426</v>
      </c>
      <c r="G195" s="237"/>
      <c r="H195" s="240">
        <v>29.5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AT195" s="246" t="s">
        <v>287</v>
      </c>
      <c r="AU195" s="246" t="s">
        <v>90</v>
      </c>
      <c r="AV195" s="12" t="s">
        <v>90</v>
      </c>
      <c r="AW195" s="12" t="s">
        <v>40</v>
      </c>
      <c r="AX195" s="12" t="s">
        <v>87</v>
      </c>
      <c r="AY195" s="246" t="s">
        <v>174</v>
      </c>
    </row>
    <row r="196" s="1" customFormat="1" ht="16.5" customHeight="1">
      <c r="B196" s="37"/>
      <c r="C196" s="247" t="s">
        <v>432</v>
      </c>
      <c r="D196" s="247" t="s">
        <v>312</v>
      </c>
      <c r="E196" s="248" t="s">
        <v>433</v>
      </c>
      <c r="F196" s="249" t="s">
        <v>434</v>
      </c>
      <c r="G196" s="250" t="s">
        <v>305</v>
      </c>
      <c r="H196" s="251">
        <v>30.09</v>
      </c>
      <c r="I196" s="252"/>
      <c r="J196" s="253">
        <f>ROUND(I196*H196,2)</f>
        <v>0</v>
      </c>
      <c r="K196" s="249" t="s">
        <v>274</v>
      </c>
      <c r="L196" s="254"/>
      <c r="M196" s="255" t="s">
        <v>1</v>
      </c>
      <c r="N196" s="256" t="s">
        <v>50</v>
      </c>
      <c r="O196" s="78"/>
      <c r="P196" s="227">
        <f>O196*H196</f>
        <v>0</v>
      </c>
      <c r="Q196" s="227">
        <v>0.13200000000000001</v>
      </c>
      <c r="R196" s="227">
        <f>Q196*H196</f>
        <v>3.9718800000000001</v>
      </c>
      <c r="S196" s="227">
        <v>0</v>
      </c>
      <c r="T196" s="228">
        <f>S196*H196</f>
        <v>0</v>
      </c>
      <c r="AR196" s="15" t="s">
        <v>209</v>
      </c>
      <c r="AT196" s="15" t="s">
        <v>312</v>
      </c>
      <c r="AU196" s="15" t="s">
        <v>90</v>
      </c>
      <c r="AY196" s="15" t="s">
        <v>174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5" t="s">
        <v>87</v>
      </c>
      <c r="BK196" s="229">
        <f>ROUND(I196*H196,2)</f>
        <v>0</v>
      </c>
      <c r="BL196" s="15" t="s">
        <v>192</v>
      </c>
      <c r="BM196" s="15" t="s">
        <v>435</v>
      </c>
    </row>
    <row r="197" s="1" customFormat="1">
      <c r="B197" s="37"/>
      <c r="C197" s="38"/>
      <c r="D197" s="230" t="s">
        <v>181</v>
      </c>
      <c r="E197" s="38"/>
      <c r="F197" s="231" t="s">
        <v>436</v>
      </c>
      <c r="G197" s="38"/>
      <c r="H197" s="38"/>
      <c r="I197" s="142"/>
      <c r="J197" s="38"/>
      <c r="K197" s="38"/>
      <c r="L197" s="42"/>
      <c r="M197" s="232"/>
      <c r="N197" s="78"/>
      <c r="O197" s="78"/>
      <c r="P197" s="78"/>
      <c r="Q197" s="78"/>
      <c r="R197" s="78"/>
      <c r="S197" s="78"/>
      <c r="T197" s="79"/>
      <c r="AT197" s="15" t="s">
        <v>181</v>
      </c>
      <c r="AU197" s="15" t="s">
        <v>90</v>
      </c>
    </row>
    <row r="198" s="12" customFormat="1">
      <c r="B198" s="236"/>
      <c r="C198" s="237"/>
      <c r="D198" s="230" t="s">
        <v>287</v>
      </c>
      <c r="E198" s="238" t="s">
        <v>1</v>
      </c>
      <c r="F198" s="239" t="s">
        <v>426</v>
      </c>
      <c r="G198" s="237"/>
      <c r="H198" s="240">
        <v>29.5</v>
      </c>
      <c r="I198" s="241"/>
      <c r="J198" s="237"/>
      <c r="K198" s="237"/>
      <c r="L198" s="242"/>
      <c r="M198" s="243"/>
      <c r="N198" s="244"/>
      <c r="O198" s="244"/>
      <c r="P198" s="244"/>
      <c r="Q198" s="244"/>
      <c r="R198" s="244"/>
      <c r="S198" s="244"/>
      <c r="T198" s="245"/>
      <c r="AT198" s="246" t="s">
        <v>287</v>
      </c>
      <c r="AU198" s="246" t="s">
        <v>90</v>
      </c>
      <c r="AV198" s="12" t="s">
        <v>90</v>
      </c>
      <c r="AW198" s="12" t="s">
        <v>40</v>
      </c>
      <c r="AX198" s="12" t="s">
        <v>87</v>
      </c>
      <c r="AY198" s="246" t="s">
        <v>174</v>
      </c>
    </row>
    <row r="199" s="12" customFormat="1">
      <c r="B199" s="236"/>
      <c r="C199" s="237"/>
      <c r="D199" s="230" t="s">
        <v>287</v>
      </c>
      <c r="E199" s="237"/>
      <c r="F199" s="239" t="s">
        <v>437</v>
      </c>
      <c r="G199" s="237"/>
      <c r="H199" s="240">
        <v>30.09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AT199" s="246" t="s">
        <v>287</v>
      </c>
      <c r="AU199" s="246" t="s">
        <v>90</v>
      </c>
      <c r="AV199" s="12" t="s">
        <v>90</v>
      </c>
      <c r="AW199" s="12" t="s">
        <v>4</v>
      </c>
      <c r="AX199" s="12" t="s">
        <v>87</v>
      </c>
      <c r="AY199" s="246" t="s">
        <v>174</v>
      </c>
    </row>
    <row r="200" s="11" customFormat="1" ht="22.8" customHeight="1">
      <c r="B200" s="202"/>
      <c r="C200" s="203"/>
      <c r="D200" s="204" t="s">
        <v>78</v>
      </c>
      <c r="E200" s="216" t="s">
        <v>200</v>
      </c>
      <c r="F200" s="216" t="s">
        <v>438</v>
      </c>
      <c r="G200" s="203"/>
      <c r="H200" s="203"/>
      <c r="I200" s="206"/>
      <c r="J200" s="217">
        <f>BK200</f>
        <v>0</v>
      </c>
      <c r="K200" s="203"/>
      <c r="L200" s="208"/>
      <c r="M200" s="209"/>
      <c r="N200" s="210"/>
      <c r="O200" s="210"/>
      <c r="P200" s="211">
        <f>SUM(P201:P224)</f>
        <v>0</v>
      </c>
      <c r="Q200" s="210"/>
      <c r="R200" s="211">
        <f>SUM(R201:R224)</f>
        <v>7.0877256000000006</v>
      </c>
      <c r="S200" s="210"/>
      <c r="T200" s="212">
        <f>SUM(T201:T224)</f>
        <v>0</v>
      </c>
      <c r="AR200" s="213" t="s">
        <v>87</v>
      </c>
      <c r="AT200" s="214" t="s">
        <v>78</v>
      </c>
      <c r="AU200" s="214" t="s">
        <v>87</v>
      </c>
      <c r="AY200" s="213" t="s">
        <v>174</v>
      </c>
      <c r="BK200" s="215">
        <f>SUM(BK201:BK224)</f>
        <v>0</v>
      </c>
    </row>
    <row r="201" s="1" customFormat="1" ht="16.5" customHeight="1">
      <c r="B201" s="37"/>
      <c r="C201" s="218" t="s">
        <v>439</v>
      </c>
      <c r="D201" s="218" t="s">
        <v>175</v>
      </c>
      <c r="E201" s="219" t="s">
        <v>440</v>
      </c>
      <c r="F201" s="220" t="s">
        <v>441</v>
      </c>
      <c r="G201" s="221" t="s">
        <v>305</v>
      </c>
      <c r="H201" s="222">
        <v>47.334000000000003</v>
      </c>
      <c r="I201" s="223"/>
      <c r="J201" s="224">
        <f>ROUND(I201*H201,2)</f>
        <v>0</v>
      </c>
      <c r="K201" s="220" t="s">
        <v>1</v>
      </c>
      <c r="L201" s="42"/>
      <c r="M201" s="225" t="s">
        <v>1</v>
      </c>
      <c r="N201" s="226" t="s">
        <v>50</v>
      </c>
      <c r="O201" s="78"/>
      <c r="P201" s="227">
        <f>O201*H201</f>
        <v>0</v>
      </c>
      <c r="Q201" s="227">
        <v>0.047660000000000001</v>
      </c>
      <c r="R201" s="227">
        <f>Q201*H201</f>
        <v>2.25593844</v>
      </c>
      <c r="S201" s="227">
        <v>0</v>
      </c>
      <c r="T201" s="228">
        <f>S201*H201</f>
        <v>0</v>
      </c>
      <c r="AR201" s="15" t="s">
        <v>192</v>
      </c>
      <c r="AT201" s="15" t="s">
        <v>175</v>
      </c>
      <c r="AU201" s="15" t="s">
        <v>90</v>
      </c>
      <c r="AY201" s="15" t="s">
        <v>174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5" t="s">
        <v>87</v>
      </c>
      <c r="BK201" s="229">
        <f>ROUND(I201*H201,2)</f>
        <v>0</v>
      </c>
      <c r="BL201" s="15" t="s">
        <v>192</v>
      </c>
      <c r="BM201" s="15" t="s">
        <v>442</v>
      </c>
    </row>
    <row r="202" s="1" customFormat="1">
      <c r="B202" s="37"/>
      <c r="C202" s="38"/>
      <c r="D202" s="230" t="s">
        <v>181</v>
      </c>
      <c r="E202" s="38"/>
      <c r="F202" s="231" t="s">
        <v>441</v>
      </c>
      <c r="G202" s="38"/>
      <c r="H202" s="38"/>
      <c r="I202" s="142"/>
      <c r="J202" s="38"/>
      <c r="K202" s="38"/>
      <c r="L202" s="42"/>
      <c r="M202" s="232"/>
      <c r="N202" s="78"/>
      <c r="O202" s="78"/>
      <c r="P202" s="78"/>
      <c r="Q202" s="78"/>
      <c r="R202" s="78"/>
      <c r="S202" s="78"/>
      <c r="T202" s="79"/>
      <c r="AT202" s="15" t="s">
        <v>181</v>
      </c>
      <c r="AU202" s="15" t="s">
        <v>90</v>
      </c>
    </row>
    <row r="203" s="12" customFormat="1">
      <c r="B203" s="236"/>
      <c r="C203" s="237"/>
      <c r="D203" s="230" t="s">
        <v>287</v>
      </c>
      <c r="E203" s="238" t="s">
        <v>1</v>
      </c>
      <c r="F203" s="239" t="s">
        <v>443</v>
      </c>
      <c r="G203" s="237"/>
      <c r="H203" s="240">
        <v>47.334000000000003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AT203" s="246" t="s">
        <v>287</v>
      </c>
      <c r="AU203" s="246" t="s">
        <v>90</v>
      </c>
      <c r="AV203" s="12" t="s">
        <v>90</v>
      </c>
      <c r="AW203" s="12" t="s">
        <v>40</v>
      </c>
      <c r="AX203" s="12" t="s">
        <v>87</v>
      </c>
      <c r="AY203" s="246" t="s">
        <v>174</v>
      </c>
    </row>
    <row r="204" s="1" customFormat="1" ht="16.5" customHeight="1">
      <c r="B204" s="37"/>
      <c r="C204" s="218" t="s">
        <v>444</v>
      </c>
      <c r="D204" s="218" t="s">
        <v>175</v>
      </c>
      <c r="E204" s="219" t="s">
        <v>445</v>
      </c>
      <c r="F204" s="220" t="s">
        <v>446</v>
      </c>
      <c r="G204" s="221" t="s">
        <v>305</v>
      </c>
      <c r="H204" s="222">
        <v>55.490000000000002</v>
      </c>
      <c r="I204" s="223"/>
      <c r="J204" s="224">
        <f>ROUND(I204*H204,2)</f>
        <v>0</v>
      </c>
      <c r="K204" s="220" t="s">
        <v>274</v>
      </c>
      <c r="L204" s="42"/>
      <c r="M204" s="225" t="s">
        <v>1</v>
      </c>
      <c r="N204" s="226" t="s">
        <v>50</v>
      </c>
      <c r="O204" s="78"/>
      <c r="P204" s="227">
        <f>O204*H204</f>
        <v>0</v>
      </c>
      <c r="Q204" s="227">
        <v>0.023099999999999999</v>
      </c>
      <c r="R204" s="227">
        <f>Q204*H204</f>
        <v>1.281819</v>
      </c>
      <c r="S204" s="227">
        <v>0</v>
      </c>
      <c r="T204" s="228">
        <f>S204*H204</f>
        <v>0</v>
      </c>
      <c r="AR204" s="15" t="s">
        <v>192</v>
      </c>
      <c r="AT204" s="15" t="s">
        <v>175</v>
      </c>
      <c r="AU204" s="15" t="s">
        <v>90</v>
      </c>
      <c r="AY204" s="15" t="s">
        <v>174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5" t="s">
        <v>87</v>
      </c>
      <c r="BK204" s="229">
        <f>ROUND(I204*H204,2)</f>
        <v>0</v>
      </c>
      <c r="BL204" s="15" t="s">
        <v>192</v>
      </c>
      <c r="BM204" s="15" t="s">
        <v>447</v>
      </c>
    </row>
    <row r="205" s="1" customFormat="1">
      <c r="B205" s="37"/>
      <c r="C205" s="38"/>
      <c r="D205" s="230" t="s">
        <v>181</v>
      </c>
      <c r="E205" s="38"/>
      <c r="F205" s="231" t="s">
        <v>448</v>
      </c>
      <c r="G205" s="38"/>
      <c r="H205" s="38"/>
      <c r="I205" s="142"/>
      <c r="J205" s="38"/>
      <c r="K205" s="38"/>
      <c r="L205" s="42"/>
      <c r="M205" s="232"/>
      <c r="N205" s="78"/>
      <c r="O205" s="78"/>
      <c r="P205" s="78"/>
      <c r="Q205" s="78"/>
      <c r="R205" s="78"/>
      <c r="S205" s="78"/>
      <c r="T205" s="79"/>
      <c r="AT205" s="15" t="s">
        <v>181</v>
      </c>
      <c r="AU205" s="15" t="s">
        <v>90</v>
      </c>
    </row>
    <row r="206" s="12" customFormat="1">
      <c r="B206" s="236"/>
      <c r="C206" s="237"/>
      <c r="D206" s="230" t="s">
        <v>287</v>
      </c>
      <c r="E206" s="238" t="s">
        <v>1</v>
      </c>
      <c r="F206" s="239" t="s">
        <v>449</v>
      </c>
      <c r="G206" s="237"/>
      <c r="H206" s="240">
        <v>55.490000000000002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AT206" s="246" t="s">
        <v>287</v>
      </c>
      <c r="AU206" s="246" t="s">
        <v>90</v>
      </c>
      <c r="AV206" s="12" t="s">
        <v>90</v>
      </c>
      <c r="AW206" s="12" t="s">
        <v>40</v>
      </c>
      <c r="AX206" s="12" t="s">
        <v>87</v>
      </c>
      <c r="AY206" s="246" t="s">
        <v>174</v>
      </c>
    </row>
    <row r="207" s="1" customFormat="1" ht="16.5" customHeight="1">
      <c r="B207" s="37"/>
      <c r="C207" s="218" t="s">
        <v>450</v>
      </c>
      <c r="D207" s="218" t="s">
        <v>175</v>
      </c>
      <c r="E207" s="219" t="s">
        <v>451</v>
      </c>
      <c r="F207" s="220" t="s">
        <v>452</v>
      </c>
      <c r="G207" s="221" t="s">
        <v>305</v>
      </c>
      <c r="H207" s="222">
        <v>55.490000000000002</v>
      </c>
      <c r="I207" s="223"/>
      <c r="J207" s="224">
        <f>ROUND(I207*H207,2)</f>
        <v>0</v>
      </c>
      <c r="K207" s="220" t="s">
        <v>274</v>
      </c>
      <c r="L207" s="42"/>
      <c r="M207" s="225" t="s">
        <v>1</v>
      </c>
      <c r="N207" s="226" t="s">
        <v>50</v>
      </c>
      <c r="O207" s="78"/>
      <c r="P207" s="227">
        <f>O207*H207</f>
        <v>0</v>
      </c>
      <c r="Q207" s="227">
        <v>0.0047800000000000004</v>
      </c>
      <c r="R207" s="227">
        <f>Q207*H207</f>
        <v>0.26524220000000004</v>
      </c>
      <c r="S207" s="227">
        <v>0</v>
      </c>
      <c r="T207" s="228">
        <f>S207*H207</f>
        <v>0</v>
      </c>
      <c r="AR207" s="15" t="s">
        <v>192</v>
      </c>
      <c r="AT207" s="15" t="s">
        <v>175</v>
      </c>
      <c r="AU207" s="15" t="s">
        <v>90</v>
      </c>
      <c r="AY207" s="15" t="s">
        <v>174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5" t="s">
        <v>87</v>
      </c>
      <c r="BK207" s="229">
        <f>ROUND(I207*H207,2)</f>
        <v>0</v>
      </c>
      <c r="BL207" s="15" t="s">
        <v>192</v>
      </c>
      <c r="BM207" s="15" t="s">
        <v>453</v>
      </c>
    </row>
    <row r="208" s="1" customFormat="1">
      <c r="B208" s="37"/>
      <c r="C208" s="38"/>
      <c r="D208" s="230" t="s">
        <v>181</v>
      </c>
      <c r="E208" s="38"/>
      <c r="F208" s="231" t="s">
        <v>454</v>
      </c>
      <c r="G208" s="38"/>
      <c r="H208" s="38"/>
      <c r="I208" s="142"/>
      <c r="J208" s="38"/>
      <c r="K208" s="38"/>
      <c r="L208" s="42"/>
      <c r="M208" s="232"/>
      <c r="N208" s="78"/>
      <c r="O208" s="78"/>
      <c r="P208" s="78"/>
      <c r="Q208" s="78"/>
      <c r="R208" s="78"/>
      <c r="S208" s="78"/>
      <c r="T208" s="79"/>
      <c r="AT208" s="15" t="s">
        <v>181</v>
      </c>
      <c r="AU208" s="15" t="s">
        <v>90</v>
      </c>
    </row>
    <row r="209" s="12" customFormat="1">
      <c r="B209" s="236"/>
      <c r="C209" s="237"/>
      <c r="D209" s="230" t="s">
        <v>287</v>
      </c>
      <c r="E209" s="238" t="s">
        <v>1</v>
      </c>
      <c r="F209" s="239" t="s">
        <v>449</v>
      </c>
      <c r="G209" s="237"/>
      <c r="H209" s="240">
        <v>55.490000000000002</v>
      </c>
      <c r="I209" s="241"/>
      <c r="J209" s="237"/>
      <c r="K209" s="237"/>
      <c r="L209" s="242"/>
      <c r="M209" s="243"/>
      <c r="N209" s="244"/>
      <c r="O209" s="244"/>
      <c r="P209" s="244"/>
      <c r="Q209" s="244"/>
      <c r="R209" s="244"/>
      <c r="S209" s="244"/>
      <c r="T209" s="245"/>
      <c r="AT209" s="246" t="s">
        <v>287</v>
      </c>
      <c r="AU209" s="246" t="s">
        <v>90</v>
      </c>
      <c r="AV209" s="12" t="s">
        <v>90</v>
      </c>
      <c r="AW209" s="12" t="s">
        <v>40</v>
      </c>
      <c r="AX209" s="12" t="s">
        <v>87</v>
      </c>
      <c r="AY209" s="246" t="s">
        <v>174</v>
      </c>
    </row>
    <row r="210" s="1" customFormat="1" ht="16.5" customHeight="1">
      <c r="B210" s="37"/>
      <c r="C210" s="218" t="s">
        <v>455</v>
      </c>
      <c r="D210" s="218" t="s">
        <v>175</v>
      </c>
      <c r="E210" s="219" t="s">
        <v>456</v>
      </c>
      <c r="F210" s="220" t="s">
        <v>457</v>
      </c>
      <c r="G210" s="221" t="s">
        <v>305</v>
      </c>
      <c r="H210" s="222">
        <v>61.950000000000003</v>
      </c>
      <c r="I210" s="223"/>
      <c r="J210" s="224">
        <f>ROUND(I210*H210,2)</f>
        <v>0</v>
      </c>
      <c r="K210" s="220" t="s">
        <v>274</v>
      </c>
      <c r="L210" s="42"/>
      <c r="M210" s="225" t="s">
        <v>1</v>
      </c>
      <c r="N210" s="226" t="s">
        <v>50</v>
      </c>
      <c r="O210" s="78"/>
      <c r="P210" s="227">
        <f>O210*H210</f>
        <v>0</v>
      </c>
      <c r="Q210" s="227">
        <v>0.0027000000000000001</v>
      </c>
      <c r="R210" s="227">
        <f>Q210*H210</f>
        <v>0.16726500000000003</v>
      </c>
      <c r="S210" s="227">
        <v>0</v>
      </c>
      <c r="T210" s="228">
        <f>S210*H210</f>
        <v>0</v>
      </c>
      <c r="AR210" s="15" t="s">
        <v>192</v>
      </c>
      <c r="AT210" s="15" t="s">
        <v>175</v>
      </c>
      <c r="AU210" s="15" t="s">
        <v>90</v>
      </c>
      <c r="AY210" s="15" t="s">
        <v>174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5" t="s">
        <v>87</v>
      </c>
      <c r="BK210" s="229">
        <f>ROUND(I210*H210,2)</f>
        <v>0</v>
      </c>
      <c r="BL210" s="15" t="s">
        <v>192</v>
      </c>
      <c r="BM210" s="15" t="s">
        <v>458</v>
      </c>
    </row>
    <row r="211" s="1" customFormat="1">
      <c r="B211" s="37"/>
      <c r="C211" s="38"/>
      <c r="D211" s="230" t="s">
        <v>181</v>
      </c>
      <c r="E211" s="38"/>
      <c r="F211" s="231" t="s">
        <v>459</v>
      </c>
      <c r="G211" s="38"/>
      <c r="H211" s="38"/>
      <c r="I211" s="142"/>
      <c r="J211" s="38"/>
      <c r="K211" s="38"/>
      <c r="L211" s="42"/>
      <c r="M211" s="232"/>
      <c r="N211" s="78"/>
      <c r="O211" s="78"/>
      <c r="P211" s="78"/>
      <c r="Q211" s="78"/>
      <c r="R211" s="78"/>
      <c r="S211" s="78"/>
      <c r="T211" s="79"/>
      <c r="AT211" s="15" t="s">
        <v>181</v>
      </c>
      <c r="AU211" s="15" t="s">
        <v>90</v>
      </c>
    </row>
    <row r="212" s="12" customFormat="1">
      <c r="B212" s="236"/>
      <c r="C212" s="237"/>
      <c r="D212" s="230" t="s">
        <v>287</v>
      </c>
      <c r="E212" s="238" t="s">
        <v>1</v>
      </c>
      <c r="F212" s="239" t="s">
        <v>374</v>
      </c>
      <c r="G212" s="237"/>
      <c r="H212" s="240">
        <v>61.950000000000003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AT212" s="246" t="s">
        <v>287</v>
      </c>
      <c r="AU212" s="246" t="s">
        <v>90</v>
      </c>
      <c r="AV212" s="12" t="s">
        <v>90</v>
      </c>
      <c r="AW212" s="12" t="s">
        <v>40</v>
      </c>
      <c r="AX212" s="12" t="s">
        <v>87</v>
      </c>
      <c r="AY212" s="246" t="s">
        <v>174</v>
      </c>
    </row>
    <row r="213" s="1" customFormat="1" ht="16.5" customHeight="1">
      <c r="B213" s="37"/>
      <c r="C213" s="218" t="s">
        <v>460</v>
      </c>
      <c r="D213" s="218" t="s">
        <v>175</v>
      </c>
      <c r="E213" s="219" t="s">
        <v>461</v>
      </c>
      <c r="F213" s="220" t="s">
        <v>462</v>
      </c>
      <c r="G213" s="221" t="s">
        <v>463</v>
      </c>
      <c r="H213" s="222">
        <v>10</v>
      </c>
      <c r="I213" s="223"/>
      <c r="J213" s="224">
        <f>ROUND(I213*H213,2)</f>
        <v>0</v>
      </c>
      <c r="K213" s="220" t="s">
        <v>274</v>
      </c>
      <c r="L213" s="42"/>
      <c r="M213" s="225" t="s">
        <v>1</v>
      </c>
      <c r="N213" s="226" t="s">
        <v>50</v>
      </c>
      <c r="O213" s="78"/>
      <c r="P213" s="227">
        <f>O213*H213</f>
        <v>0</v>
      </c>
      <c r="Q213" s="227">
        <v>0.00021000000000000001</v>
      </c>
      <c r="R213" s="227">
        <f>Q213*H213</f>
        <v>0.0021000000000000003</v>
      </c>
      <c r="S213" s="227">
        <v>0</v>
      </c>
      <c r="T213" s="228">
        <f>S213*H213</f>
        <v>0</v>
      </c>
      <c r="AR213" s="15" t="s">
        <v>192</v>
      </c>
      <c r="AT213" s="15" t="s">
        <v>175</v>
      </c>
      <c r="AU213" s="15" t="s">
        <v>90</v>
      </c>
      <c r="AY213" s="15" t="s">
        <v>174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5" t="s">
        <v>87</v>
      </c>
      <c r="BK213" s="229">
        <f>ROUND(I213*H213,2)</f>
        <v>0</v>
      </c>
      <c r="BL213" s="15" t="s">
        <v>192</v>
      </c>
      <c r="BM213" s="15" t="s">
        <v>464</v>
      </c>
    </row>
    <row r="214" s="1" customFormat="1">
      <c r="B214" s="37"/>
      <c r="C214" s="38"/>
      <c r="D214" s="230" t="s">
        <v>181</v>
      </c>
      <c r="E214" s="38"/>
      <c r="F214" s="231" t="s">
        <v>465</v>
      </c>
      <c r="G214" s="38"/>
      <c r="H214" s="38"/>
      <c r="I214" s="142"/>
      <c r="J214" s="38"/>
      <c r="K214" s="38"/>
      <c r="L214" s="42"/>
      <c r="M214" s="232"/>
      <c r="N214" s="78"/>
      <c r="O214" s="78"/>
      <c r="P214" s="78"/>
      <c r="Q214" s="78"/>
      <c r="R214" s="78"/>
      <c r="S214" s="78"/>
      <c r="T214" s="79"/>
      <c r="AT214" s="15" t="s">
        <v>181</v>
      </c>
      <c r="AU214" s="15" t="s">
        <v>90</v>
      </c>
    </row>
    <row r="215" s="12" customFormat="1">
      <c r="B215" s="236"/>
      <c r="C215" s="237"/>
      <c r="D215" s="230" t="s">
        <v>287</v>
      </c>
      <c r="E215" s="238" t="s">
        <v>1</v>
      </c>
      <c r="F215" s="239" t="s">
        <v>217</v>
      </c>
      <c r="G215" s="237"/>
      <c r="H215" s="240">
        <v>10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AT215" s="246" t="s">
        <v>287</v>
      </c>
      <c r="AU215" s="246" t="s">
        <v>90</v>
      </c>
      <c r="AV215" s="12" t="s">
        <v>90</v>
      </c>
      <c r="AW215" s="12" t="s">
        <v>40</v>
      </c>
      <c r="AX215" s="12" t="s">
        <v>87</v>
      </c>
      <c r="AY215" s="246" t="s">
        <v>174</v>
      </c>
    </row>
    <row r="216" s="1" customFormat="1" ht="16.5" customHeight="1">
      <c r="B216" s="37"/>
      <c r="C216" s="218" t="s">
        <v>466</v>
      </c>
      <c r="D216" s="218" t="s">
        <v>175</v>
      </c>
      <c r="E216" s="219" t="s">
        <v>467</v>
      </c>
      <c r="F216" s="220" t="s">
        <v>468</v>
      </c>
      <c r="G216" s="221" t="s">
        <v>284</v>
      </c>
      <c r="H216" s="222">
        <v>0.91400000000000003</v>
      </c>
      <c r="I216" s="223"/>
      <c r="J216" s="224">
        <f>ROUND(I216*H216,2)</f>
        <v>0</v>
      </c>
      <c r="K216" s="220" t="s">
        <v>274</v>
      </c>
      <c r="L216" s="42"/>
      <c r="M216" s="225" t="s">
        <v>1</v>
      </c>
      <c r="N216" s="226" t="s">
        <v>50</v>
      </c>
      <c r="O216" s="78"/>
      <c r="P216" s="227">
        <f>O216*H216</f>
        <v>0</v>
      </c>
      <c r="Q216" s="227">
        <v>2.45329</v>
      </c>
      <c r="R216" s="227">
        <f>Q216*H216</f>
        <v>2.2423070599999999</v>
      </c>
      <c r="S216" s="227">
        <v>0</v>
      </c>
      <c r="T216" s="228">
        <f>S216*H216</f>
        <v>0</v>
      </c>
      <c r="AR216" s="15" t="s">
        <v>192</v>
      </c>
      <c r="AT216" s="15" t="s">
        <v>175</v>
      </c>
      <c r="AU216" s="15" t="s">
        <v>90</v>
      </c>
      <c r="AY216" s="15" t="s">
        <v>174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15" t="s">
        <v>87</v>
      </c>
      <c r="BK216" s="229">
        <f>ROUND(I216*H216,2)</f>
        <v>0</v>
      </c>
      <c r="BL216" s="15" t="s">
        <v>192</v>
      </c>
      <c r="BM216" s="15" t="s">
        <v>469</v>
      </c>
    </row>
    <row r="217" s="1" customFormat="1">
      <c r="B217" s="37"/>
      <c r="C217" s="38"/>
      <c r="D217" s="230" t="s">
        <v>181</v>
      </c>
      <c r="E217" s="38"/>
      <c r="F217" s="231" t="s">
        <v>470</v>
      </c>
      <c r="G217" s="38"/>
      <c r="H217" s="38"/>
      <c r="I217" s="142"/>
      <c r="J217" s="38"/>
      <c r="K217" s="38"/>
      <c r="L217" s="42"/>
      <c r="M217" s="232"/>
      <c r="N217" s="78"/>
      <c r="O217" s="78"/>
      <c r="P217" s="78"/>
      <c r="Q217" s="78"/>
      <c r="R217" s="78"/>
      <c r="S217" s="78"/>
      <c r="T217" s="79"/>
      <c r="AT217" s="15" t="s">
        <v>181</v>
      </c>
      <c r="AU217" s="15" t="s">
        <v>90</v>
      </c>
    </row>
    <row r="218" s="12" customFormat="1">
      <c r="B218" s="236"/>
      <c r="C218" s="237"/>
      <c r="D218" s="230" t="s">
        <v>287</v>
      </c>
      <c r="E218" s="238" t="s">
        <v>1</v>
      </c>
      <c r="F218" s="239" t="s">
        <v>471</v>
      </c>
      <c r="G218" s="237"/>
      <c r="H218" s="240">
        <v>0.91400000000000003</v>
      </c>
      <c r="I218" s="241"/>
      <c r="J218" s="237"/>
      <c r="K218" s="237"/>
      <c r="L218" s="242"/>
      <c r="M218" s="243"/>
      <c r="N218" s="244"/>
      <c r="O218" s="244"/>
      <c r="P218" s="244"/>
      <c r="Q218" s="244"/>
      <c r="R218" s="244"/>
      <c r="S218" s="244"/>
      <c r="T218" s="245"/>
      <c r="AT218" s="246" t="s">
        <v>287</v>
      </c>
      <c r="AU218" s="246" t="s">
        <v>90</v>
      </c>
      <c r="AV218" s="12" t="s">
        <v>90</v>
      </c>
      <c r="AW218" s="12" t="s">
        <v>40</v>
      </c>
      <c r="AX218" s="12" t="s">
        <v>87</v>
      </c>
      <c r="AY218" s="246" t="s">
        <v>174</v>
      </c>
    </row>
    <row r="219" s="1" customFormat="1" ht="16.5" customHeight="1">
      <c r="B219" s="37"/>
      <c r="C219" s="218" t="s">
        <v>472</v>
      </c>
      <c r="D219" s="218" t="s">
        <v>175</v>
      </c>
      <c r="E219" s="219" t="s">
        <v>473</v>
      </c>
      <c r="F219" s="220" t="s">
        <v>474</v>
      </c>
      <c r="G219" s="221" t="s">
        <v>417</v>
      </c>
      <c r="H219" s="222">
        <v>0.070000000000000007</v>
      </c>
      <c r="I219" s="223"/>
      <c r="J219" s="224">
        <f>ROUND(I219*H219,2)</f>
        <v>0</v>
      </c>
      <c r="K219" s="220" t="s">
        <v>274</v>
      </c>
      <c r="L219" s="42"/>
      <c r="M219" s="225" t="s">
        <v>1</v>
      </c>
      <c r="N219" s="226" t="s">
        <v>50</v>
      </c>
      <c r="O219" s="78"/>
      <c r="P219" s="227">
        <f>O219*H219</f>
        <v>0</v>
      </c>
      <c r="Q219" s="227">
        <v>1.06277</v>
      </c>
      <c r="R219" s="227">
        <f>Q219*H219</f>
        <v>0.074393900000000013</v>
      </c>
      <c r="S219" s="227">
        <v>0</v>
      </c>
      <c r="T219" s="228">
        <f>S219*H219</f>
        <v>0</v>
      </c>
      <c r="AR219" s="15" t="s">
        <v>192</v>
      </c>
      <c r="AT219" s="15" t="s">
        <v>175</v>
      </c>
      <c r="AU219" s="15" t="s">
        <v>90</v>
      </c>
      <c r="AY219" s="15" t="s">
        <v>174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5" t="s">
        <v>87</v>
      </c>
      <c r="BK219" s="229">
        <f>ROUND(I219*H219,2)</f>
        <v>0</v>
      </c>
      <c r="BL219" s="15" t="s">
        <v>192</v>
      </c>
      <c r="BM219" s="15" t="s">
        <v>475</v>
      </c>
    </row>
    <row r="220" s="1" customFormat="1">
      <c r="B220" s="37"/>
      <c r="C220" s="38"/>
      <c r="D220" s="230" t="s">
        <v>181</v>
      </c>
      <c r="E220" s="38"/>
      <c r="F220" s="231" t="s">
        <v>474</v>
      </c>
      <c r="G220" s="38"/>
      <c r="H220" s="38"/>
      <c r="I220" s="142"/>
      <c r="J220" s="38"/>
      <c r="K220" s="38"/>
      <c r="L220" s="42"/>
      <c r="M220" s="232"/>
      <c r="N220" s="78"/>
      <c r="O220" s="78"/>
      <c r="P220" s="78"/>
      <c r="Q220" s="78"/>
      <c r="R220" s="78"/>
      <c r="S220" s="78"/>
      <c r="T220" s="79"/>
      <c r="AT220" s="15" t="s">
        <v>181</v>
      </c>
      <c r="AU220" s="15" t="s">
        <v>90</v>
      </c>
    </row>
    <row r="221" s="12" customFormat="1">
      <c r="B221" s="236"/>
      <c r="C221" s="237"/>
      <c r="D221" s="230" t="s">
        <v>287</v>
      </c>
      <c r="E221" s="238" t="s">
        <v>1</v>
      </c>
      <c r="F221" s="239" t="s">
        <v>476</v>
      </c>
      <c r="G221" s="237"/>
      <c r="H221" s="240">
        <v>0.070000000000000007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AT221" s="246" t="s">
        <v>287</v>
      </c>
      <c r="AU221" s="246" t="s">
        <v>90</v>
      </c>
      <c r="AV221" s="12" t="s">
        <v>90</v>
      </c>
      <c r="AW221" s="12" t="s">
        <v>40</v>
      </c>
      <c r="AX221" s="12" t="s">
        <v>87</v>
      </c>
      <c r="AY221" s="246" t="s">
        <v>174</v>
      </c>
    </row>
    <row r="222" s="1" customFormat="1" ht="16.5" customHeight="1">
      <c r="B222" s="37"/>
      <c r="C222" s="218" t="s">
        <v>477</v>
      </c>
      <c r="D222" s="218" t="s">
        <v>175</v>
      </c>
      <c r="E222" s="219" t="s">
        <v>478</v>
      </c>
      <c r="F222" s="220" t="s">
        <v>479</v>
      </c>
      <c r="G222" s="221" t="s">
        <v>305</v>
      </c>
      <c r="H222" s="222">
        <v>13.050000000000001</v>
      </c>
      <c r="I222" s="223"/>
      <c r="J222" s="224">
        <f>ROUND(I222*H222,2)</f>
        <v>0</v>
      </c>
      <c r="K222" s="220" t="s">
        <v>274</v>
      </c>
      <c r="L222" s="42"/>
      <c r="M222" s="225" t="s">
        <v>1</v>
      </c>
      <c r="N222" s="226" t="s">
        <v>50</v>
      </c>
      <c r="O222" s="78"/>
      <c r="P222" s="227">
        <f>O222*H222</f>
        <v>0</v>
      </c>
      <c r="Q222" s="227">
        <v>0.061199999999999997</v>
      </c>
      <c r="R222" s="227">
        <f>Q222*H222</f>
        <v>0.79866000000000004</v>
      </c>
      <c r="S222" s="227">
        <v>0</v>
      </c>
      <c r="T222" s="228">
        <f>S222*H222</f>
        <v>0</v>
      </c>
      <c r="AR222" s="15" t="s">
        <v>192</v>
      </c>
      <c r="AT222" s="15" t="s">
        <v>175</v>
      </c>
      <c r="AU222" s="15" t="s">
        <v>90</v>
      </c>
      <c r="AY222" s="15" t="s">
        <v>174</v>
      </c>
      <c r="BE222" s="229">
        <f>IF(N222="základní",J222,0)</f>
        <v>0</v>
      </c>
      <c r="BF222" s="229">
        <f>IF(N222="snížená",J222,0)</f>
        <v>0</v>
      </c>
      <c r="BG222" s="229">
        <f>IF(N222="zákl. přenesená",J222,0)</f>
        <v>0</v>
      </c>
      <c r="BH222" s="229">
        <f>IF(N222="sníž. přenesená",J222,0)</f>
        <v>0</v>
      </c>
      <c r="BI222" s="229">
        <f>IF(N222="nulová",J222,0)</f>
        <v>0</v>
      </c>
      <c r="BJ222" s="15" t="s">
        <v>87</v>
      </c>
      <c r="BK222" s="229">
        <f>ROUND(I222*H222,2)</f>
        <v>0</v>
      </c>
      <c r="BL222" s="15" t="s">
        <v>192</v>
      </c>
      <c r="BM222" s="15" t="s">
        <v>480</v>
      </c>
    </row>
    <row r="223" s="1" customFormat="1">
      <c r="B223" s="37"/>
      <c r="C223" s="38"/>
      <c r="D223" s="230" t="s">
        <v>181</v>
      </c>
      <c r="E223" s="38"/>
      <c r="F223" s="231" t="s">
        <v>481</v>
      </c>
      <c r="G223" s="38"/>
      <c r="H223" s="38"/>
      <c r="I223" s="142"/>
      <c r="J223" s="38"/>
      <c r="K223" s="38"/>
      <c r="L223" s="42"/>
      <c r="M223" s="232"/>
      <c r="N223" s="78"/>
      <c r="O223" s="78"/>
      <c r="P223" s="78"/>
      <c r="Q223" s="78"/>
      <c r="R223" s="78"/>
      <c r="S223" s="78"/>
      <c r="T223" s="79"/>
      <c r="AT223" s="15" t="s">
        <v>181</v>
      </c>
      <c r="AU223" s="15" t="s">
        <v>90</v>
      </c>
    </row>
    <row r="224" s="12" customFormat="1">
      <c r="B224" s="236"/>
      <c r="C224" s="237"/>
      <c r="D224" s="230" t="s">
        <v>287</v>
      </c>
      <c r="E224" s="238" t="s">
        <v>1</v>
      </c>
      <c r="F224" s="239" t="s">
        <v>482</v>
      </c>
      <c r="G224" s="237"/>
      <c r="H224" s="240">
        <v>13.050000000000001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AT224" s="246" t="s">
        <v>287</v>
      </c>
      <c r="AU224" s="246" t="s">
        <v>90</v>
      </c>
      <c r="AV224" s="12" t="s">
        <v>90</v>
      </c>
      <c r="AW224" s="12" t="s">
        <v>40</v>
      </c>
      <c r="AX224" s="12" t="s">
        <v>87</v>
      </c>
      <c r="AY224" s="246" t="s">
        <v>174</v>
      </c>
    </row>
    <row r="225" s="11" customFormat="1" ht="22.8" customHeight="1">
      <c r="B225" s="202"/>
      <c r="C225" s="203"/>
      <c r="D225" s="204" t="s">
        <v>78</v>
      </c>
      <c r="E225" s="216" t="s">
        <v>213</v>
      </c>
      <c r="F225" s="216" t="s">
        <v>483</v>
      </c>
      <c r="G225" s="203"/>
      <c r="H225" s="203"/>
      <c r="I225" s="206"/>
      <c r="J225" s="217">
        <f>BK225</f>
        <v>0</v>
      </c>
      <c r="K225" s="203"/>
      <c r="L225" s="208"/>
      <c r="M225" s="209"/>
      <c r="N225" s="210"/>
      <c r="O225" s="210"/>
      <c r="P225" s="211">
        <f>SUM(P226:P243)</f>
        <v>0</v>
      </c>
      <c r="Q225" s="210"/>
      <c r="R225" s="211">
        <f>SUM(R226:R243)</f>
        <v>7.5227563999999996</v>
      </c>
      <c r="S225" s="210"/>
      <c r="T225" s="212">
        <f>SUM(T226:T243)</f>
        <v>0</v>
      </c>
      <c r="AR225" s="213" t="s">
        <v>87</v>
      </c>
      <c r="AT225" s="214" t="s">
        <v>78</v>
      </c>
      <c r="AU225" s="214" t="s">
        <v>87</v>
      </c>
      <c r="AY225" s="213" t="s">
        <v>174</v>
      </c>
      <c r="BK225" s="215">
        <f>SUM(BK226:BK243)</f>
        <v>0</v>
      </c>
    </row>
    <row r="226" s="1" customFormat="1" ht="16.5" customHeight="1">
      <c r="B226" s="37"/>
      <c r="C226" s="247" t="s">
        <v>484</v>
      </c>
      <c r="D226" s="247" t="s">
        <v>312</v>
      </c>
      <c r="E226" s="248" t="s">
        <v>485</v>
      </c>
      <c r="F226" s="249" t="s">
        <v>486</v>
      </c>
      <c r="G226" s="250" t="s">
        <v>320</v>
      </c>
      <c r="H226" s="251">
        <v>32</v>
      </c>
      <c r="I226" s="252"/>
      <c r="J226" s="253">
        <f>ROUND(I226*H226,2)</f>
        <v>0</v>
      </c>
      <c r="K226" s="249" t="s">
        <v>330</v>
      </c>
      <c r="L226" s="254"/>
      <c r="M226" s="255" t="s">
        <v>1</v>
      </c>
      <c r="N226" s="256" t="s">
        <v>50</v>
      </c>
      <c r="O226" s="78"/>
      <c r="P226" s="227">
        <f>O226*H226</f>
        <v>0</v>
      </c>
      <c r="Q226" s="227">
        <v>0.108</v>
      </c>
      <c r="R226" s="227">
        <f>Q226*H226</f>
        <v>3.456</v>
      </c>
      <c r="S226" s="227">
        <v>0</v>
      </c>
      <c r="T226" s="228">
        <f>S226*H226</f>
        <v>0</v>
      </c>
      <c r="AR226" s="15" t="s">
        <v>209</v>
      </c>
      <c r="AT226" s="15" t="s">
        <v>312</v>
      </c>
      <c r="AU226" s="15" t="s">
        <v>90</v>
      </c>
      <c r="AY226" s="15" t="s">
        <v>174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15" t="s">
        <v>87</v>
      </c>
      <c r="BK226" s="229">
        <f>ROUND(I226*H226,2)</f>
        <v>0</v>
      </c>
      <c r="BL226" s="15" t="s">
        <v>192</v>
      </c>
      <c r="BM226" s="15" t="s">
        <v>487</v>
      </c>
    </row>
    <row r="227" s="1" customFormat="1">
      <c r="B227" s="37"/>
      <c r="C227" s="38"/>
      <c r="D227" s="230" t="s">
        <v>181</v>
      </c>
      <c r="E227" s="38"/>
      <c r="F227" s="231" t="s">
        <v>488</v>
      </c>
      <c r="G227" s="38"/>
      <c r="H227" s="38"/>
      <c r="I227" s="142"/>
      <c r="J227" s="38"/>
      <c r="K227" s="38"/>
      <c r="L227" s="42"/>
      <c r="M227" s="232"/>
      <c r="N227" s="78"/>
      <c r="O227" s="78"/>
      <c r="P227" s="78"/>
      <c r="Q227" s="78"/>
      <c r="R227" s="78"/>
      <c r="S227" s="78"/>
      <c r="T227" s="79"/>
      <c r="AT227" s="15" t="s">
        <v>181</v>
      </c>
      <c r="AU227" s="15" t="s">
        <v>90</v>
      </c>
    </row>
    <row r="228" s="1" customFormat="1" ht="16.5" customHeight="1">
      <c r="B228" s="37"/>
      <c r="C228" s="218" t="s">
        <v>489</v>
      </c>
      <c r="D228" s="218" t="s">
        <v>175</v>
      </c>
      <c r="E228" s="219" t="s">
        <v>490</v>
      </c>
      <c r="F228" s="220" t="s">
        <v>491</v>
      </c>
      <c r="G228" s="221" t="s">
        <v>463</v>
      </c>
      <c r="H228" s="222">
        <v>31.399999999999999</v>
      </c>
      <c r="I228" s="223"/>
      <c r="J228" s="224">
        <f>ROUND(I228*H228,2)</f>
        <v>0</v>
      </c>
      <c r="K228" s="220" t="s">
        <v>274</v>
      </c>
      <c r="L228" s="42"/>
      <c r="M228" s="225" t="s">
        <v>1</v>
      </c>
      <c r="N228" s="226" t="s">
        <v>50</v>
      </c>
      <c r="O228" s="78"/>
      <c r="P228" s="227">
        <f>O228*H228</f>
        <v>0</v>
      </c>
      <c r="Q228" s="227">
        <v>0.1295</v>
      </c>
      <c r="R228" s="227">
        <f>Q228*H228</f>
        <v>4.0663</v>
      </c>
      <c r="S228" s="227">
        <v>0</v>
      </c>
      <c r="T228" s="228">
        <f>S228*H228</f>
        <v>0</v>
      </c>
      <c r="AR228" s="15" t="s">
        <v>192</v>
      </c>
      <c r="AT228" s="15" t="s">
        <v>175</v>
      </c>
      <c r="AU228" s="15" t="s">
        <v>90</v>
      </c>
      <c r="AY228" s="15" t="s">
        <v>174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15" t="s">
        <v>87</v>
      </c>
      <c r="BK228" s="229">
        <f>ROUND(I228*H228,2)</f>
        <v>0</v>
      </c>
      <c r="BL228" s="15" t="s">
        <v>192</v>
      </c>
      <c r="BM228" s="15" t="s">
        <v>492</v>
      </c>
    </row>
    <row r="229" s="1" customFormat="1">
      <c r="B229" s="37"/>
      <c r="C229" s="38"/>
      <c r="D229" s="230" t="s">
        <v>181</v>
      </c>
      <c r="E229" s="38"/>
      <c r="F229" s="231" t="s">
        <v>493</v>
      </c>
      <c r="G229" s="38"/>
      <c r="H229" s="38"/>
      <c r="I229" s="142"/>
      <c r="J229" s="38"/>
      <c r="K229" s="38"/>
      <c r="L229" s="42"/>
      <c r="M229" s="232"/>
      <c r="N229" s="78"/>
      <c r="O229" s="78"/>
      <c r="P229" s="78"/>
      <c r="Q229" s="78"/>
      <c r="R229" s="78"/>
      <c r="S229" s="78"/>
      <c r="T229" s="79"/>
      <c r="AT229" s="15" t="s">
        <v>181</v>
      </c>
      <c r="AU229" s="15" t="s">
        <v>90</v>
      </c>
    </row>
    <row r="230" s="12" customFormat="1">
      <c r="B230" s="236"/>
      <c r="C230" s="237"/>
      <c r="D230" s="230" t="s">
        <v>287</v>
      </c>
      <c r="E230" s="238" t="s">
        <v>1</v>
      </c>
      <c r="F230" s="239" t="s">
        <v>494</v>
      </c>
      <c r="G230" s="237"/>
      <c r="H230" s="240">
        <v>31.399999999999999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AT230" s="246" t="s">
        <v>287</v>
      </c>
      <c r="AU230" s="246" t="s">
        <v>90</v>
      </c>
      <c r="AV230" s="12" t="s">
        <v>90</v>
      </c>
      <c r="AW230" s="12" t="s">
        <v>40</v>
      </c>
      <c r="AX230" s="12" t="s">
        <v>87</v>
      </c>
      <c r="AY230" s="246" t="s">
        <v>174</v>
      </c>
    </row>
    <row r="231" s="1" customFormat="1" ht="16.5" customHeight="1">
      <c r="B231" s="37"/>
      <c r="C231" s="218" t="s">
        <v>495</v>
      </c>
      <c r="D231" s="218" t="s">
        <v>175</v>
      </c>
      <c r="E231" s="219" t="s">
        <v>496</v>
      </c>
      <c r="F231" s="220" t="s">
        <v>497</v>
      </c>
      <c r="G231" s="221" t="s">
        <v>305</v>
      </c>
      <c r="H231" s="222">
        <v>148.80000000000001</v>
      </c>
      <c r="I231" s="223"/>
      <c r="J231" s="224">
        <f>ROUND(I231*H231,2)</f>
        <v>0</v>
      </c>
      <c r="K231" s="220" t="s">
        <v>274</v>
      </c>
      <c r="L231" s="42"/>
      <c r="M231" s="225" t="s">
        <v>1</v>
      </c>
      <c r="N231" s="226" t="s">
        <v>50</v>
      </c>
      <c r="O231" s="78"/>
      <c r="P231" s="227">
        <f>O231*H231</f>
        <v>0</v>
      </c>
      <c r="Q231" s="227">
        <v>0</v>
      </c>
      <c r="R231" s="227">
        <f>Q231*H231</f>
        <v>0</v>
      </c>
      <c r="S231" s="227">
        <v>0</v>
      </c>
      <c r="T231" s="228">
        <f>S231*H231</f>
        <v>0</v>
      </c>
      <c r="AR231" s="15" t="s">
        <v>192</v>
      </c>
      <c r="AT231" s="15" t="s">
        <v>175</v>
      </c>
      <c r="AU231" s="15" t="s">
        <v>90</v>
      </c>
      <c r="AY231" s="15" t="s">
        <v>174</v>
      </c>
      <c r="BE231" s="229">
        <f>IF(N231="základní",J231,0)</f>
        <v>0</v>
      </c>
      <c r="BF231" s="229">
        <f>IF(N231="snížená",J231,0)</f>
        <v>0</v>
      </c>
      <c r="BG231" s="229">
        <f>IF(N231="zákl. přenesená",J231,0)</f>
        <v>0</v>
      </c>
      <c r="BH231" s="229">
        <f>IF(N231="sníž. přenesená",J231,0)</f>
        <v>0</v>
      </c>
      <c r="BI231" s="229">
        <f>IF(N231="nulová",J231,0)</f>
        <v>0</v>
      </c>
      <c r="BJ231" s="15" t="s">
        <v>87</v>
      </c>
      <c r="BK231" s="229">
        <f>ROUND(I231*H231,2)</f>
        <v>0</v>
      </c>
      <c r="BL231" s="15" t="s">
        <v>192</v>
      </c>
      <c r="BM231" s="15" t="s">
        <v>498</v>
      </c>
    </row>
    <row r="232" s="1" customFormat="1">
      <c r="B232" s="37"/>
      <c r="C232" s="38"/>
      <c r="D232" s="230" t="s">
        <v>181</v>
      </c>
      <c r="E232" s="38"/>
      <c r="F232" s="231" t="s">
        <v>497</v>
      </c>
      <c r="G232" s="38"/>
      <c r="H232" s="38"/>
      <c r="I232" s="142"/>
      <c r="J232" s="38"/>
      <c r="K232" s="38"/>
      <c r="L232" s="42"/>
      <c r="M232" s="232"/>
      <c r="N232" s="78"/>
      <c r="O232" s="78"/>
      <c r="P232" s="78"/>
      <c r="Q232" s="78"/>
      <c r="R232" s="78"/>
      <c r="S232" s="78"/>
      <c r="T232" s="79"/>
      <c r="AT232" s="15" t="s">
        <v>181</v>
      </c>
      <c r="AU232" s="15" t="s">
        <v>90</v>
      </c>
    </row>
    <row r="233" s="12" customFormat="1">
      <c r="B233" s="236"/>
      <c r="C233" s="237"/>
      <c r="D233" s="230" t="s">
        <v>287</v>
      </c>
      <c r="E233" s="238" t="s">
        <v>1</v>
      </c>
      <c r="F233" s="239" t="s">
        <v>499</v>
      </c>
      <c r="G233" s="237"/>
      <c r="H233" s="240">
        <v>148.80000000000001</v>
      </c>
      <c r="I233" s="241"/>
      <c r="J233" s="237"/>
      <c r="K233" s="237"/>
      <c r="L233" s="242"/>
      <c r="M233" s="243"/>
      <c r="N233" s="244"/>
      <c r="O233" s="244"/>
      <c r="P233" s="244"/>
      <c r="Q233" s="244"/>
      <c r="R233" s="244"/>
      <c r="S233" s="244"/>
      <c r="T233" s="245"/>
      <c r="AT233" s="246" t="s">
        <v>287</v>
      </c>
      <c r="AU233" s="246" t="s">
        <v>90</v>
      </c>
      <c r="AV233" s="12" t="s">
        <v>90</v>
      </c>
      <c r="AW233" s="12" t="s">
        <v>40</v>
      </c>
      <c r="AX233" s="12" t="s">
        <v>87</v>
      </c>
      <c r="AY233" s="246" t="s">
        <v>174</v>
      </c>
    </row>
    <row r="234" s="1" customFormat="1" ht="16.5" customHeight="1">
      <c r="B234" s="37"/>
      <c r="C234" s="218" t="s">
        <v>500</v>
      </c>
      <c r="D234" s="218" t="s">
        <v>175</v>
      </c>
      <c r="E234" s="219" t="s">
        <v>501</v>
      </c>
      <c r="F234" s="220" t="s">
        <v>502</v>
      </c>
      <c r="G234" s="221" t="s">
        <v>305</v>
      </c>
      <c r="H234" s="222">
        <v>148.80000000000001</v>
      </c>
      <c r="I234" s="223"/>
      <c r="J234" s="224">
        <f>ROUND(I234*H234,2)</f>
        <v>0</v>
      </c>
      <c r="K234" s="220" t="s">
        <v>274</v>
      </c>
      <c r="L234" s="42"/>
      <c r="M234" s="225" t="s">
        <v>1</v>
      </c>
      <c r="N234" s="226" t="s">
        <v>50</v>
      </c>
      <c r="O234" s="78"/>
      <c r="P234" s="227">
        <f>O234*H234</f>
        <v>0</v>
      </c>
      <c r="Q234" s="227">
        <v>0</v>
      </c>
      <c r="R234" s="227">
        <f>Q234*H234</f>
        <v>0</v>
      </c>
      <c r="S234" s="227">
        <v>0</v>
      </c>
      <c r="T234" s="228">
        <f>S234*H234</f>
        <v>0</v>
      </c>
      <c r="AR234" s="15" t="s">
        <v>192</v>
      </c>
      <c r="AT234" s="15" t="s">
        <v>175</v>
      </c>
      <c r="AU234" s="15" t="s">
        <v>90</v>
      </c>
      <c r="AY234" s="15" t="s">
        <v>174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5" t="s">
        <v>87</v>
      </c>
      <c r="BK234" s="229">
        <f>ROUND(I234*H234,2)</f>
        <v>0</v>
      </c>
      <c r="BL234" s="15" t="s">
        <v>192</v>
      </c>
      <c r="BM234" s="15" t="s">
        <v>503</v>
      </c>
    </row>
    <row r="235" s="1" customFormat="1">
      <c r="B235" s="37"/>
      <c r="C235" s="38"/>
      <c r="D235" s="230" t="s">
        <v>181</v>
      </c>
      <c r="E235" s="38"/>
      <c r="F235" s="231" t="s">
        <v>502</v>
      </c>
      <c r="G235" s="38"/>
      <c r="H235" s="38"/>
      <c r="I235" s="142"/>
      <c r="J235" s="38"/>
      <c r="K235" s="38"/>
      <c r="L235" s="42"/>
      <c r="M235" s="232"/>
      <c r="N235" s="78"/>
      <c r="O235" s="78"/>
      <c r="P235" s="78"/>
      <c r="Q235" s="78"/>
      <c r="R235" s="78"/>
      <c r="S235" s="78"/>
      <c r="T235" s="79"/>
      <c r="AT235" s="15" t="s">
        <v>181</v>
      </c>
      <c r="AU235" s="15" t="s">
        <v>90</v>
      </c>
    </row>
    <row r="236" s="1" customFormat="1" ht="16.5" customHeight="1">
      <c r="B236" s="37"/>
      <c r="C236" s="218" t="s">
        <v>504</v>
      </c>
      <c r="D236" s="218" t="s">
        <v>175</v>
      </c>
      <c r="E236" s="219" t="s">
        <v>505</v>
      </c>
      <c r="F236" s="220" t="s">
        <v>506</v>
      </c>
      <c r="G236" s="221" t="s">
        <v>305</v>
      </c>
      <c r="H236" s="222">
        <v>7440</v>
      </c>
      <c r="I236" s="223"/>
      <c r="J236" s="224">
        <f>ROUND(I236*H236,2)</f>
        <v>0</v>
      </c>
      <c r="K236" s="220" t="s">
        <v>274</v>
      </c>
      <c r="L236" s="42"/>
      <c r="M236" s="225" t="s">
        <v>1</v>
      </c>
      <c r="N236" s="226" t="s">
        <v>50</v>
      </c>
      <c r="O236" s="78"/>
      <c r="P236" s="227">
        <f>O236*H236</f>
        <v>0</v>
      </c>
      <c r="Q236" s="227">
        <v>0</v>
      </c>
      <c r="R236" s="227">
        <f>Q236*H236</f>
        <v>0</v>
      </c>
      <c r="S236" s="227">
        <v>0</v>
      </c>
      <c r="T236" s="228">
        <f>S236*H236</f>
        <v>0</v>
      </c>
      <c r="AR236" s="15" t="s">
        <v>192</v>
      </c>
      <c r="AT236" s="15" t="s">
        <v>175</v>
      </c>
      <c r="AU236" s="15" t="s">
        <v>90</v>
      </c>
      <c r="AY236" s="15" t="s">
        <v>174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5" t="s">
        <v>87</v>
      </c>
      <c r="BK236" s="229">
        <f>ROUND(I236*H236,2)</f>
        <v>0</v>
      </c>
      <c r="BL236" s="15" t="s">
        <v>192</v>
      </c>
      <c r="BM236" s="15" t="s">
        <v>507</v>
      </c>
    </row>
    <row r="237" s="1" customFormat="1">
      <c r="B237" s="37"/>
      <c r="C237" s="38"/>
      <c r="D237" s="230" t="s">
        <v>181</v>
      </c>
      <c r="E237" s="38"/>
      <c r="F237" s="231" t="s">
        <v>508</v>
      </c>
      <c r="G237" s="38"/>
      <c r="H237" s="38"/>
      <c r="I237" s="142"/>
      <c r="J237" s="38"/>
      <c r="K237" s="38"/>
      <c r="L237" s="42"/>
      <c r="M237" s="232"/>
      <c r="N237" s="78"/>
      <c r="O237" s="78"/>
      <c r="P237" s="78"/>
      <c r="Q237" s="78"/>
      <c r="R237" s="78"/>
      <c r="S237" s="78"/>
      <c r="T237" s="79"/>
      <c r="AT237" s="15" t="s">
        <v>181</v>
      </c>
      <c r="AU237" s="15" t="s">
        <v>90</v>
      </c>
    </row>
    <row r="238" s="12" customFormat="1">
      <c r="B238" s="236"/>
      <c r="C238" s="237"/>
      <c r="D238" s="230" t="s">
        <v>287</v>
      </c>
      <c r="E238" s="238" t="s">
        <v>1</v>
      </c>
      <c r="F238" s="239" t="s">
        <v>509</v>
      </c>
      <c r="G238" s="237"/>
      <c r="H238" s="240">
        <v>7440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AT238" s="246" t="s">
        <v>287</v>
      </c>
      <c r="AU238" s="246" t="s">
        <v>90</v>
      </c>
      <c r="AV238" s="12" t="s">
        <v>90</v>
      </c>
      <c r="AW238" s="12" t="s">
        <v>40</v>
      </c>
      <c r="AX238" s="12" t="s">
        <v>87</v>
      </c>
      <c r="AY238" s="246" t="s">
        <v>174</v>
      </c>
    </row>
    <row r="239" s="1" customFormat="1" ht="16.5" customHeight="1">
      <c r="B239" s="37"/>
      <c r="C239" s="218" t="s">
        <v>510</v>
      </c>
      <c r="D239" s="218" t="s">
        <v>175</v>
      </c>
      <c r="E239" s="219" t="s">
        <v>511</v>
      </c>
      <c r="F239" s="220" t="s">
        <v>512</v>
      </c>
      <c r="G239" s="221" t="s">
        <v>305</v>
      </c>
      <c r="H239" s="222">
        <v>45.640000000000001</v>
      </c>
      <c r="I239" s="223"/>
      <c r="J239" s="224">
        <f>ROUND(I239*H239,2)</f>
        <v>0</v>
      </c>
      <c r="K239" s="220" t="s">
        <v>274</v>
      </c>
      <c r="L239" s="42"/>
      <c r="M239" s="225" t="s">
        <v>1</v>
      </c>
      <c r="N239" s="226" t="s">
        <v>50</v>
      </c>
      <c r="O239" s="78"/>
      <c r="P239" s="227">
        <f>O239*H239</f>
        <v>0</v>
      </c>
      <c r="Q239" s="227">
        <v>1.0000000000000001E-05</v>
      </c>
      <c r="R239" s="227">
        <f>Q239*H239</f>
        <v>0.00045640000000000003</v>
      </c>
      <c r="S239" s="227">
        <v>0</v>
      </c>
      <c r="T239" s="228">
        <f>S239*H239</f>
        <v>0</v>
      </c>
      <c r="AR239" s="15" t="s">
        <v>192</v>
      </c>
      <c r="AT239" s="15" t="s">
        <v>175</v>
      </c>
      <c r="AU239" s="15" t="s">
        <v>90</v>
      </c>
      <c r="AY239" s="15" t="s">
        <v>174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5" t="s">
        <v>87</v>
      </c>
      <c r="BK239" s="229">
        <f>ROUND(I239*H239,2)</f>
        <v>0</v>
      </c>
      <c r="BL239" s="15" t="s">
        <v>192</v>
      </c>
      <c r="BM239" s="15" t="s">
        <v>513</v>
      </c>
    </row>
    <row r="240" s="1" customFormat="1">
      <c r="B240" s="37"/>
      <c r="C240" s="38"/>
      <c r="D240" s="230" t="s">
        <v>181</v>
      </c>
      <c r="E240" s="38"/>
      <c r="F240" s="231" t="s">
        <v>514</v>
      </c>
      <c r="G240" s="38"/>
      <c r="H240" s="38"/>
      <c r="I240" s="142"/>
      <c r="J240" s="38"/>
      <c r="K240" s="38"/>
      <c r="L240" s="42"/>
      <c r="M240" s="232"/>
      <c r="N240" s="78"/>
      <c r="O240" s="78"/>
      <c r="P240" s="78"/>
      <c r="Q240" s="78"/>
      <c r="R240" s="78"/>
      <c r="S240" s="78"/>
      <c r="T240" s="79"/>
      <c r="AT240" s="15" t="s">
        <v>181</v>
      </c>
      <c r="AU240" s="15" t="s">
        <v>90</v>
      </c>
    </row>
    <row r="241" s="12" customFormat="1">
      <c r="B241" s="236"/>
      <c r="C241" s="237"/>
      <c r="D241" s="230" t="s">
        <v>287</v>
      </c>
      <c r="E241" s="238" t="s">
        <v>1</v>
      </c>
      <c r="F241" s="239" t="s">
        <v>515</v>
      </c>
      <c r="G241" s="237"/>
      <c r="H241" s="240">
        <v>45.640000000000001</v>
      </c>
      <c r="I241" s="241"/>
      <c r="J241" s="237"/>
      <c r="K241" s="237"/>
      <c r="L241" s="242"/>
      <c r="M241" s="243"/>
      <c r="N241" s="244"/>
      <c r="O241" s="244"/>
      <c r="P241" s="244"/>
      <c r="Q241" s="244"/>
      <c r="R241" s="244"/>
      <c r="S241" s="244"/>
      <c r="T241" s="245"/>
      <c r="AT241" s="246" t="s">
        <v>287</v>
      </c>
      <c r="AU241" s="246" t="s">
        <v>90</v>
      </c>
      <c r="AV241" s="12" t="s">
        <v>90</v>
      </c>
      <c r="AW241" s="12" t="s">
        <v>40</v>
      </c>
      <c r="AX241" s="12" t="s">
        <v>87</v>
      </c>
      <c r="AY241" s="246" t="s">
        <v>174</v>
      </c>
    </row>
    <row r="242" s="1" customFormat="1" ht="22.5" customHeight="1">
      <c r="B242" s="37"/>
      <c r="C242" s="218" t="s">
        <v>516</v>
      </c>
      <c r="D242" s="218" t="s">
        <v>175</v>
      </c>
      <c r="E242" s="219" t="s">
        <v>517</v>
      </c>
      <c r="F242" s="220" t="s">
        <v>518</v>
      </c>
      <c r="G242" s="221" t="s">
        <v>178</v>
      </c>
      <c r="H242" s="222">
        <v>1</v>
      </c>
      <c r="I242" s="223"/>
      <c r="J242" s="224">
        <f>ROUND(I242*H242,2)</f>
        <v>0</v>
      </c>
      <c r="K242" s="220" t="s">
        <v>1</v>
      </c>
      <c r="L242" s="42"/>
      <c r="M242" s="225" t="s">
        <v>1</v>
      </c>
      <c r="N242" s="226" t="s">
        <v>50</v>
      </c>
      <c r="O242" s="78"/>
      <c r="P242" s="227">
        <f>O242*H242</f>
        <v>0</v>
      </c>
      <c r="Q242" s="227">
        <v>0</v>
      </c>
      <c r="R242" s="227">
        <f>Q242*H242</f>
        <v>0</v>
      </c>
      <c r="S242" s="227">
        <v>0</v>
      </c>
      <c r="T242" s="228">
        <f>S242*H242</f>
        <v>0</v>
      </c>
      <c r="AR242" s="15" t="s">
        <v>192</v>
      </c>
      <c r="AT242" s="15" t="s">
        <v>175</v>
      </c>
      <c r="AU242" s="15" t="s">
        <v>90</v>
      </c>
      <c r="AY242" s="15" t="s">
        <v>174</v>
      </c>
      <c r="BE242" s="229">
        <f>IF(N242="základní",J242,0)</f>
        <v>0</v>
      </c>
      <c r="BF242" s="229">
        <f>IF(N242="snížená",J242,0)</f>
        <v>0</v>
      </c>
      <c r="BG242" s="229">
        <f>IF(N242="zákl. přenesená",J242,0)</f>
        <v>0</v>
      </c>
      <c r="BH242" s="229">
        <f>IF(N242="sníž. přenesená",J242,0)</f>
        <v>0</v>
      </c>
      <c r="BI242" s="229">
        <f>IF(N242="nulová",J242,0)</f>
        <v>0</v>
      </c>
      <c r="BJ242" s="15" t="s">
        <v>87</v>
      </c>
      <c r="BK242" s="229">
        <f>ROUND(I242*H242,2)</f>
        <v>0</v>
      </c>
      <c r="BL242" s="15" t="s">
        <v>192</v>
      </c>
      <c r="BM242" s="15" t="s">
        <v>519</v>
      </c>
    </row>
    <row r="243" s="1" customFormat="1">
      <c r="B243" s="37"/>
      <c r="C243" s="38"/>
      <c r="D243" s="230" t="s">
        <v>181</v>
      </c>
      <c r="E243" s="38"/>
      <c r="F243" s="231" t="s">
        <v>518</v>
      </c>
      <c r="G243" s="38"/>
      <c r="H243" s="38"/>
      <c r="I243" s="142"/>
      <c r="J243" s="38"/>
      <c r="K243" s="38"/>
      <c r="L243" s="42"/>
      <c r="M243" s="232"/>
      <c r="N243" s="78"/>
      <c r="O243" s="78"/>
      <c r="P243" s="78"/>
      <c r="Q243" s="78"/>
      <c r="R243" s="78"/>
      <c r="S243" s="78"/>
      <c r="T243" s="79"/>
      <c r="AT243" s="15" t="s">
        <v>181</v>
      </c>
      <c r="AU243" s="15" t="s">
        <v>90</v>
      </c>
    </row>
    <row r="244" s="11" customFormat="1" ht="25.92" customHeight="1">
      <c r="B244" s="202"/>
      <c r="C244" s="203"/>
      <c r="D244" s="204" t="s">
        <v>78</v>
      </c>
      <c r="E244" s="205" t="s">
        <v>520</v>
      </c>
      <c r="F244" s="205" t="s">
        <v>521</v>
      </c>
      <c r="G244" s="203"/>
      <c r="H244" s="203"/>
      <c r="I244" s="206"/>
      <c r="J244" s="207">
        <f>BK244</f>
        <v>0</v>
      </c>
      <c r="K244" s="203"/>
      <c r="L244" s="208"/>
      <c r="M244" s="209"/>
      <c r="N244" s="210"/>
      <c r="O244" s="210"/>
      <c r="P244" s="211">
        <f>P245+P260+P278+P293+P322+P328+P341+P376+P396+P402+P408</f>
        <v>0</v>
      </c>
      <c r="Q244" s="210"/>
      <c r="R244" s="211">
        <f>R245+R260+R278+R293+R322+R328+R341+R376+R396+R402+R408</f>
        <v>3.5881359800000006</v>
      </c>
      <c r="S244" s="210"/>
      <c r="T244" s="212">
        <f>T245+T260+T278+T293+T322+T328+T341+T376+T396+T402+T408</f>
        <v>0</v>
      </c>
      <c r="AR244" s="213" t="s">
        <v>90</v>
      </c>
      <c r="AT244" s="214" t="s">
        <v>78</v>
      </c>
      <c r="AU244" s="214" t="s">
        <v>79</v>
      </c>
      <c r="AY244" s="213" t="s">
        <v>174</v>
      </c>
      <c r="BK244" s="215">
        <f>BK245+BK260+BK278+BK293+BK322+BK328+BK341+BK376+BK396+BK402+BK408</f>
        <v>0</v>
      </c>
    </row>
    <row r="245" s="11" customFormat="1" ht="22.8" customHeight="1">
      <c r="B245" s="202"/>
      <c r="C245" s="203"/>
      <c r="D245" s="204" t="s">
        <v>78</v>
      </c>
      <c r="E245" s="216" t="s">
        <v>522</v>
      </c>
      <c r="F245" s="216" t="s">
        <v>523</v>
      </c>
      <c r="G245" s="203"/>
      <c r="H245" s="203"/>
      <c r="I245" s="206"/>
      <c r="J245" s="217">
        <f>BK245</f>
        <v>0</v>
      </c>
      <c r="K245" s="203"/>
      <c r="L245" s="208"/>
      <c r="M245" s="209"/>
      <c r="N245" s="210"/>
      <c r="O245" s="210"/>
      <c r="P245" s="211">
        <f>SUM(P246:P259)</f>
        <v>0</v>
      </c>
      <c r="Q245" s="210"/>
      <c r="R245" s="211">
        <f>SUM(R246:R259)</f>
        <v>0.10115128000000001</v>
      </c>
      <c r="S245" s="210"/>
      <c r="T245" s="212">
        <f>SUM(T246:T259)</f>
        <v>0</v>
      </c>
      <c r="AR245" s="213" t="s">
        <v>90</v>
      </c>
      <c r="AT245" s="214" t="s">
        <v>78</v>
      </c>
      <c r="AU245" s="214" t="s">
        <v>87</v>
      </c>
      <c r="AY245" s="213" t="s">
        <v>174</v>
      </c>
      <c r="BK245" s="215">
        <f>SUM(BK246:BK259)</f>
        <v>0</v>
      </c>
    </row>
    <row r="246" s="1" customFormat="1" ht="16.5" customHeight="1">
      <c r="B246" s="37"/>
      <c r="C246" s="218" t="s">
        <v>524</v>
      </c>
      <c r="D246" s="218" t="s">
        <v>175</v>
      </c>
      <c r="E246" s="219" t="s">
        <v>525</v>
      </c>
      <c r="F246" s="220" t="s">
        <v>526</v>
      </c>
      <c r="G246" s="221" t="s">
        <v>305</v>
      </c>
      <c r="H246" s="222">
        <v>19.57</v>
      </c>
      <c r="I246" s="223"/>
      <c r="J246" s="224">
        <f>ROUND(I246*H246,2)</f>
        <v>0</v>
      </c>
      <c r="K246" s="220" t="s">
        <v>274</v>
      </c>
      <c r="L246" s="42"/>
      <c r="M246" s="225" t="s">
        <v>1</v>
      </c>
      <c r="N246" s="226" t="s">
        <v>50</v>
      </c>
      <c r="O246" s="78"/>
      <c r="P246" s="227">
        <f>O246*H246</f>
        <v>0</v>
      </c>
      <c r="Q246" s="227">
        <v>0</v>
      </c>
      <c r="R246" s="227">
        <f>Q246*H246</f>
        <v>0</v>
      </c>
      <c r="S246" s="227">
        <v>0</v>
      </c>
      <c r="T246" s="228">
        <f>S246*H246</f>
        <v>0</v>
      </c>
      <c r="AR246" s="15" t="s">
        <v>347</v>
      </c>
      <c r="AT246" s="15" t="s">
        <v>175</v>
      </c>
      <c r="AU246" s="15" t="s">
        <v>90</v>
      </c>
      <c r="AY246" s="15" t="s">
        <v>174</v>
      </c>
      <c r="BE246" s="229">
        <f>IF(N246="základní",J246,0)</f>
        <v>0</v>
      </c>
      <c r="BF246" s="229">
        <f>IF(N246="snížená",J246,0)</f>
        <v>0</v>
      </c>
      <c r="BG246" s="229">
        <f>IF(N246="zákl. přenesená",J246,0)</f>
        <v>0</v>
      </c>
      <c r="BH246" s="229">
        <f>IF(N246="sníž. přenesená",J246,0)</f>
        <v>0</v>
      </c>
      <c r="BI246" s="229">
        <f>IF(N246="nulová",J246,0)</f>
        <v>0</v>
      </c>
      <c r="BJ246" s="15" t="s">
        <v>87</v>
      </c>
      <c r="BK246" s="229">
        <f>ROUND(I246*H246,2)</f>
        <v>0</v>
      </c>
      <c r="BL246" s="15" t="s">
        <v>347</v>
      </c>
      <c r="BM246" s="15" t="s">
        <v>527</v>
      </c>
    </row>
    <row r="247" s="1" customFormat="1">
      <c r="B247" s="37"/>
      <c r="C247" s="38"/>
      <c r="D247" s="230" t="s">
        <v>181</v>
      </c>
      <c r="E247" s="38"/>
      <c r="F247" s="231" t="s">
        <v>526</v>
      </c>
      <c r="G247" s="38"/>
      <c r="H247" s="38"/>
      <c r="I247" s="142"/>
      <c r="J247" s="38"/>
      <c r="K247" s="38"/>
      <c r="L247" s="42"/>
      <c r="M247" s="232"/>
      <c r="N247" s="78"/>
      <c r="O247" s="78"/>
      <c r="P247" s="78"/>
      <c r="Q247" s="78"/>
      <c r="R247" s="78"/>
      <c r="S247" s="78"/>
      <c r="T247" s="79"/>
      <c r="AT247" s="15" t="s">
        <v>181</v>
      </c>
      <c r="AU247" s="15" t="s">
        <v>90</v>
      </c>
    </row>
    <row r="248" s="12" customFormat="1">
      <c r="B248" s="236"/>
      <c r="C248" s="237"/>
      <c r="D248" s="230" t="s">
        <v>287</v>
      </c>
      <c r="E248" s="238" t="s">
        <v>1</v>
      </c>
      <c r="F248" s="239" t="s">
        <v>528</v>
      </c>
      <c r="G248" s="237"/>
      <c r="H248" s="240">
        <v>19.57</v>
      </c>
      <c r="I248" s="241"/>
      <c r="J248" s="237"/>
      <c r="K248" s="237"/>
      <c r="L248" s="242"/>
      <c r="M248" s="243"/>
      <c r="N248" s="244"/>
      <c r="O248" s="244"/>
      <c r="P248" s="244"/>
      <c r="Q248" s="244"/>
      <c r="R248" s="244"/>
      <c r="S248" s="244"/>
      <c r="T248" s="245"/>
      <c r="AT248" s="246" t="s">
        <v>287</v>
      </c>
      <c r="AU248" s="246" t="s">
        <v>90</v>
      </c>
      <c r="AV248" s="12" t="s">
        <v>90</v>
      </c>
      <c r="AW248" s="12" t="s">
        <v>40</v>
      </c>
      <c r="AX248" s="12" t="s">
        <v>87</v>
      </c>
      <c r="AY248" s="246" t="s">
        <v>174</v>
      </c>
    </row>
    <row r="249" s="1" customFormat="1" ht="16.5" customHeight="1">
      <c r="B249" s="37"/>
      <c r="C249" s="247" t="s">
        <v>529</v>
      </c>
      <c r="D249" s="247" t="s">
        <v>312</v>
      </c>
      <c r="E249" s="248" t="s">
        <v>530</v>
      </c>
      <c r="F249" s="249" t="s">
        <v>531</v>
      </c>
      <c r="G249" s="250" t="s">
        <v>417</v>
      </c>
      <c r="H249" s="251">
        <v>0.0060000000000000001</v>
      </c>
      <c r="I249" s="252"/>
      <c r="J249" s="253">
        <f>ROUND(I249*H249,2)</f>
        <v>0</v>
      </c>
      <c r="K249" s="249" t="s">
        <v>274</v>
      </c>
      <c r="L249" s="254"/>
      <c r="M249" s="255" t="s">
        <v>1</v>
      </c>
      <c r="N249" s="256" t="s">
        <v>50</v>
      </c>
      <c r="O249" s="78"/>
      <c r="P249" s="227">
        <f>O249*H249</f>
        <v>0</v>
      </c>
      <c r="Q249" s="227">
        <v>1</v>
      </c>
      <c r="R249" s="227">
        <f>Q249*H249</f>
        <v>0.0060000000000000001</v>
      </c>
      <c r="S249" s="227">
        <v>0</v>
      </c>
      <c r="T249" s="228">
        <f>S249*H249</f>
        <v>0</v>
      </c>
      <c r="AR249" s="15" t="s">
        <v>432</v>
      </c>
      <c r="AT249" s="15" t="s">
        <v>312</v>
      </c>
      <c r="AU249" s="15" t="s">
        <v>90</v>
      </c>
      <c r="AY249" s="15" t="s">
        <v>174</v>
      </c>
      <c r="BE249" s="229">
        <f>IF(N249="základní",J249,0)</f>
        <v>0</v>
      </c>
      <c r="BF249" s="229">
        <f>IF(N249="snížená",J249,0)</f>
        <v>0</v>
      </c>
      <c r="BG249" s="229">
        <f>IF(N249="zákl. přenesená",J249,0)</f>
        <v>0</v>
      </c>
      <c r="BH249" s="229">
        <f>IF(N249="sníž. přenesená",J249,0)</f>
        <v>0</v>
      </c>
      <c r="BI249" s="229">
        <f>IF(N249="nulová",J249,0)</f>
        <v>0</v>
      </c>
      <c r="BJ249" s="15" t="s">
        <v>87</v>
      </c>
      <c r="BK249" s="229">
        <f>ROUND(I249*H249,2)</f>
        <v>0</v>
      </c>
      <c r="BL249" s="15" t="s">
        <v>347</v>
      </c>
      <c r="BM249" s="15" t="s">
        <v>532</v>
      </c>
    </row>
    <row r="250" s="1" customFormat="1">
      <c r="B250" s="37"/>
      <c r="C250" s="38"/>
      <c r="D250" s="230" t="s">
        <v>181</v>
      </c>
      <c r="E250" s="38"/>
      <c r="F250" s="231" t="s">
        <v>533</v>
      </c>
      <c r="G250" s="38"/>
      <c r="H250" s="38"/>
      <c r="I250" s="142"/>
      <c r="J250" s="38"/>
      <c r="K250" s="38"/>
      <c r="L250" s="42"/>
      <c r="M250" s="232"/>
      <c r="N250" s="78"/>
      <c r="O250" s="78"/>
      <c r="P250" s="78"/>
      <c r="Q250" s="78"/>
      <c r="R250" s="78"/>
      <c r="S250" s="78"/>
      <c r="T250" s="79"/>
      <c r="AT250" s="15" t="s">
        <v>181</v>
      </c>
      <c r="AU250" s="15" t="s">
        <v>90</v>
      </c>
    </row>
    <row r="251" s="12" customFormat="1">
      <c r="B251" s="236"/>
      <c r="C251" s="237"/>
      <c r="D251" s="230" t="s">
        <v>287</v>
      </c>
      <c r="E251" s="237"/>
      <c r="F251" s="239" t="s">
        <v>534</v>
      </c>
      <c r="G251" s="237"/>
      <c r="H251" s="240">
        <v>0.0060000000000000001</v>
      </c>
      <c r="I251" s="241"/>
      <c r="J251" s="237"/>
      <c r="K251" s="237"/>
      <c r="L251" s="242"/>
      <c r="M251" s="243"/>
      <c r="N251" s="244"/>
      <c r="O251" s="244"/>
      <c r="P251" s="244"/>
      <c r="Q251" s="244"/>
      <c r="R251" s="244"/>
      <c r="S251" s="244"/>
      <c r="T251" s="245"/>
      <c r="AT251" s="246" t="s">
        <v>287</v>
      </c>
      <c r="AU251" s="246" t="s">
        <v>90</v>
      </c>
      <c r="AV251" s="12" t="s">
        <v>90</v>
      </c>
      <c r="AW251" s="12" t="s">
        <v>4</v>
      </c>
      <c r="AX251" s="12" t="s">
        <v>87</v>
      </c>
      <c r="AY251" s="246" t="s">
        <v>174</v>
      </c>
    </row>
    <row r="252" s="1" customFormat="1" ht="16.5" customHeight="1">
      <c r="B252" s="37"/>
      <c r="C252" s="218" t="s">
        <v>535</v>
      </c>
      <c r="D252" s="218" t="s">
        <v>175</v>
      </c>
      <c r="E252" s="219" t="s">
        <v>536</v>
      </c>
      <c r="F252" s="220" t="s">
        <v>537</v>
      </c>
      <c r="G252" s="221" t="s">
        <v>305</v>
      </c>
      <c r="H252" s="222">
        <v>19.57</v>
      </c>
      <c r="I252" s="223"/>
      <c r="J252" s="224">
        <f>ROUND(I252*H252,2)</f>
        <v>0</v>
      </c>
      <c r="K252" s="220" t="s">
        <v>274</v>
      </c>
      <c r="L252" s="42"/>
      <c r="M252" s="225" t="s">
        <v>1</v>
      </c>
      <c r="N252" s="226" t="s">
        <v>50</v>
      </c>
      <c r="O252" s="78"/>
      <c r="P252" s="227">
        <f>O252*H252</f>
        <v>0</v>
      </c>
      <c r="Q252" s="227">
        <v>0.00040000000000000002</v>
      </c>
      <c r="R252" s="227">
        <f>Q252*H252</f>
        <v>0.0078279999999999999</v>
      </c>
      <c r="S252" s="227">
        <v>0</v>
      </c>
      <c r="T252" s="228">
        <f>S252*H252</f>
        <v>0</v>
      </c>
      <c r="AR252" s="15" t="s">
        <v>347</v>
      </c>
      <c r="AT252" s="15" t="s">
        <v>175</v>
      </c>
      <c r="AU252" s="15" t="s">
        <v>90</v>
      </c>
      <c r="AY252" s="15" t="s">
        <v>174</v>
      </c>
      <c r="BE252" s="229">
        <f>IF(N252="základní",J252,0)</f>
        <v>0</v>
      </c>
      <c r="BF252" s="229">
        <f>IF(N252="snížená",J252,0)</f>
        <v>0</v>
      </c>
      <c r="BG252" s="229">
        <f>IF(N252="zákl. přenesená",J252,0)</f>
        <v>0</v>
      </c>
      <c r="BH252" s="229">
        <f>IF(N252="sníž. přenesená",J252,0)</f>
        <v>0</v>
      </c>
      <c r="BI252" s="229">
        <f>IF(N252="nulová",J252,0)</f>
        <v>0</v>
      </c>
      <c r="BJ252" s="15" t="s">
        <v>87</v>
      </c>
      <c r="BK252" s="229">
        <f>ROUND(I252*H252,2)</f>
        <v>0</v>
      </c>
      <c r="BL252" s="15" t="s">
        <v>347</v>
      </c>
      <c r="BM252" s="15" t="s">
        <v>538</v>
      </c>
    </row>
    <row r="253" s="1" customFormat="1">
      <c r="B253" s="37"/>
      <c r="C253" s="38"/>
      <c r="D253" s="230" t="s">
        <v>181</v>
      </c>
      <c r="E253" s="38"/>
      <c r="F253" s="231" t="s">
        <v>537</v>
      </c>
      <c r="G253" s="38"/>
      <c r="H253" s="38"/>
      <c r="I253" s="142"/>
      <c r="J253" s="38"/>
      <c r="K253" s="38"/>
      <c r="L253" s="42"/>
      <c r="M253" s="232"/>
      <c r="N253" s="78"/>
      <c r="O253" s="78"/>
      <c r="P253" s="78"/>
      <c r="Q253" s="78"/>
      <c r="R253" s="78"/>
      <c r="S253" s="78"/>
      <c r="T253" s="79"/>
      <c r="AT253" s="15" t="s">
        <v>181</v>
      </c>
      <c r="AU253" s="15" t="s">
        <v>90</v>
      </c>
    </row>
    <row r="254" s="12" customFormat="1">
      <c r="B254" s="236"/>
      <c r="C254" s="237"/>
      <c r="D254" s="230" t="s">
        <v>287</v>
      </c>
      <c r="E254" s="238" t="s">
        <v>1</v>
      </c>
      <c r="F254" s="239" t="s">
        <v>539</v>
      </c>
      <c r="G254" s="237"/>
      <c r="H254" s="240">
        <v>19.57</v>
      </c>
      <c r="I254" s="241"/>
      <c r="J254" s="237"/>
      <c r="K254" s="237"/>
      <c r="L254" s="242"/>
      <c r="M254" s="243"/>
      <c r="N254" s="244"/>
      <c r="O254" s="244"/>
      <c r="P254" s="244"/>
      <c r="Q254" s="244"/>
      <c r="R254" s="244"/>
      <c r="S254" s="244"/>
      <c r="T254" s="245"/>
      <c r="AT254" s="246" t="s">
        <v>287</v>
      </c>
      <c r="AU254" s="246" t="s">
        <v>90</v>
      </c>
      <c r="AV254" s="12" t="s">
        <v>90</v>
      </c>
      <c r="AW254" s="12" t="s">
        <v>40</v>
      </c>
      <c r="AX254" s="12" t="s">
        <v>87</v>
      </c>
      <c r="AY254" s="246" t="s">
        <v>174</v>
      </c>
    </row>
    <row r="255" s="1" customFormat="1" ht="16.5" customHeight="1">
      <c r="B255" s="37"/>
      <c r="C255" s="247" t="s">
        <v>540</v>
      </c>
      <c r="D255" s="247" t="s">
        <v>312</v>
      </c>
      <c r="E255" s="248" t="s">
        <v>541</v>
      </c>
      <c r="F255" s="249" t="s">
        <v>542</v>
      </c>
      <c r="G255" s="250" t="s">
        <v>305</v>
      </c>
      <c r="H255" s="251">
        <v>22.506</v>
      </c>
      <c r="I255" s="252"/>
      <c r="J255" s="253">
        <f>ROUND(I255*H255,2)</f>
        <v>0</v>
      </c>
      <c r="K255" s="249" t="s">
        <v>274</v>
      </c>
      <c r="L255" s="254"/>
      <c r="M255" s="255" t="s">
        <v>1</v>
      </c>
      <c r="N255" s="256" t="s">
        <v>50</v>
      </c>
      <c r="O255" s="78"/>
      <c r="P255" s="227">
        <f>O255*H255</f>
        <v>0</v>
      </c>
      <c r="Q255" s="227">
        <v>0.0038800000000000002</v>
      </c>
      <c r="R255" s="227">
        <f>Q255*H255</f>
        <v>0.087323280000000003</v>
      </c>
      <c r="S255" s="227">
        <v>0</v>
      </c>
      <c r="T255" s="228">
        <f>S255*H255</f>
        <v>0</v>
      </c>
      <c r="AR255" s="15" t="s">
        <v>432</v>
      </c>
      <c r="AT255" s="15" t="s">
        <v>312</v>
      </c>
      <c r="AU255" s="15" t="s">
        <v>90</v>
      </c>
      <c r="AY255" s="15" t="s">
        <v>174</v>
      </c>
      <c r="BE255" s="229">
        <f>IF(N255="základní",J255,0)</f>
        <v>0</v>
      </c>
      <c r="BF255" s="229">
        <f>IF(N255="snížená",J255,0)</f>
        <v>0</v>
      </c>
      <c r="BG255" s="229">
        <f>IF(N255="zákl. přenesená",J255,0)</f>
        <v>0</v>
      </c>
      <c r="BH255" s="229">
        <f>IF(N255="sníž. přenesená",J255,0)</f>
        <v>0</v>
      </c>
      <c r="BI255" s="229">
        <f>IF(N255="nulová",J255,0)</f>
        <v>0</v>
      </c>
      <c r="BJ255" s="15" t="s">
        <v>87</v>
      </c>
      <c r="BK255" s="229">
        <f>ROUND(I255*H255,2)</f>
        <v>0</v>
      </c>
      <c r="BL255" s="15" t="s">
        <v>347</v>
      </c>
      <c r="BM255" s="15" t="s">
        <v>543</v>
      </c>
    </row>
    <row r="256" s="1" customFormat="1">
      <c r="B256" s="37"/>
      <c r="C256" s="38"/>
      <c r="D256" s="230" t="s">
        <v>181</v>
      </c>
      <c r="E256" s="38"/>
      <c r="F256" s="231" t="s">
        <v>544</v>
      </c>
      <c r="G256" s="38"/>
      <c r="H256" s="38"/>
      <c r="I256" s="142"/>
      <c r="J256" s="38"/>
      <c r="K256" s="38"/>
      <c r="L256" s="42"/>
      <c r="M256" s="232"/>
      <c r="N256" s="78"/>
      <c r="O256" s="78"/>
      <c r="P256" s="78"/>
      <c r="Q256" s="78"/>
      <c r="R256" s="78"/>
      <c r="S256" s="78"/>
      <c r="T256" s="79"/>
      <c r="AT256" s="15" t="s">
        <v>181</v>
      </c>
      <c r="AU256" s="15" t="s">
        <v>90</v>
      </c>
    </row>
    <row r="257" s="12" customFormat="1">
      <c r="B257" s="236"/>
      <c r="C257" s="237"/>
      <c r="D257" s="230" t="s">
        <v>287</v>
      </c>
      <c r="E257" s="237"/>
      <c r="F257" s="239" t="s">
        <v>545</v>
      </c>
      <c r="G257" s="237"/>
      <c r="H257" s="240">
        <v>22.506</v>
      </c>
      <c r="I257" s="241"/>
      <c r="J257" s="237"/>
      <c r="K257" s="237"/>
      <c r="L257" s="242"/>
      <c r="M257" s="243"/>
      <c r="N257" s="244"/>
      <c r="O257" s="244"/>
      <c r="P257" s="244"/>
      <c r="Q257" s="244"/>
      <c r="R257" s="244"/>
      <c r="S257" s="244"/>
      <c r="T257" s="245"/>
      <c r="AT257" s="246" t="s">
        <v>287</v>
      </c>
      <c r="AU257" s="246" t="s">
        <v>90</v>
      </c>
      <c r="AV257" s="12" t="s">
        <v>90</v>
      </c>
      <c r="AW257" s="12" t="s">
        <v>4</v>
      </c>
      <c r="AX257" s="12" t="s">
        <v>87</v>
      </c>
      <c r="AY257" s="246" t="s">
        <v>174</v>
      </c>
    </row>
    <row r="258" s="1" customFormat="1" ht="16.5" customHeight="1">
      <c r="B258" s="37"/>
      <c r="C258" s="218" t="s">
        <v>546</v>
      </c>
      <c r="D258" s="218" t="s">
        <v>175</v>
      </c>
      <c r="E258" s="219" t="s">
        <v>547</v>
      </c>
      <c r="F258" s="220" t="s">
        <v>548</v>
      </c>
      <c r="G258" s="221" t="s">
        <v>417</v>
      </c>
      <c r="H258" s="222">
        <v>0.10100000000000001</v>
      </c>
      <c r="I258" s="223"/>
      <c r="J258" s="224">
        <f>ROUND(I258*H258,2)</f>
        <v>0</v>
      </c>
      <c r="K258" s="220" t="s">
        <v>274</v>
      </c>
      <c r="L258" s="42"/>
      <c r="M258" s="225" t="s">
        <v>1</v>
      </c>
      <c r="N258" s="226" t="s">
        <v>50</v>
      </c>
      <c r="O258" s="78"/>
      <c r="P258" s="227">
        <f>O258*H258</f>
        <v>0</v>
      </c>
      <c r="Q258" s="227">
        <v>0</v>
      </c>
      <c r="R258" s="227">
        <f>Q258*H258</f>
        <v>0</v>
      </c>
      <c r="S258" s="227">
        <v>0</v>
      </c>
      <c r="T258" s="228">
        <f>S258*H258</f>
        <v>0</v>
      </c>
      <c r="AR258" s="15" t="s">
        <v>347</v>
      </c>
      <c r="AT258" s="15" t="s">
        <v>175</v>
      </c>
      <c r="AU258" s="15" t="s">
        <v>90</v>
      </c>
      <c r="AY258" s="15" t="s">
        <v>174</v>
      </c>
      <c r="BE258" s="229">
        <f>IF(N258="základní",J258,0)</f>
        <v>0</v>
      </c>
      <c r="BF258" s="229">
        <f>IF(N258="snížená",J258,0)</f>
        <v>0</v>
      </c>
      <c r="BG258" s="229">
        <f>IF(N258="zákl. přenesená",J258,0)</f>
        <v>0</v>
      </c>
      <c r="BH258" s="229">
        <f>IF(N258="sníž. přenesená",J258,0)</f>
        <v>0</v>
      </c>
      <c r="BI258" s="229">
        <f>IF(N258="nulová",J258,0)</f>
        <v>0</v>
      </c>
      <c r="BJ258" s="15" t="s">
        <v>87</v>
      </c>
      <c r="BK258" s="229">
        <f>ROUND(I258*H258,2)</f>
        <v>0</v>
      </c>
      <c r="BL258" s="15" t="s">
        <v>347</v>
      </c>
      <c r="BM258" s="15" t="s">
        <v>549</v>
      </c>
    </row>
    <row r="259" s="1" customFormat="1">
      <c r="B259" s="37"/>
      <c r="C259" s="38"/>
      <c r="D259" s="230" t="s">
        <v>181</v>
      </c>
      <c r="E259" s="38"/>
      <c r="F259" s="231" t="s">
        <v>550</v>
      </c>
      <c r="G259" s="38"/>
      <c r="H259" s="38"/>
      <c r="I259" s="142"/>
      <c r="J259" s="38"/>
      <c r="K259" s="38"/>
      <c r="L259" s="42"/>
      <c r="M259" s="232"/>
      <c r="N259" s="78"/>
      <c r="O259" s="78"/>
      <c r="P259" s="78"/>
      <c r="Q259" s="78"/>
      <c r="R259" s="78"/>
      <c r="S259" s="78"/>
      <c r="T259" s="79"/>
      <c r="AT259" s="15" t="s">
        <v>181</v>
      </c>
      <c r="AU259" s="15" t="s">
        <v>90</v>
      </c>
    </row>
    <row r="260" s="11" customFormat="1" ht="22.8" customHeight="1">
      <c r="B260" s="202"/>
      <c r="C260" s="203"/>
      <c r="D260" s="204" t="s">
        <v>78</v>
      </c>
      <c r="E260" s="216" t="s">
        <v>551</v>
      </c>
      <c r="F260" s="216" t="s">
        <v>552</v>
      </c>
      <c r="G260" s="203"/>
      <c r="H260" s="203"/>
      <c r="I260" s="206"/>
      <c r="J260" s="217">
        <f>BK260</f>
        <v>0</v>
      </c>
      <c r="K260" s="203"/>
      <c r="L260" s="208"/>
      <c r="M260" s="209"/>
      <c r="N260" s="210"/>
      <c r="O260" s="210"/>
      <c r="P260" s="211">
        <f>SUM(P261:P277)</f>
        <v>0</v>
      </c>
      <c r="Q260" s="210"/>
      <c r="R260" s="211">
        <f>SUM(R261:R277)</f>
        <v>0.18422520000000003</v>
      </c>
      <c r="S260" s="210"/>
      <c r="T260" s="212">
        <f>SUM(T261:T277)</f>
        <v>0</v>
      </c>
      <c r="AR260" s="213" t="s">
        <v>90</v>
      </c>
      <c r="AT260" s="214" t="s">
        <v>78</v>
      </c>
      <c r="AU260" s="214" t="s">
        <v>87</v>
      </c>
      <c r="AY260" s="213" t="s">
        <v>174</v>
      </c>
      <c r="BK260" s="215">
        <f>SUM(BK261:BK277)</f>
        <v>0</v>
      </c>
    </row>
    <row r="261" s="1" customFormat="1" ht="16.5" customHeight="1">
      <c r="B261" s="37"/>
      <c r="C261" s="218" t="s">
        <v>553</v>
      </c>
      <c r="D261" s="218" t="s">
        <v>175</v>
      </c>
      <c r="E261" s="219" t="s">
        <v>554</v>
      </c>
      <c r="F261" s="220" t="s">
        <v>555</v>
      </c>
      <c r="G261" s="221" t="s">
        <v>305</v>
      </c>
      <c r="H261" s="222">
        <v>37.200000000000003</v>
      </c>
      <c r="I261" s="223"/>
      <c r="J261" s="224">
        <f>ROUND(I261*H261,2)</f>
        <v>0</v>
      </c>
      <c r="K261" s="220" t="s">
        <v>274</v>
      </c>
      <c r="L261" s="42"/>
      <c r="M261" s="225" t="s">
        <v>1</v>
      </c>
      <c r="N261" s="226" t="s">
        <v>50</v>
      </c>
      <c r="O261" s="78"/>
      <c r="P261" s="227">
        <f>O261*H261</f>
        <v>0</v>
      </c>
      <c r="Q261" s="227">
        <v>0</v>
      </c>
      <c r="R261" s="227">
        <f>Q261*H261</f>
        <v>0</v>
      </c>
      <c r="S261" s="227">
        <v>0</v>
      </c>
      <c r="T261" s="228">
        <f>S261*H261</f>
        <v>0</v>
      </c>
      <c r="AR261" s="15" t="s">
        <v>347</v>
      </c>
      <c r="AT261" s="15" t="s">
        <v>175</v>
      </c>
      <c r="AU261" s="15" t="s">
        <v>90</v>
      </c>
      <c r="AY261" s="15" t="s">
        <v>174</v>
      </c>
      <c r="BE261" s="229">
        <f>IF(N261="základní",J261,0)</f>
        <v>0</v>
      </c>
      <c r="BF261" s="229">
        <f>IF(N261="snížená",J261,0)</f>
        <v>0</v>
      </c>
      <c r="BG261" s="229">
        <f>IF(N261="zákl. přenesená",J261,0)</f>
        <v>0</v>
      </c>
      <c r="BH261" s="229">
        <f>IF(N261="sníž. přenesená",J261,0)</f>
        <v>0</v>
      </c>
      <c r="BI261" s="229">
        <f>IF(N261="nulová",J261,0)</f>
        <v>0</v>
      </c>
      <c r="BJ261" s="15" t="s">
        <v>87</v>
      </c>
      <c r="BK261" s="229">
        <f>ROUND(I261*H261,2)</f>
        <v>0</v>
      </c>
      <c r="BL261" s="15" t="s">
        <v>347</v>
      </c>
      <c r="BM261" s="15" t="s">
        <v>556</v>
      </c>
    </row>
    <row r="262" s="1" customFormat="1">
      <c r="B262" s="37"/>
      <c r="C262" s="38"/>
      <c r="D262" s="230" t="s">
        <v>181</v>
      </c>
      <c r="E262" s="38"/>
      <c r="F262" s="231" t="s">
        <v>557</v>
      </c>
      <c r="G262" s="38"/>
      <c r="H262" s="38"/>
      <c r="I262" s="142"/>
      <c r="J262" s="38"/>
      <c r="K262" s="38"/>
      <c r="L262" s="42"/>
      <c r="M262" s="232"/>
      <c r="N262" s="78"/>
      <c r="O262" s="78"/>
      <c r="P262" s="78"/>
      <c r="Q262" s="78"/>
      <c r="R262" s="78"/>
      <c r="S262" s="78"/>
      <c r="T262" s="79"/>
      <c r="AT262" s="15" t="s">
        <v>181</v>
      </c>
      <c r="AU262" s="15" t="s">
        <v>90</v>
      </c>
    </row>
    <row r="263" s="12" customFormat="1">
      <c r="B263" s="236"/>
      <c r="C263" s="237"/>
      <c r="D263" s="230" t="s">
        <v>287</v>
      </c>
      <c r="E263" s="238" t="s">
        <v>1</v>
      </c>
      <c r="F263" s="239" t="s">
        <v>558</v>
      </c>
      <c r="G263" s="237"/>
      <c r="H263" s="240">
        <v>37.200000000000003</v>
      </c>
      <c r="I263" s="241"/>
      <c r="J263" s="237"/>
      <c r="K263" s="237"/>
      <c r="L263" s="242"/>
      <c r="M263" s="243"/>
      <c r="N263" s="244"/>
      <c r="O263" s="244"/>
      <c r="P263" s="244"/>
      <c r="Q263" s="244"/>
      <c r="R263" s="244"/>
      <c r="S263" s="244"/>
      <c r="T263" s="245"/>
      <c r="AT263" s="246" t="s">
        <v>287</v>
      </c>
      <c r="AU263" s="246" t="s">
        <v>90</v>
      </c>
      <c r="AV263" s="12" t="s">
        <v>90</v>
      </c>
      <c r="AW263" s="12" t="s">
        <v>40</v>
      </c>
      <c r="AX263" s="12" t="s">
        <v>87</v>
      </c>
      <c r="AY263" s="246" t="s">
        <v>174</v>
      </c>
    </row>
    <row r="264" s="1" customFormat="1" ht="16.5" customHeight="1">
      <c r="B264" s="37"/>
      <c r="C264" s="247" t="s">
        <v>559</v>
      </c>
      <c r="D264" s="247" t="s">
        <v>312</v>
      </c>
      <c r="E264" s="248" t="s">
        <v>560</v>
      </c>
      <c r="F264" s="249" t="s">
        <v>561</v>
      </c>
      <c r="G264" s="250" t="s">
        <v>305</v>
      </c>
      <c r="H264" s="251">
        <v>37.944000000000003</v>
      </c>
      <c r="I264" s="252"/>
      <c r="J264" s="253">
        <f>ROUND(I264*H264,2)</f>
        <v>0</v>
      </c>
      <c r="K264" s="249" t="s">
        <v>330</v>
      </c>
      <c r="L264" s="254"/>
      <c r="M264" s="255" t="s">
        <v>1</v>
      </c>
      <c r="N264" s="256" t="s">
        <v>50</v>
      </c>
      <c r="O264" s="78"/>
      <c r="P264" s="227">
        <f>O264*H264</f>
        <v>0</v>
      </c>
      <c r="Q264" s="227">
        <v>0.0041999999999999997</v>
      </c>
      <c r="R264" s="227">
        <f>Q264*H264</f>
        <v>0.1593648</v>
      </c>
      <c r="S264" s="227">
        <v>0</v>
      </c>
      <c r="T264" s="228">
        <f>S264*H264</f>
        <v>0</v>
      </c>
      <c r="AR264" s="15" t="s">
        <v>432</v>
      </c>
      <c r="AT264" s="15" t="s">
        <v>312</v>
      </c>
      <c r="AU264" s="15" t="s">
        <v>90</v>
      </c>
      <c r="AY264" s="15" t="s">
        <v>174</v>
      </c>
      <c r="BE264" s="229">
        <f>IF(N264="základní",J264,0)</f>
        <v>0</v>
      </c>
      <c r="BF264" s="229">
        <f>IF(N264="snížená",J264,0)</f>
        <v>0</v>
      </c>
      <c r="BG264" s="229">
        <f>IF(N264="zákl. přenesená",J264,0)</f>
        <v>0</v>
      </c>
      <c r="BH264" s="229">
        <f>IF(N264="sníž. přenesená",J264,0)</f>
        <v>0</v>
      </c>
      <c r="BI264" s="229">
        <f>IF(N264="nulová",J264,0)</f>
        <v>0</v>
      </c>
      <c r="BJ264" s="15" t="s">
        <v>87</v>
      </c>
      <c r="BK264" s="229">
        <f>ROUND(I264*H264,2)</f>
        <v>0</v>
      </c>
      <c r="BL264" s="15" t="s">
        <v>347</v>
      </c>
      <c r="BM264" s="15" t="s">
        <v>562</v>
      </c>
    </row>
    <row r="265" s="1" customFormat="1">
      <c r="B265" s="37"/>
      <c r="C265" s="38"/>
      <c r="D265" s="230" t="s">
        <v>181</v>
      </c>
      <c r="E265" s="38"/>
      <c r="F265" s="231" t="s">
        <v>563</v>
      </c>
      <c r="G265" s="38"/>
      <c r="H265" s="38"/>
      <c r="I265" s="142"/>
      <c r="J265" s="38"/>
      <c r="K265" s="38"/>
      <c r="L265" s="42"/>
      <c r="M265" s="232"/>
      <c r="N265" s="78"/>
      <c r="O265" s="78"/>
      <c r="P265" s="78"/>
      <c r="Q265" s="78"/>
      <c r="R265" s="78"/>
      <c r="S265" s="78"/>
      <c r="T265" s="79"/>
      <c r="AT265" s="15" t="s">
        <v>181</v>
      </c>
      <c r="AU265" s="15" t="s">
        <v>90</v>
      </c>
    </row>
    <row r="266" s="12" customFormat="1">
      <c r="B266" s="236"/>
      <c r="C266" s="237"/>
      <c r="D266" s="230" t="s">
        <v>287</v>
      </c>
      <c r="E266" s="237"/>
      <c r="F266" s="239" t="s">
        <v>564</v>
      </c>
      <c r="G266" s="237"/>
      <c r="H266" s="240">
        <v>37.944000000000003</v>
      </c>
      <c r="I266" s="241"/>
      <c r="J266" s="237"/>
      <c r="K266" s="237"/>
      <c r="L266" s="242"/>
      <c r="M266" s="243"/>
      <c r="N266" s="244"/>
      <c r="O266" s="244"/>
      <c r="P266" s="244"/>
      <c r="Q266" s="244"/>
      <c r="R266" s="244"/>
      <c r="S266" s="244"/>
      <c r="T266" s="245"/>
      <c r="AT266" s="246" t="s">
        <v>287</v>
      </c>
      <c r="AU266" s="246" t="s">
        <v>90</v>
      </c>
      <c r="AV266" s="12" t="s">
        <v>90</v>
      </c>
      <c r="AW266" s="12" t="s">
        <v>4</v>
      </c>
      <c r="AX266" s="12" t="s">
        <v>87</v>
      </c>
      <c r="AY266" s="246" t="s">
        <v>174</v>
      </c>
    </row>
    <row r="267" s="1" customFormat="1" ht="16.5" customHeight="1">
      <c r="B267" s="37"/>
      <c r="C267" s="218" t="s">
        <v>565</v>
      </c>
      <c r="D267" s="218" t="s">
        <v>175</v>
      </c>
      <c r="E267" s="219" t="s">
        <v>566</v>
      </c>
      <c r="F267" s="220" t="s">
        <v>567</v>
      </c>
      <c r="G267" s="221" t="s">
        <v>305</v>
      </c>
      <c r="H267" s="222">
        <v>37.200000000000003</v>
      </c>
      <c r="I267" s="223"/>
      <c r="J267" s="224">
        <f>ROUND(I267*H267,2)</f>
        <v>0</v>
      </c>
      <c r="K267" s="220" t="s">
        <v>274</v>
      </c>
      <c r="L267" s="42"/>
      <c r="M267" s="225" t="s">
        <v>1</v>
      </c>
      <c r="N267" s="226" t="s">
        <v>50</v>
      </c>
      <c r="O267" s="78"/>
      <c r="P267" s="227">
        <f>O267*H267</f>
        <v>0</v>
      </c>
      <c r="Q267" s="227">
        <v>0.00051000000000000004</v>
      </c>
      <c r="R267" s="227">
        <f>Q267*H267</f>
        <v>0.018972000000000003</v>
      </c>
      <c r="S267" s="227">
        <v>0</v>
      </c>
      <c r="T267" s="228">
        <f>S267*H267</f>
        <v>0</v>
      </c>
      <c r="AR267" s="15" t="s">
        <v>347</v>
      </c>
      <c r="AT267" s="15" t="s">
        <v>175</v>
      </c>
      <c r="AU267" s="15" t="s">
        <v>90</v>
      </c>
      <c r="AY267" s="15" t="s">
        <v>174</v>
      </c>
      <c r="BE267" s="229">
        <f>IF(N267="základní",J267,0)</f>
        <v>0</v>
      </c>
      <c r="BF267" s="229">
        <f>IF(N267="snížená",J267,0)</f>
        <v>0</v>
      </c>
      <c r="BG267" s="229">
        <f>IF(N267="zákl. přenesená",J267,0)</f>
        <v>0</v>
      </c>
      <c r="BH267" s="229">
        <f>IF(N267="sníž. přenesená",J267,0)</f>
        <v>0</v>
      </c>
      <c r="BI267" s="229">
        <f>IF(N267="nulová",J267,0)</f>
        <v>0</v>
      </c>
      <c r="BJ267" s="15" t="s">
        <v>87</v>
      </c>
      <c r="BK267" s="229">
        <f>ROUND(I267*H267,2)</f>
        <v>0</v>
      </c>
      <c r="BL267" s="15" t="s">
        <v>347</v>
      </c>
      <c r="BM267" s="15" t="s">
        <v>568</v>
      </c>
    </row>
    <row r="268" s="1" customFormat="1">
      <c r="B268" s="37"/>
      <c r="C268" s="38"/>
      <c r="D268" s="230" t="s">
        <v>181</v>
      </c>
      <c r="E268" s="38"/>
      <c r="F268" s="231" t="s">
        <v>569</v>
      </c>
      <c r="G268" s="38"/>
      <c r="H268" s="38"/>
      <c r="I268" s="142"/>
      <c r="J268" s="38"/>
      <c r="K268" s="38"/>
      <c r="L268" s="42"/>
      <c r="M268" s="232"/>
      <c r="N268" s="78"/>
      <c r="O268" s="78"/>
      <c r="P268" s="78"/>
      <c r="Q268" s="78"/>
      <c r="R268" s="78"/>
      <c r="S268" s="78"/>
      <c r="T268" s="79"/>
      <c r="AT268" s="15" t="s">
        <v>181</v>
      </c>
      <c r="AU268" s="15" t="s">
        <v>90</v>
      </c>
    </row>
    <row r="269" s="12" customFormat="1">
      <c r="B269" s="236"/>
      <c r="C269" s="237"/>
      <c r="D269" s="230" t="s">
        <v>287</v>
      </c>
      <c r="E269" s="238" t="s">
        <v>1</v>
      </c>
      <c r="F269" s="239" t="s">
        <v>558</v>
      </c>
      <c r="G269" s="237"/>
      <c r="H269" s="240">
        <v>37.200000000000003</v>
      </c>
      <c r="I269" s="241"/>
      <c r="J269" s="237"/>
      <c r="K269" s="237"/>
      <c r="L269" s="242"/>
      <c r="M269" s="243"/>
      <c r="N269" s="244"/>
      <c r="O269" s="244"/>
      <c r="P269" s="244"/>
      <c r="Q269" s="244"/>
      <c r="R269" s="244"/>
      <c r="S269" s="244"/>
      <c r="T269" s="245"/>
      <c r="AT269" s="246" t="s">
        <v>287</v>
      </c>
      <c r="AU269" s="246" t="s">
        <v>90</v>
      </c>
      <c r="AV269" s="12" t="s">
        <v>90</v>
      </c>
      <c r="AW269" s="12" t="s">
        <v>40</v>
      </c>
      <c r="AX269" s="12" t="s">
        <v>87</v>
      </c>
      <c r="AY269" s="246" t="s">
        <v>174</v>
      </c>
    </row>
    <row r="270" s="1" customFormat="1" ht="16.5" customHeight="1">
      <c r="B270" s="37"/>
      <c r="C270" s="247" t="s">
        <v>570</v>
      </c>
      <c r="D270" s="247" t="s">
        <v>312</v>
      </c>
      <c r="E270" s="248" t="s">
        <v>571</v>
      </c>
      <c r="F270" s="249" t="s">
        <v>572</v>
      </c>
      <c r="G270" s="250" t="s">
        <v>463</v>
      </c>
      <c r="H270" s="251">
        <v>42</v>
      </c>
      <c r="I270" s="252"/>
      <c r="J270" s="253">
        <f>ROUND(I270*H270,2)</f>
        <v>0</v>
      </c>
      <c r="K270" s="249" t="s">
        <v>274</v>
      </c>
      <c r="L270" s="254"/>
      <c r="M270" s="255" t="s">
        <v>1</v>
      </c>
      <c r="N270" s="256" t="s">
        <v>50</v>
      </c>
      <c r="O270" s="78"/>
      <c r="P270" s="227">
        <f>O270*H270</f>
        <v>0</v>
      </c>
      <c r="Q270" s="227">
        <v>1.0000000000000001E-05</v>
      </c>
      <c r="R270" s="227">
        <f>Q270*H270</f>
        <v>0.00042000000000000002</v>
      </c>
      <c r="S270" s="227">
        <v>0</v>
      </c>
      <c r="T270" s="228">
        <f>S270*H270</f>
        <v>0</v>
      </c>
      <c r="AR270" s="15" t="s">
        <v>432</v>
      </c>
      <c r="AT270" s="15" t="s">
        <v>312</v>
      </c>
      <c r="AU270" s="15" t="s">
        <v>90</v>
      </c>
      <c r="AY270" s="15" t="s">
        <v>174</v>
      </c>
      <c r="BE270" s="229">
        <f>IF(N270="základní",J270,0)</f>
        <v>0</v>
      </c>
      <c r="BF270" s="229">
        <f>IF(N270="snížená",J270,0)</f>
        <v>0</v>
      </c>
      <c r="BG270" s="229">
        <f>IF(N270="zákl. přenesená",J270,0)</f>
        <v>0</v>
      </c>
      <c r="BH270" s="229">
        <f>IF(N270="sníž. přenesená",J270,0)</f>
        <v>0</v>
      </c>
      <c r="BI270" s="229">
        <f>IF(N270="nulová",J270,0)</f>
        <v>0</v>
      </c>
      <c r="BJ270" s="15" t="s">
        <v>87</v>
      </c>
      <c r="BK270" s="229">
        <f>ROUND(I270*H270,2)</f>
        <v>0</v>
      </c>
      <c r="BL270" s="15" t="s">
        <v>347</v>
      </c>
      <c r="BM270" s="15" t="s">
        <v>573</v>
      </c>
    </row>
    <row r="271" s="1" customFormat="1">
      <c r="B271" s="37"/>
      <c r="C271" s="38"/>
      <c r="D271" s="230" t="s">
        <v>181</v>
      </c>
      <c r="E271" s="38"/>
      <c r="F271" s="231" t="s">
        <v>574</v>
      </c>
      <c r="G271" s="38"/>
      <c r="H271" s="38"/>
      <c r="I271" s="142"/>
      <c r="J271" s="38"/>
      <c r="K271" s="38"/>
      <c r="L271" s="42"/>
      <c r="M271" s="232"/>
      <c r="N271" s="78"/>
      <c r="O271" s="78"/>
      <c r="P271" s="78"/>
      <c r="Q271" s="78"/>
      <c r="R271" s="78"/>
      <c r="S271" s="78"/>
      <c r="T271" s="79"/>
      <c r="AT271" s="15" t="s">
        <v>181</v>
      </c>
      <c r="AU271" s="15" t="s">
        <v>90</v>
      </c>
    </row>
    <row r="272" s="12" customFormat="1">
      <c r="B272" s="236"/>
      <c r="C272" s="237"/>
      <c r="D272" s="230" t="s">
        <v>287</v>
      </c>
      <c r="E272" s="238" t="s">
        <v>1</v>
      </c>
      <c r="F272" s="239" t="s">
        <v>575</v>
      </c>
      <c r="G272" s="237"/>
      <c r="H272" s="240">
        <v>42</v>
      </c>
      <c r="I272" s="241"/>
      <c r="J272" s="237"/>
      <c r="K272" s="237"/>
      <c r="L272" s="242"/>
      <c r="M272" s="243"/>
      <c r="N272" s="244"/>
      <c r="O272" s="244"/>
      <c r="P272" s="244"/>
      <c r="Q272" s="244"/>
      <c r="R272" s="244"/>
      <c r="S272" s="244"/>
      <c r="T272" s="245"/>
      <c r="AT272" s="246" t="s">
        <v>287</v>
      </c>
      <c r="AU272" s="246" t="s">
        <v>90</v>
      </c>
      <c r="AV272" s="12" t="s">
        <v>90</v>
      </c>
      <c r="AW272" s="12" t="s">
        <v>40</v>
      </c>
      <c r="AX272" s="12" t="s">
        <v>87</v>
      </c>
      <c r="AY272" s="246" t="s">
        <v>174</v>
      </c>
    </row>
    <row r="273" s="1" customFormat="1" ht="16.5" customHeight="1">
      <c r="B273" s="37"/>
      <c r="C273" s="247" t="s">
        <v>576</v>
      </c>
      <c r="D273" s="247" t="s">
        <v>312</v>
      </c>
      <c r="E273" s="248" t="s">
        <v>577</v>
      </c>
      <c r="F273" s="249" t="s">
        <v>578</v>
      </c>
      <c r="G273" s="250" t="s">
        <v>305</v>
      </c>
      <c r="H273" s="251">
        <v>39.060000000000002</v>
      </c>
      <c r="I273" s="252"/>
      <c r="J273" s="253">
        <f>ROUND(I273*H273,2)</f>
        <v>0</v>
      </c>
      <c r="K273" s="249" t="s">
        <v>330</v>
      </c>
      <c r="L273" s="254"/>
      <c r="M273" s="255" t="s">
        <v>1</v>
      </c>
      <c r="N273" s="256" t="s">
        <v>50</v>
      </c>
      <c r="O273" s="78"/>
      <c r="P273" s="227">
        <f>O273*H273</f>
        <v>0</v>
      </c>
      <c r="Q273" s="227">
        <v>0.00013999999999999999</v>
      </c>
      <c r="R273" s="227">
        <f>Q273*H273</f>
        <v>0.0054684</v>
      </c>
      <c r="S273" s="227">
        <v>0</v>
      </c>
      <c r="T273" s="228">
        <f>S273*H273</f>
        <v>0</v>
      </c>
      <c r="AR273" s="15" t="s">
        <v>432</v>
      </c>
      <c r="AT273" s="15" t="s">
        <v>312</v>
      </c>
      <c r="AU273" s="15" t="s">
        <v>90</v>
      </c>
      <c r="AY273" s="15" t="s">
        <v>174</v>
      </c>
      <c r="BE273" s="229">
        <f>IF(N273="základní",J273,0)</f>
        <v>0</v>
      </c>
      <c r="BF273" s="229">
        <f>IF(N273="snížená",J273,0)</f>
        <v>0</v>
      </c>
      <c r="BG273" s="229">
        <f>IF(N273="zákl. přenesená",J273,0)</f>
        <v>0</v>
      </c>
      <c r="BH273" s="229">
        <f>IF(N273="sníž. přenesená",J273,0)</f>
        <v>0</v>
      </c>
      <c r="BI273" s="229">
        <f>IF(N273="nulová",J273,0)</f>
        <v>0</v>
      </c>
      <c r="BJ273" s="15" t="s">
        <v>87</v>
      </c>
      <c r="BK273" s="229">
        <f>ROUND(I273*H273,2)</f>
        <v>0</v>
      </c>
      <c r="BL273" s="15" t="s">
        <v>347</v>
      </c>
      <c r="BM273" s="15" t="s">
        <v>579</v>
      </c>
    </row>
    <row r="274" s="1" customFormat="1">
      <c r="B274" s="37"/>
      <c r="C274" s="38"/>
      <c r="D274" s="230" t="s">
        <v>181</v>
      </c>
      <c r="E274" s="38"/>
      <c r="F274" s="231" t="s">
        <v>580</v>
      </c>
      <c r="G274" s="38"/>
      <c r="H274" s="38"/>
      <c r="I274" s="142"/>
      <c r="J274" s="38"/>
      <c r="K274" s="38"/>
      <c r="L274" s="42"/>
      <c r="M274" s="232"/>
      <c r="N274" s="78"/>
      <c r="O274" s="78"/>
      <c r="P274" s="78"/>
      <c r="Q274" s="78"/>
      <c r="R274" s="78"/>
      <c r="S274" s="78"/>
      <c r="T274" s="79"/>
      <c r="AT274" s="15" t="s">
        <v>181</v>
      </c>
      <c r="AU274" s="15" t="s">
        <v>90</v>
      </c>
    </row>
    <row r="275" s="12" customFormat="1">
      <c r="B275" s="236"/>
      <c r="C275" s="237"/>
      <c r="D275" s="230" t="s">
        <v>287</v>
      </c>
      <c r="E275" s="237"/>
      <c r="F275" s="239" t="s">
        <v>581</v>
      </c>
      <c r="G275" s="237"/>
      <c r="H275" s="240">
        <v>39.060000000000002</v>
      </c>
      <c r="I275" s="241"/>
      <c r="J275" s="237"/>
      <c r="K275" s="237"/>
      <c r="L275" s="242"/>
      <c r="M275" s="243"/>
      <c r="N275" s="244"/>
      <c r="O275" s="244"/>
      <c r="P275" s="244"/>
      <c r="Q275" s="244"/>
      <c r="R275" s="244"/>
      <c r="S275" s="244"/>
      <c r="T275" s="245"/>
      <c r="AT275" s="246" t="s">
        <v>287</v>
      </c>
      <c r="AU275" s="246" t="s">
        <v>90</v>
      </c>
      <c r="AV275" s="12" t="s">
        <v>90</v>
      </c>
      <c r="AW275" s="12" t="s">
        <v>4</v>
      </c>
      <c r="AX275" s="12" t="s">
        <v>87</v>
      </c>
      <c r="AY275" s="246" t="s">
        <v>174</v>
      </c>
    </row>
    <row r="276" s="1" customFormat="1" ht="16.5" customHeight="1">
      <c r="B276" s="37"/>
      <c r="C276" s="218" t="s">
        <v>582</v>
      </c>
      <c r="D276" s="218" t="s">
        <v>175</v>
      </c>
      <c r="E276" s="219" t="s">
        <v>583</v>
      </c>
      <c r="F276" s="220" t="s">
        <v>584</v>
      </c>
      <c r="G276" s="221" t="s">
        <v>417</v>
      </c>
      <c r="H276" s="222">
        <v>0.184</v>
      </c>
      <c r="I276" s="223"/>
      <c r="J276" s="224">
        <f>ROUND(I276*H276,2)</f>
        <v>0</v>
      </c>
      <c r="K276" s="220" t="s">
        <v>274</v>
      </c>
      <c r="L276" s="42"/>
      <c r="M276" s="225" t="s">
        <v>1</v>
      </c>
      <c r="N276" s="226" t="s">
        <v>50</v>
      </c>
      <c r="O276" s="78"/>
      <c r="P276" s="227">
        <f>O276*H276</f>
        <v>0</v>
      </c>
      <c r="Q276" s="227">
        <v>0</v>
      </c>
      <c r="R276" s="227">
        <f>Q276*H276</f>
        <v>0</v>
      </c>
      <c r="S276" s="227">
        <v>0</v>
      </c>
      <c r="T276" s="228">
        <f>S276*H276</f>
        <v>0</v>
      </c>
      <c r="AR276" s="15" t="s">
        <v>347</v>
      </c>
      <c r="AT276" s="15" t="s">
        <v>175</v>
      </c>
      <c r="AU276" s="15" t="s">
        <v>90</v>
      </c>
      <c r="AY276" s="15" t="s">
        <v>174</v>
      </c>
      <c r="BE276" s="229">
        <f>IF(N276="základní",J276,0)</f>
        <v>0</v>
      </c>
      <c r="BF276" s="229">
        <f>IF(N276="snížená",J276,0)</f>
        <v>0</v>
      </c>
      <c r="BG276" s="229">
        <f>IF(N276="zákl. přenesená",J276,0)</f>
        <v>0</v>
      </c>
      <c r="BH276" s="229">
        <f>IF(N276="sníž. přenesená",J276,0)</f>
        <v>0</v>
      </c>
      <c r="BI276" s="229">
        <f>IF(N276="nulová",J276,0)</f>
        <v>0</v>
      </c>
      <c r="BJ276" s="15" t="s">
        <v>87</v>
      </c>
      <c r="BK276" s="229">
        <f>ROUND(I276*H276,2)</f>
        <v>0</v>
      </c>
      <c r="BL276" s="15" t="s">
        <v>347</v>
      </c>
      <c r="BM276" s="15" t="s">
        <v>585</v>
      </c>
    </row>
    <row r="277" s="1" customFormat="1">
      <c r="B277" s="37"/>
      <c r="C277" s="38"/>
      <c r="D277" s="230" t="s">
        <v>181</v>
      </c>
      <c r="E277" s="38"/>
      <c r="F277" s="231" t="s">
        <v>586</v>
      </c>
      <c r="G277" s="38"/>
      <c r="H277" s="38"/>
      <c r="I277" s="142"/>
      <c r="J277" s="38"/>
      <c r="K277" s="38"/>
      <c r="L277" s="42"/>
      <c r="M277" s="232"/>
      <c r="N277" s="78"/>
      <c r="O277" s="78"/>
      <c r="P277" s="78"/>
      <c r="Q277" s="78"/>
      <c r="R277" s="78"/>
      <c r="S277" s="78"/>
      <c r="T277" s="79"/>
      <c r="AT277" s="15" t="s">
        <v>181</v>
      </c>
      <c r="AU277" s="15" t="s">
        <v>90</v>
      </c>
    </row>
    <row r="278" s="11" customFormat="1" ht="22.8" customHeight="1">
      <c r="B278" s="202"/>
      <c r="C278" s="203"/>
      <c r="D278" s="204" t="s">
        <v>78</v>
      </c>
      <c r="E278" s="216" t="s">
        <v>587</v>
      </c>
      <c r="F278" s="216" t="s">
        <v>588</v>
      </c>
      <c r="G278" s="203"/>
      <c r="H278" s="203"/>
      <c r="I278" s="206"/>
      <c r="J278" s="217">
        <f>BK278</f>
        <v>0</v>
      </c>
      <c r="K278" s="203"/>
      <c r="L278" s="208"/>
      <c r="M278" s="209"/>
      <c r="N278" s="210"/>
      <c r="O278" s="210"/>
      <c r="P278" s="211">
        <f>SUM(P279:P292)</f>
        <v>0</v>
      </c>
      <c r="Q278" s="210"/>
      <c r="R278" s="211">
        <f>SUM(R279:R292)</f>
        <v>0.0018</v>
      </c>
      <c r="S278" s="210"/>
      <c r="T278" s="212">
        <f>SUM(T279:T292)</f>
        <v>0</v>
      </c>
      <c r="AR278" s="213" t="s">
        <v>90</v>
      </c>
      <c r="AT278" s="214" t="s">
        <v>78</v>
      </c>
      <c r="AU278" s="214" t="s">
        <v>87</v>
      </c>
      <c r="AY278" s="213" t="s">
        <v>174</v>
      </c>
      <c r="BK278" s="215">
        <f>SUM(BK279:BK292)</f>
        <v>0</v>
      </c>
    </row>
    <row r="279" s="1" customFormat="1" ht="16.5" customHeight="1">
      <c r="B279" s="37"/>
      <c r="C279" s="218" t="s">
        <v>589</v>
      </c>
      <c r="D279" s="218" t="s">
        <v>175</v>
      </c>
      <c r="E279" s="219" t="s">
        <v>590</v>
      </c>
      <c r="F279" s="220" t="s">
        <v>591</v>
      </c>
      <c r="G279" s="221" t="s">
        <v>320</v>
      </c>
      <c r="H279" s="222">
        <v>1</v>
      </c>
      <c r="I279" s="223"/>
      <c r="J279" s="224">
        <f>ROUND(I279*H279,2)</f>
        <v>0</v>
      </c>
      <c r="K279" s="220" t="s">
        <v>274</v>
      </c>
      <c r="L279" s="42"/>
      <c r="M279" s="225" t="s">
        <v>1</v>
      </c>
      <c r="N279" s="226" t="s">
        <v>50</v>
      </c>
      <c r="O279" s="78"/>
      <c r="P279" s="227">
        <f>O279*H279</f>
        <v>0</v>
      </c>
      <c r="Q279" s="227">
        <v>0</v>
      </c>
      <c r="R279" s="227">
        <f>Q279*H279</f>
        <v>0</v>
      </c>
      <c r="S279" s="227">
        <v>0</v>
      </c>
      <c r="T279" s="228">
        <f>S279*H279</f>
        <v>0</v>
      </c>
      <c r="AR279" s="15" t="s">
        <v>347</v>
      </c>
      <c r="AT279" s="15" t="s">
        <v>175</v>
      </c>
      <c r="AU279" s="15" t="s">
        <v>90</v>
      </c>
      <c r="AY279" s="15" t="s">
        <v>174</v>
      </c>
      <c r="BE279" s="229">
        <f>IF(N279="základní",J279,0)</f>
        <v>0</v>
      </c>
      <c r="BF279" s="229">
        <f>IF(N279="snížená",J279,0)</f>
        <v>0</v>
      </c>
      <c r="BG279" s="229">
        <f>IF(N279="zákl. přenesená",J279,0)</f>
        <v>0</v>
      </c>
      <c r="BH279" s="229">
        <f>IF(N279="sníž. přenesená",J279,0)</f>
        <v>0</v>
      </c>
      <c r="BI279" s="229">
        <f>IF(N279="nulová",J279,0)</f>
        <v>0</v>
      </c>
      <c r="BJ279" s="15" t="s">
        <v>87</v>
      </c>
      <c r="BK279" s="229">
        <f>ROUND(I279*H279,2)</f>
        <v>0</v>
      </c>
      <c r="BL279" s="15" t="s">
        <v>347</v>
      </c>
      <c r="BM279" s="15" t="s">
        <v>592</v>
      </c>
    </row>
    <row r="280" s="1" customFormat="1">
      <c r="B280" s="37"/>
      <c r="C280" s="38"/>
      <c r="D280" s="230" t="s">
        <v>181</v>
      </c>
      <c r="E280" s="38"/>
      <c r="F280" s="231" t="s">
        <v>593</v>
      </c>
      <c r="G280" s="38"/>
      <c r="H280" s="38"/>
      <c r="I280" s="142"/>
      <c r="J280" s="38"/>
      <c r="K280" s="38"/>
      <c r="L280" s="42"/>
      <c r="M280" s="232"/>
      <c r="N280" s="78"/>
      <c r="O280" s="78"/>
      <c r="P280" s="78"/>
      <c r="Q280" s="78"/>
      <c r="R280" s="78"/>
      <c r="S280" s="78"/>
      <c r="T280" s="79"/>
      <c r="AT280" s="15" t="s">
        <v>181</v>
      </c>
      <c r="AU280" s="15" t="s">
        <v>90</v>
      </c>
    </row>
    <row r="281" s="1" customFormat="1" ht="16.5" customHeight="1">
      <c r="B281" s="37"/>
      <c r="C281" s="247" t="s">
        <v>594</v>
      </c>
      <c r="D281" s="247" t="s">
        <v>312</v>
      </c>
      <c r="E281" s="248" t="s">
        <v>595</v>
      </c>
      <c r="F281" s="249" t="s">
        <v>596</v>
      </c>
      <c r="G281" s="250" t="s">
        <v>320</v>
      </c>
      <c r="H281" s="251">
        <v>1</v>
      </c>
      <c r="I281" s="252"/>
      <c r="J281" s="253">
        <f>ROUND(I281*H281,2)</f>
        <v>0</v>
      </c>
      <c r="K281" s="249" t="s">
        <v>1</v>
      </c>
      <c r="L281" s="254"/>
      <c r="M281" s="255" t="s">
        <v>1</v>
      </c>
      <c r="N281" s="256" t="s">
        <v>50</v>
      </c>
      <c r="O281" s="78"/>
      <c r="P281" s="227">
        <f>O281*H281</f>
        <v>0</v>
      </c>
      <c r="Q281" s="227">
        <v>0.0018</v>
      </c>
      <c r="R281" s="227">
        <f>Q281*H281</f>
        <v>0.0018</v>
      </c>
      <c r="S281" s="227">
        <v>0</v>
      </c>
      <c r="T281" s="228">
        <f>S281*H281</f>
        <v>0</v>
      </c>
      <c r="AR281" s="15" t="s">
        <v>432</v>
      </c>
      <c r="AT281" s="15" t="s">
        <v>312</v>
      </c>
      <c r="AU281" s="15" t="s">
        <v>90</v>
      </c>
      <c r="AY281" s="15" t="s">
        <v>174</v>
      </c>
      <c r="BE281" s="229">
        <f>IF(N281="základní",J281,0)</f>
        <v>0</v>
      </c>
      <c r="BF281" s="229">
        <f>IF(N281="snížená",J281,0)</f>
        <v>0</v>
      </c>
      <c r="BG281" s="229">
        <f>IF(N281="zákl. přenesená",J281,0)</f>
        <v>0</v>
      </c>
      <c r="BH281" s="229">
        <f>IF(N281="sníž. přenesená",J281,0)</f>
        <v>0</v>
      </c>
      <c r="BI281" s="229">
        <f>IF(N281="nulová",J281,0)</f>
        <v>0</v>
      </c>
      <c r="BJ281" s="15" t="s">
        <v>87</v>
      </c>
      <c r="BK281" s="229">
        <f>ROUND(I281*H281,2)</f>
        <v>0</v>
      </c>
      <c r="BL281" s="15" t="s">
        <v>347</v>
      </c>
      <c r="BM281" s="15" t="s">
        <v>597</v>
      </c>
    </row>
    <row r="282" s="1" customFormat="1">
      <c r="B282" s="37"/>
      <c r="C282" s="38"/>
      <c r="D282" s="230" t="s">
        <v>181</v>
      </c>
      <c r="E282" s="38"/>
      <c r="F282" s="231" t="s">
        <v>598</v>
      </c>
      <c r="G282" s="38"/>
      <c r="H282" s="38"/>
      <c r="I282" s="142"/>
      <c r="J282" s="38"/>
      <c r="K282" s="38"/>
      <c r="L282" s="42"/>
      <c r="M282" s="232"/>
      <c r="N282" s="78"/>
      <c r="O282" s="78"/>
      <c r="P282" s="78"/>
      <c r="Q282" s="78"/>
      <c r="R282" s="78"/>
      <c r="S282" s="78"/>
      <c r="T282" s="79"/>
      <c r="AT282" s="15" t="s">
        <v>181</v>
      </c>
      <c r="AU282" s="15" t="s">
        <v>90</v>
      </c>
    </row>
    <row r="283" s="1" customFormat="1" ht="16.5" customHeight="1">
      <c r="B283" s="37"/>
      <c r="C283" s="218" t="s">
        <v>599</v>
      </c>
      <c r="D283" s="218" t="s">
        <v>175</v>
      </c>
      <c r="E283" s="219" t="s">
        <v>600</v>
      </c>
      <c r="F283" s="220" t="s">
        <v>601</v>
      </c>
      <c r="G283" s="221" t="s">
        <v>320</v>
      </c>
      <c r="H283" s="222">
        <v>2</v>
      </c>
      <c r="I283" s="223"/>
      <c r="J283" s="224">
        <f>ROUND(I283*H283,2)</f>
        <v>0</v>
      </c>
      <c r="K283" s="220" t="s">
        <v>274</v>
      </c>
      <c r="L283" s="42"/>
      <c r="M283" s="225" t="s">
        <v>1</v>
      </c>
      <c r="N283" s="226" t="s">
        <v>50</v>
      </c>
      <c r="O283" s="78"/>
      <c r="P283" s="227">
        <f>O283*H283</f>
        <v>0</v>
      </c>
      <c r="Q283" s="227">
        <v>0</v>
      </c>
      <c r="R283" s="227">
        <f>Q283*H283</f>
        <v>0</v>
      </c>
      <c r="S283" s="227">
        <v>0</v>
      </c>
      <c r="T283" s="228">
        <f>S283*H283</f>
        <v>0</v>
      </c>
      <c r="AR283" s="15" t="s">
        <v>347</v>
      </c>
      <c r="AT283" s="15" t="s">
        <v>175</v>
      </c>
      <c r="AU283" s="15" t="s">
        <v>90</v>
      </c>
      <c r="AY283" s="15" t="s">
        <v>174</v>
      </c>
      <c r="BE283" s="229">
        <f>IF(N283="základní",J283,0)</f>
        <v>0</v>
      </c>
      <c r="BF283" s="229">
        <f>IF(N283="snížená",J283,0)</f>
        <v>0</v>
      </c>
      <c r="BG283" s="229">
        <f>IF(N283="zákl. přenesená",J283,0)</f>
        <v>0</v>
      </c>
      <c r="BH283" s="229">
        <f>IF(N283="sníž. přenesená",J283,0)</f>
        <v>0</v>
      </c>
      <c r="BI283" s="229">
        <f>IF(N283="nulová",J283,0)</f>
        <v>0</v>
      </c>
      <c r="BJ283" s="15" t="s">
        <v>87</v>
      </c>
      <c r="BK283" s="229">
        <f>ROUND(I283*H283,2)</f>
        <v>0</v>
      </c>
      <c r="BL283" s="15" t="s">
        <v>347</v>
      </c>
      <c r="BM283" s="15" t="s">
        <v>602</v>
      </c>
    </row>
    <row r="284" s="1" customFormat="1">
      <c r="B284" s="37"/>
      <c r="C284" s="38"/>
      <c r="D284" s="230" t="s">
        <v>181</v>
      </c>
      <c r="E284" s="38"/>
      <c r="F284" s="231" t="s">
        <v>603</v>
      </c>
      <c r="G284" s="38"/>
      <c r="H284" s="38"/>
      <c r="I284" s="142"/>
      <c r="J284" s="38"/>
      <c r="K284" s="38"/>
      <c r="L284" s="42"/>
      <c r="M284" s="232"/>
      <c r="N284" s="78"/>
      <c r="O284" s="78"/>
      <c r="P284" s="78"/>
      <c r="Q284" s="78"/>
      <c r="R284" s="78"/>
      <c r="S284" s="78"/>
      <c r="T284" s="79"/>
      <c r="AT284" s="15" t="s">
        <v>181</v>
      </c>
      <c r="AU284" s="15" t="s">
        <v>90</v>
      </c>
    </row>
    <row r="285" s="1" customFormat="1" ht="16.5" customHeight="1">
      <c r="B285" s="37"/>
      <c r="C285" s="247" t="s">
        <v>604</v>
      </c>
      <c r="D285" s="247" t="s">
        <v>312</v>
      </c>
      <c r="E285" s="248" t="s">
        <v>605</v>
      </c>
      <c r="F285" s="249" t="s">
        <v>606</v>
      </c>
      <c r="G285" s="250" t="s">
        <v>320</v>
      </c>
      <c r="H285" s="251">
        <v>1</v>
      </c>
      <c r="I285" s="252"/>
      <c r="J285" s="253">
        <f>ROUND(I285*H285,2)</f>
        <v>0</v>
      </c>
      <c r="K285" s="249" t="s">
        <v>1</v>
      </c>
      <c r="L285" s="254"/>
      <c r="M285" s="255" t="s">
        <v>1</v>
      </c>
      <c r="N285" s="256" t="s">
        <v>50</v>
      </c>
      <c r="O285" s="78"/>
      <c r="P285" s="227">
        <f>O285*H285</f>
        <v>0</v>
      </c>
      <c r="Q285" s="227">
        <v>0</v>
      </c>
      <c r="R285" s="227">
        <f>Q285*H285</f>
        <v>0</v>
      </c>
      <c r="S285" s="227">
        <v>0</v>
      </c>
      <c r="T285" s="228">
        <f>S285*H285</f>
        <v>0</v>
      </c>
      <c r="AR285" s="15" t="s">
        <v>432</v>
      </c>
      <c r="AT285" s="15" t="s">
        <v>312</v>
      </c>
      <c r="AU285" s="15" t="s">
        <v>90</v>
      </c>
      <c r="AY285" s="15" t="s">
        <v>174</v>
      </c>
      <c r="BE285" s="229">
        <f>IF(N285="základní",J285,0)</f>
        <v>0</v>
      </c>
      <c r="BF285" s="229">
        <f>IF(N285="snížená",J285,0)</f>
        <v>0</v>
      </c>
      <c r="BG285" s="229">
        <f>IF(N285="zákl. přenesená",J285,0)</f>
        <v>0</v>
      </c>
      <c r="BH285" s="229">
        <f>IF(N285="sníž. přenesená",J285,0)</f>
        <v>0</v>
      </c>
      <c r="BI285" s="229">
        <f>IF(N285="nulová",J285,0)</f>
        <v>0</v>
      </c>
      <c r="BJ285" s="15" t="s">
        <v>87</v>
      </c>
      <c r="BK285" s="229">
        <f>ROUND(I285*H285,2)</f>
        <v>0</v>
      </c>
      <c r="BL285" s="15" t="s">
        <v>347</v>
      </c>
      <c r="BM285" s="15" t="s">
        <v>607</v>
      </c>
    </row>
    <row r="286" s="1" customFormat="1" ht="16.5" customHeight="1">
      <c r="B286" s="37"/>
      <c r="C286" s="247" t="s">
        <v>608</v>
      </c>
      <c r="D286" s="247" t="s">
        <v>312</v>
      </c>
      <c r="E286" s="248" t="s">
        <v>609</v>
      </c>
      <c r="F286" s="249" t="s">
        <v>610</v>
      </c>
      <c r="G286" s="250" t="s">
        <v>320</v>
      </c>
      <c r="H286" s="251">
        <v>1</v>
      </c>
      <c r="I286" s="252"/>
      <c r="J286" s="253">
        <f>ROUND(I286*H286,2)</f>
        <v>0</v>
      </c>
      <c r="K286" s="249" t="s">
        <v>1</v>
      </c>
      <c r="L286" s="254"/>
      <c r="M286" s="255" t="s">
        <v>1</v>
      </c>
      <c r="N286" s="256" t="s">
        <v>50</v>
      </c>
      <c r="O286" s="78"/>
      <c r="P286" s="227">
        <f>O286*H286</f>
        <v>0</v>
      </c>
      <c r="Q286" s="227">
        <v>0</v>
      </c>
      <c r="R286" s="227">
        <f>Q286*H286</f>
        <v>0</v>
      </c>
      <c r="S286" s="227">
        <v>0</v>
      </c>
      <c r="T286" s="228">
        <f>S286*H286</f>
        <v>0</v>
      </c>
      <c r="AR286" s="15" t="s">
        <v>432</v>
      </c>
      <c r="AT286" s="15" t="s">
        <v>312</v>
      </c>
      <c r="AU286" s="15" t="s">
        <v>90</v>
      </c>
      <c r="AY286" s="15" t="s">
        <v>174</v>
      </c>
      <c r="BE286" s="229">
        <f>IF(N286="základní",J286,0)</f>
        <v>0</v>
      </c>
      <c r="BF286" s="229">
        <f>IF(N286="snížená",J286,0)</f>
        <v>0</v>
      </c>
      <c r="BG286" s="229">
        <f>IF(N286="zákl. přenesená",J286,0)</f>
        <v>0</v>
      </c>
      <c r="BH286" s="229">
        <f>IF(N286="sníž. přenesená",J286,0)</f>
        <v>0</v>
      </c>
      <c r="BI286" s="229">
        <f>IF(N286="nulová",J286,0)</f>
        <v>0</v>
      </c>
      <c r="BJ286" s="15" t="s">
        <v>87</v>
      </c>
      <c r="BK286" s="229">
        <f>ROUND(I286*H286,2)</f>
        <v>0</v>
      </c>
      <c r="BL286" s="15" t="s">
        <v>347</v>
      </c>
      <c r="BM286" s="15" t="s">
        <v>611</v>
      </c>
    </row>
    <row r="287" s="1" customFormat="1" ht="16.5" customHeight="1">
      <c r="B287" s="37"/>
      <c r="C287" s="218" t="s">
        <v>612</v>
      </c>
      <c r="D287" s="218" t="s">
        <v>175</v>
      </c>
      <c r="E287" s="219" t="s">
        <v>613</v>
      </c>
      <c r="F287" s="220" t="s">
        <v>614</v>
      </c>
      <c r="G287" s="221" t="s">
        <v>320</v>
      </c>
      <c r="H287" s="222">
        <v>1</v>
      </c>
      <c r="I287" s="223"/>
      <c r="J287" s="224">
        <f>ROUND(I287*H287,2)</f>
        <v>0</v>
      </c>
      <c r="K287" s="220" t="s">
        <v>1</v>
      </c>
      <c r="L287" s="42"/>
      <c r="M287" s="225" t="s">
        <v>1</v>
      </c>
      <c r="N287" s="226" t="s">
        <v>50</v>
      </c>
      <c r="O287" s="78"/>
      <c r="P287" s="227">
        <f>O287*H287</f>
        <v>0</v>
      </c>
      <c r="Q287" s="227">
        <v>0</v>
      </c>
      <c r="R287" s="227">
        <f>Q287*H287</f>
        <v>0</v>
      </c>
      <c r="S287" s="227">
        <v>0</v>
      </c>
      <c r="T287" s="228">
        <f>S287*H287</f>
        <v>0</v>
      </c>
      <c r="AR287" s="15" t="s">
        <v>347</v>
      </c>
      <c r="AT287" s="15" t="s">
        <v>175</v>
      </c>
      <c r="AU287" s="15" t="s">
        <v>90</v>
      </c>
      <c r="AY287" s="15" t="s">
        <v>174</v>
      </c>
      <c r="BE287" s="229">
        <f>IF(N287="základní",J287,0)</f>
        <v>0</v>
      </c>
      <c r="BF287" s="229">
        <f>IF(N287="snížená",J287,0)</f>
        <v>0</v>
      </c>
      <c r="BG287" s="229">
        <f>IF(N287="zákl. přenesená",J287,0)</f>
        <v>0</v>
      </c>
      <c r="BH287" s="229">
        <f>IF(N287="sníž. přenesená",J287,0)</f>
        <v>0</v>
      </c>
      <c r="BI287" s="229">
        <f>IF(N287="nulová",J287,0)</f>
        <v>0</v>
      </c>
      <c r="BJ287" s="15" t="s">
        <v>87</v>
      </c>
      <c r="BK287" s="229">
        <f>ROUND(I287*H287,2)</f>
        <v>0</v>
      </c>
      <c r="BL287" s="15" t="s">
        <v>347</v>
      </c>
      <c r="BM287" s="15" t="s">
        <v>615</v>
      </c>
    </row>
    <row r="288" s="1" customFormat="1" ht="16.5" customHeight="1">
      <c r="B288" s="37"/>
      <c r="C288" s="218" t="s">
        <v>616</v>
      </c>
      <c r="D288" s="218" t="s">
        <v>175</v>
      </c>
      <c r="E288" s="219" t="s">
        <v>617</v>
      </c>
      <c r="F288" s="220" t="s">
        <v>618</v>
      </c>
      <c r="G288" s="221" t="s">
        <v>320</v>
      </c>
      <c r="H288" s="222">
        <v>1</v>
      </c>
      <c r="I288" s="223"/>
      <c r="J288" s="224">
        <f>ROUND(I288*H288,2)</f>
        <v>0</v>
      </c>
      <c r="K288" s="220" t="s">
        <v>1</v>
      </c>
      <c r="L288" s="42"/>
      <c r="M288" s="225" t="s">
        <v>1</v>
      </c>
      <c r="N288" s="226" t="s">
        <v>50</v>
      </c>
      <c r="O288" s="78"/>
      <c r="P288" s="227">
        <f>O288*H288</f>
        <v>0</v>
      </c>
      <c r="Q288" s="227">
        <v>0</v>
      </c>
      <c r="R288" s="227">
        <f>Q288*H288</f>
        <v>0</v>
      </c>
      <c r="S288" s="227">
        <v>0</v>
      </c>
      <c r="T288" s="228">
        <f>S288*H288</f>
        <v>0</v>
      </c>
      <c r="AR288" s="15" t="s">
        <v>347</v>
      </c>
      <c r="AT288" s="15" t="s">
        <v>175</v>
      </c>
      <c r="AU288" s="15" t="s">
        <v>90</v>
      </c>
      <c r="AY288" s="15" t="s">
        <v>174</v>
      </c>
      <c r="BE288" s="229">
        <f>IF(N288="základní",J288,0)</f>
        <v>0</v>
      </c>
      <c r="BF288" s="229">
        <f>IF(N288="snížená",J288,0)</f>
        <v>0</v>
      </c>
      <c r="BG288" s="229">
        <f>IF(N288="zákl. přenesená",J288,0)</f>
        <v>0</v>
      </c>
      <c r="BH288" s="229">
        <f>IF(N288="sníž. přenesená",J288,0)</f>
        <v>0</v>
      </c>
      <c r="BI288" s="229">
        <f>IF(N288="nulová",J288,0)</f>
        <v>0</v>
      </c>
      <c r="BJ288" s="15" t="s">
        <v>87</v>
      </c>
      <c r="BK288" s="229">
        <f>ROUND(I288*H288,2)</f>
        <v>0</v>
      </c>
      <c r="BL288" s="15" t="s">
        <v>347</v>
      </c>
      <c r="BM288" s="15" t="s">
        <v>619</v>
      </c>
    </row>
    <row r="289" s="1" customFormat="1" ht="22.5" customHeight="1">
      <c r="B289" s="37"/>
      <c r="C289" s="218" t="s">
        <v>620</v>
      </c>
      <c r="D289" s="218" t="s">
        <v>175</v>
      </c>
      <c r="E289" s="219" t="s">
        <v>621</v>
      </c>
      <c r="F289" s="220" t="s">
        <v>622</v>
      </c>
      <c r="G289" s="221" t="s">
        <v>178</v>
      </c>
      <c r="H289" s="222">
        <v>1</v>
      </c>
      <c r="I289" s="223"/>
      <c r="J289" s="224">
        <f>ROUND(I289*H289,2)</f>
        <v>0</v>
      </c>
      <c r="K289" s="220" t="s">
        <v>1</v>
      </c>
      <c r="L289" s="42"/>
      <c r="M289" s="225" t="s">
        <v>1</v>
      </c>
      <c r="N289" s="226" t="s">
        <v>50</v>
      </c>
      <c r="O289" s="78"/>
      <c r="P289" s="227">
        <f>O289*H289</f>
        <v>0</v>
      </c>
      <c r="Q289" s="227">
        <v>0</v>
      </c>
      <c r="R289" s="227">
        <f>Q289*H289</f>
        <v>0</v>
      </c>
      <c r="S289" s="227">
        <v>0</v>
      </c>
      <c r="T289" s="228">
        <f>S289*H289</f>
        <v>0</v>
      </c>
      <c r="AR289" s="15" t="s">
        <v>347</v>
      </c>
      <c r="AT289" s="15" t="s">
        <v>175</v>
      </c>
      <c r="AU289" s="15" t="s">
        <v>90</v>
      </c>
      <c r="AY289" s="15" t="s">
        <v>174</v>
      </c>
      <c r="BE289" s="229">
        <f>IF(N289="základní",J289,0)</f>
        <v>0</v>
      </c>
      <c r="BF289" s="229">
        <f>IF(N289="snížená",J289,0)</f>
        <v>0</v>
      </c>
      <c r="BG289" s="229">
        <f>IF(N289="zákl. přenesená",J289,0)</f>
        <v>0</v>
      </c>
      <c r="BH289" s="229">
        <f>IF(N289="sníž. přenesená",J289,0)</f>
        <v>0</v>
      </c>
      <c r="BI289" s="229">
        <f>IF(N289="nulová",J289,0)</f>
        <v>0</v>
      </c>
      <c r="BJ289" s="15" t="s">
        <v>87</v>
      </c>
      <c r="BK289" s="229">
        <f>ROUND(I289*H289,2)</f>
        <v>0</v>
      </c>
      <c r="BL289" s="15" t="s">
        <v>347</v>
      </c>
      <c r="BM289" s="15" t="s">
        <v>623</v>
      </c>
    </row>
    <row r="290" s="1" customFormat="1" ht="16.5" customHeight="1">
      <c r="B290" s="37"/>
      <c r="C290" s="218" t="s">
        <v>624</v>
      </c>
      <c r="D290" s="218" t="s">
        <v>175</v>
      </c>
      <c r="E290" s="219" t="s">
        <v>625</v>
      </c>
      <c r="F290" s="220" t="s">
        <v>626</v>
      </c>
      <c r="G290" s="221" t="s">
        <v>320</v>
      </c>
      <c r="H290" s="222">
        <v>1</v>
      </c>
      <c r="I290" s="223"/>
      <c r="J290" s="224">
        <f>ROUND(I290*H290,2)</f>
        <v>0</v>
      </c>
      <c r="K290" s="220" t="s">
        <v>274</v>
      </c>
      <c r="L290" s="42"/>
      <c r="M290" s="225" t="s">
        <v>1</v>
      </c>
      <c r="N290" s="226" t="s">
        <v>50</v>
      </c>
      <c r="O290" s="78"/>
      <c r="P290" s="227">
        <f>O290*H290</f>
        <v>0</v>
      </c>
      <c r="Q290" s="227">
        <v>0</v>
      </c>
      <c r="R290" s="227">
        <f>Q290*H290</f>
        <v>0</v>
      </c>
      <c r="S290" s="227">
        <v>0</v>
      </c>
      <c r="T290" s="228">
        <f>S290*H290</f>
        <v>0</v>
      </c>
      <c r="AR290" s="15" t="s">
        <v>192</v>
      </c>
      <c r="AT290" s="15" t="s">
        <v>175</v>
      </c>
      <c r="AU290" s="15" t="s">
        <v>90</v>
      </c>
      <c r="AY290" s="15" t="s">
        <v>174</v>
      </c>
      <c r="BE290" s="229">
        <f>IF(N290="základní",J290,0)</f>
        <v>0</v>
      </c>
      <c r="BF290" s="229">
        <f>IF(N290="snížená",J290,0)</f>
        <v>0</v>
      </c>
      <c r="BG290" s="229">
        <f>IF(N290="zákl. přenesená",J290,0)</f>
        <v>0</v>
      </c>
      <c r="BH290" s="229">
        <f>IF(N290="sníž. přenesená",J290,0)</f>
        <v>0</v>
      </c>
      <c r="BI290" s="229">
        <f>IF(N290="nulová",J290,0)</f>
        <v>0</v>
      </c>
      <c r="BJ290" s="15" t="s">
        <v>87</v>
      </c>
      <c r="BK290" s="229">
        <f>ROUND(I290*H290,2)</f>
        <v>0</v>
      </c>
      <c r="BL290" s="15" t="s">
        <v>192</v>
      </c>
      <c r="BM290" s="15" t="s">
        <v>627</v>
      </c>
    </row>
    <row r="291" s="1" customFormat="1">
      <c r="B291" s="37"/>
      <c r="C291" s="38"/>
      <c r="D291" s="230" t="s">
        <v>181</v>
      </c>
      <c r="E291" s="38"/>
      <c r="F291" s="231" t="s">
        <v>628</v>
      </c>
      <c r="G291" s="38"/>
      <c r="H291" s="38"/>
      <c r="I291" s="142"/>
      <c r="J291" s="38"/>
      <c r="K291" s="38"/>
      <c r="L291" s="42"/>
      <c r="M291" s="232"/>
      <c r="N291" s="78"/>
      <c r="O291" s="78"/>
      <c r="P291" s="78"/>
      <c r="Q291" s="78"/>
      <c r="R291" s="78"/>
      <c r="S291" s="78"/>
      <c r="T291" s="79"/>
      <c r="AT291" s="15" t="s">
        <v>181</v>
      </c>
      <c r="AU291" s="15" t="s">
        <v>90</v>
      </c>
    </row>
    <row r="292" s="1" customFormat="1" ht="16.5" customHeight="1">
      <c r="B292" s="37"/>
      <c r="C292" s="218" t="s">
        <v>629</v>
      </c>
      <c r="D292" s="218" t="s">
        <v>175</v>
      </c>
      <c r="E292" s="219" t="s">
        <v>630</v>
      </c>
      <c r="F292" s="220" t="s">
        <v>631</v>
      </c>
      <c r="G292" s="221" t="s">
        <v>178</v>
      </c>
      <c r="H292" s="222">
        <v>1</v>
      </c>
      <c r="I292" s="223"/>
      <c r="J292" s="224">
        <f>ROUND(I292*H292,2)</f>
        <v>0</v>
      </c>
      <c r="K292" s="220" t="s">
        <v>1</v>
      </c>
      <c r="L292" s="42"/>
      <c r="M292" s="225" t="s">
        <v>1</v>
      </c>
      <c r="N292" s="226" t="s">
        <v>50</v>
      </c>
      <c r="O292" s="78"/>
      <c r="P292" s="227">
        <f>O292*H292</f>
        <v>0</v>
      </c>
      <c r="Q292" s="227">
        <v>0</v>
      </c>
      <c r="R292" s="227">
        <f>Q292*H292</f>
        <v>0</v>
      </c>
      <c r="S292" s="227">
        <v>0</v>
      </c>
      <c r="T292" s="228">
        <f>S292*H292</f>
        <v>0</v>
      </c>
      <c r="AR292" s="15" t="s">
        <v>347</v>
      </c>
      <c r="AT292" s="15" t="s">
        <v>175</v>
      </c>
      <c r="AU292" s="15" t="s">
        <v>90</v>
      </c>
      <c r="AY292" s="15" t="s">
        <v>174</v>
      </c>
      <c r="BE292" s="229">
        <f>IF(N292="základní",J292,0)</f>
        <v>0</v>
      </c>
      <c r="BF292" s="229">
        <f>IF(N292="snížená",J292,0)</f>
        <v>0</v>
      </c>
      <c r="BG292" s="229">
        <f>IF(N292="zákl. přenesená",J292,0)</f>
        <v>0</v>
      </c>
      <c r="BH292" s="229">
        <f>IF(N292="sníž. přenesená",J292,0)</f>
        <v>0</v>
      </c>
      <c r="BI292" s="229">
        <f>IF(N292="nulová",J292,0)</f>
        <v>0</v>
      </c>
      <c r="BJ292" s="15" t="s">
        <v>87</v>
      </c>
      <c r="BK292" s="229">
        <f>ROUND(I292*H292,2)</f>
        <v>0</v>
      </c>
      <c r="BL292" s="15" t="s">
        <v>347</v>
      </c>
      <c r="BM292" s="15" t="s">
        <v>632</v>
      </c>
    </row>
    <row r="293" s="11" customFormat="1" ht="22.8" customHeight="1">
      <c r="B293" s="202"/>
      <c r="C293" s="203"/>
      <c r="D293" s="204" t="s">
        <v>78</v>
      </c>
      <c r="E293" s="216" t="s">
        <v>633</v>
      </c>
      <c r="F293" s="216" t="s">
        <v>634</v>
      </c>
      <c r="G293" s="203"/>
      <c r="H293" s="203"/>
      <c r="I293" s="206"/>
      <c r="J293" s="217">
        <f>BK293</f>
        <v>0</v>
      </c>
      <c r="K293" s="203"/>
      <c r="L293" s="208"/>
      <c r="M293" s="209"/>
      <c r="N293" s="210"/>
      <c r="O293" s="210"/>
      <c r="P293" s="211">
        <f>SUM(P294:P321)</f>
        <v>0</v>
      </c>
      <c r="Q293" s="210"/>
      <c r="R293" s="211">
        <f>SUM(R294:R321)</f>
        <v>1.1485100000000001</v>
      </c>
      <c r="S293" s="210"/>
      <c r="T293" s="212">
        <f>SUM(T294:T321)</f>
        <v>0</v>
      </c>
      <c r="AR293" s="213" t="s">
        <v>90</v>
      </c>
      <c r="AT293" s="214" t="s">
        <v>78</v>
      </c>
      <c r="AU293" s="214" t="s">
        <v>87</v>
      </c>
      <c r="AY293" s="213" t="s">
        <v>174</v>
      </c>
      <c r="BK293" s="215">
        <f>SUM(BK294:BK321)</f>
        <v>0</v>
      </c>
    </row>
    <row r="294" s="1" customFormat="1" ht="16.5" customHeight="1">
      <c r="B294" s="37"/>
      <c r="C294" s="218" t="s">
        <v>635</v>
      </c>
      <c r="D294" s="218" t="s">
        <v>175</v>
      </c>
      <c r="E294" s="219" t="s">
        <v>636</v>
      </c>
      <c r="F294" s="220" t="s">
        <v>637</v>
      </c>
      <c r="G294" s="221" t="s">
        <v>320</v>
      </c>
      <c r="H294" s="222">
        <v>30</v>
      </c>
      <c r="I294" s="223"/>
      <c r="J294" s="224">
        <f>ROUND(I294*H294,2)</f>
        <v>0</v>
      </c>
      <c r="K294" s="220" t="s">
        <v>274</v>
      </c>
      <c r="L294" s="42"/>
      <c r="M294" s="225" t="s">
        <v>1</v>
      </c>
      <c r="N294" s="226" t="s">
        <v>50</v>
      </c>
      <c r="O294" s="78"/>
      <c r="P294" s="227">
        <f>O294*H294</f>
        <v>0</v>
      </c>
      <c r="Q294" s="227">
        <v>0.0026700000000000001</v>
      </c>
      <c r="R294" s="227">
        <f>Q294*H294</f>
        <v>0.080100000000000005</v>
      </c>
      <c r="S294" s="227">
        <v>0</v>
      </c>
      <c r="T294" s="228">
        <f>S294*H294</f>
        <v>0</v>
      </c>
      <c r="AR294" s="15" t="s">
        <v>347</v>
      </c>
      <c r="AT294" s="15" t="s">
        <v>175</v>
      </c>
      <c r="AU294" s="15" t="s">
        <v>90</v>
      </c>
      <c r="AY294" s="15" t="s">
        <v>174</v>
      </c>
      <c r="BE294" s="229">
        <f>IF(N294="základní",J294,0)</f>
        <v>0</v>
      </c>
      <c r="BF294" s="229">
        <f>IF(N294="snížená",J294,0)</f>
        <v>0</v>
      </c>
      <c r="BG294" s="229">
        <f>IF(N294="zákl. přenesená",J294,0)</f>
        <v>0</v>
      </c>
      <c r="BH294" s="229">
        <f>IF(N294="sníž. přenesená",J294,0)</f>
        <v>0</v>
      </c>
      <c r="BI294" s="229">
        <f>IF(N294="nulová",J294,0)</f>
        <v>0</v>
      </c>
      <c r="BJ294" s="15" t="s">
        <v>87</v>
      </c>
      <c r="BK294" s="229">
        <f>ROUND(I294*H294,2)</f>
        <v>0</v>
      </c>
      <c r="BL294" s="15" t="s">
        <v>347</v>
      </c>
      <c r="BM294" s="15" t="s">
        <v>638</v>
      </c>
    </row>
    <row r="295" s="1" customFormat="1">
      <c r="B295" s="37"/>
      <c r="C295" s="38"/>
      <c r="D295" s="230" t="s">
        <v>181</v>
      </c>
      <c r="E295" s="38"/>
      <c r="F295" s="231" t="s">
        <v>639</v>
      </c>
      <c r="G295" s="38"/>
      <c r="H295" s="38"/>
      <c r="I295" s="142"/>
      <c r="J295" s="38"/>
      <c r="K295" s="38"/>
      <c r="L295" s="42"/>
      <c r="M295" s="232"/>
      <c r="N295" s="78"/>
      <c r="O295" s="78"/>
      <c r="P295" s="78"/>
      <c r="Q295" s="78"/>
      <c r="R295" s="78"/>
      <c r="S295" s="78"/>
      <c r="T295" s="79"/>
      <c r="AT295" s="15" t="s">
        <v>181</v>
      </c>
      <c r="AU295" s="15" t="s">
        <v>90</v>
      </c>
    </row>
    <row r="296" s="1" customFormat="1" ht="16.5" customHeight="1">
      <c r="B296" s="37"/>
      <c r="C296" s="218" t="s">
        <v>640</v>
      </c>
      <c r="D296" s="218" t="s">
        <v>175</v>
      </c>
      <c r="E296" s="219" t="s">
        <v>641</v>
      </c>
      <c r="F296" s="220" t="s">
        <v>642</v>
      </c>
      <c r="G296" s="221" t="s">
        <v>320</v>
      </c>
      <c r="H296" s="222">
        <v>30</v>
      </c>
      <c r="I296" s="223"/>
      <c r="J296" s="224">
        <f>ROUND(I296*H296,2)</f>
        <v>0</v>
      </c>
      <c r="K296" s="220" t="s">
        <v>1</v>
      </c>
      <c r="L296" s="42"/>
      <c r="M296" s="225" t="s">
        <v>1</v>
      </c>
      <c r="N296" s="226" t="s">
        <v>50</v>
      </c>
      <c r="O296" s="78"/>
      <c r="P296" s="227">
        <f>O296*H296</f>
        <v>0</v>
      </c>
      <c r="Q296" s="227">
        <v>0.0026700000000000001</v>
      </c>
      <c r="R296" s="227">
        <f>Q296*H296</f>
        <v>0.080100000000000005</v>
      </c>
      <c r="S296" s="227">
        <v>0</v>
      </c>
      <c r="T296" s="228">
        <f>S296*H296</f>
        <v>0</v>
      </c>
      <c r="AR296" s="15" t="s">
        <v>347</v>
      </c>
      <c r="AT296" s="15" t="s">
        <v>175</v>
      </c>
      <c r="AU296" s="15" t="s">
        <v>90</v>
      </c>
      <c r="AY296" s="15" t="s">
        <v>174</v>
      </c>
      <c r="BE296" s="229">
        <f>IF(N296="základní",J296,0)</f>
        <v>0</v>
      </c>
      <c r="BF296" s="229">
        <f>IF(N296="snížená",J296,0)</f>
        <v>0</v>
      </c>
      <c r="BG296" s="229">
        <f>IF(N296="zákl. přenesená",J296,0)</f>
        <v>0</v>
      </c>
      <c r="BH296" s="229">
        <f>IF(N296="sníž. přenesená",J296,0)</f>
        <v>0</v>
      </c>
      <c r="BI296" s="229">
        <f>IF(N296="nulová",J296,0)</f>
        <v>0</v>
      </c>
      <c r="BJ296" s="15" t="s">
        <v>87</v>
      </c>
      <c r="BK296" s="229">
        <f>ROUND(I296*H296,2)</f>
        <v>0</v>
      </c>
      <c r="BL296" s="15" t="s">
        <v>347</v>
      </c>
      <c r="BM296" s="15" t="s">
        <v>643</v>
      </c>
    </row>
    <row r="297" s="1" customFormat="1">
      <c r="B297" s="37"/>
      <c r="C297" s="38"/>
      <c r="D297" s="230" t="s">
        <v>181</v>
      </c>
      <c r="E297" s="38"/>
      <c r="F297" s="231" t="s">
        <v>639</v>
      </c>
      <c r="G297" s="38"/>
      <c r="H297" s="38"/>
      <c r="I297" s="142"/>
      <c r="J297" s="38"/>
      <c r="K297" s="38"/>
      <c r="L297" s="42"/>
      <c r="M297" s="232"/>
      <c r="N297" s="78"/>
      <c r="O297" s="78"/>
      <c r="P297" s="78"/>
      <c r="Q297" s="78"/>
      <c r="R297" s="78"/>
      <c r="S297" s="78"/>
      <c r="T297" s="79"/>
      <c r="AT297" s="15" t="s">
        <v>181</v>
      </c>
      <c r="AU297" s="15" t="s">
        <v>90</v>
      </c>
    </row>
    <row r="298" s="1" customFormat="1" ht="16.5" customHeight="1">
      <c r="B298" s="37"/>
      <c r="C298" s="218" t="s">
        <v>644</v>
      </c>
      <c r="D298" s="218" t="s">
        <v>175</v>
      </c>
      <c r="E298" s="219" t="s">
        <v>645</v>
      </c>
      <c r="F298" s="220" t="s">
        <v>646</v>
      </c>
      <c r="G298" s="221" t="s">
        <v>305</v>
      </c>
      <c r="H298" s="222">
        <v>10</v>
      </c>
      <c r="I298" s="223"/>
      <c r="J298" s="224">
        <f>ROUND(I298*H298,2)</f>
        <v>0</v>
      </c>
      <c r="K298" s="220" t="s">
        <v>274</v>
      </c>
      <c r="L298" s="42"/>
      <c r="M298" s="225" t="s">
        <v>1</v>
      </c>
      <c r="N298" s="226" t="s">
        <v>50</v>
      </c>
      <c r="O298" s="78"/>
      <c r="P298" s="227">
        <f>O298*H298</f>
        <v>0</v>
      </c>
      <c r="Q298" s="227">
        <v>0</v>
      </c>
      <c r="R298" s="227">
        <f>Q298*H298</f>
        <v>0</v>
      </c>
      <c r="S298" s="227">
        <v>0</v>
      </c>
      <c r="T298" s="228">
        <f>S298*H298</f>
        <v>0</v>
      </c>
      <c r="AR298" s="15" t="s">
        <v>347</v>
      </c>
      <c r="AT298" s="15" t="s">
        <v>175</v>
      </c>
      <c r="AU298" s="15" t="s">
        <v>90</v>
      </c>
      <c r="AY298" s="15" t="s">
        <v>174</v>
      </c>
      <c r="BE298" s="229">
        <f>IF(N298="základní",J298,0)</f>
        <v>0</v>
      </c>
      <c r="BF298" s="229">
        <f>IF(N298="snížená",J298,0)</f>
        <v>0</v>
      </c>
      <c r="BG298" s="229">
        <f>IF(N298="zákl. přenesená",J298,0)</f>
        <v>0</v>
      </c>
      <c r="BH298" s="229">
        <f>IF(N298="sníž. přenesená",J298,0)</f>
        <v>0</v>
      </c>
      <c r="BI298" s="229">
        <f>IF(N298="nulová",J298,0)</f>
        <v>0</v>
      </c>
      <c r="BJ298" s="15" t="s">
        <v>87</v>
      </c>
      <c r="BK298" s="229">
        <f>ROUND(I298*H298,2)</f>
        <v>0</v>
      </c>
      <c r="BL298" s="15" t="s">
        <v>347</v>
      </c>
      <c r="BM298" s="15" t="s">
        <v>647</v>
      </c>
    </row>
    <row r="299" s="1" customFormat="1">
      <c r="B299" s="37"/>
      <c r="C299" s="38"/>
      <c r="D299" s="230" t="s">
        <v>181</v>
      </c>
      <c r="E299" s="38"/>
      <c r="F299" s="231" t="s">
        <v>648</v>
      </c>
      <c r="G299" s="38"/>
      <c r="H299" s="38"/>
      <c r="I299" s="142"/>
      <c r="J299" s="38"/>
      <c r="K299" s="38"/>
      <c r="L299" s="42"/>
      <c r="M299" s="232"/>
      <c r="N299" s="78"/>
      <c r="O299" s="78"/>
      <c r="P299" s="78"/>
      <c r="Q299" s="78"/>
      <c r="R299" s="78"/>
      <c r="S299" s="78"/>
      <c r="T299" s="79"/>
      <c r="AT299" s="15" t="s">
        <v>181</v>
      </c>
      <c r="AU299" s="15" t="s">
        <v>90</v>
      </c>
    </row>
    <row r="300" s="1" customFormat="1" ht="16.5" customHeight="1">
      <c r="B300" s="37"/>
      <c r="C300" s="218" t="s">
        <v>649</v>
      </c>
      <c r="D300" s="218" t="s">
        <v>175</v>
      </c>
      <c r="E300" s="219" t="s">
        <v>650</v>
      </c>
      <c r="F300" s="220" t="s">
        <v>651</v>
      </c>
      <c r="G300" s="221" t="s">
        <v>463</v>
      </c>
      <c r="H300" s="222">
        <v>56.799999999999997</v>
      </c>
      <c r="I300" s="223"/>
      <c r="J300" s="224">
        <f>ROUND(I300*H300,2)</f>
        <v>0</v>
      </c>
      <c r="K300" s="220" t="s">
        <v>274</v>
      </c>
      <c r="L300" s="42"/>
      <c r="M300" s="225" t="s">
        <v>1</v>
      </c>
      <c r="N300" s="226" t="s">
        <v>50</v>
      </c>
      <c r="O300" s="78"/>
      <c r="P300" s="227">
        <f>O300*H300</f>
        <v>0</v>
      </c>
      <c r="Q300" s="227">
        <v>0</v>
      </c>
      <c r="R300" s="227">
        <f>Q300*H300</f>
        <v>0</v>
      </c>
      <c r="S300" s="227">
        <v>0</v>
      </c>
      <c r="T300" s="228">
        <f>S300*H300</f>
        <v>0</v>
      </c>
      <c r="AR300" s="15" t="s">
        <v>347</v>
      </c>
      <c r="AT300" s="15" t="s">
        <v>175</v>
      </c>
      <c r="AU300" s="15" t="s">
        <v>90</v>
      </c>
      <c r="AY300" s="15" t="s">
        <v>174</v>
      </c>
      <c r="BE300" s="229">
        <f>IF(N300="základní",J300,0)</f>
        <v>0</v>
      </c>
      <c r="BF300" s="229">
        <f>IF(N300="snížená",J300,0)</f>
        <v>0</v>
      </c>
      <c r="BG300" s="229">
        <f>IF(N300="zákl. přenesená",J300,0)</f>
        <v>0</v>
      </c>
      <c r="BH300" s="229">
        <f>IF(N300="sníž. přenesená",J300,0)</f>
        <v>0</v>
      </c>
      <c r="BI300" s="229">
        <f>IF(N300="nulová",J300,0)</f>
        <v>0</v>
      </c>
      <c r="BJ300" s="15" t="s">
        <v>87</v>
      </c>
      <c r="BK300" s="229">
        <f>ROUND(I300*H300,2)</f>
        <v>0</v>
      </c>
      <c r="BL300" s="15" t="s">
        <v>347</v>
      </c>
      <c r="BM300" s="15" t="s">
        <v>652</v>
      </c>
    </row>
    <row r="301" s="1" customFormat="1">
      <c r="B301" s="37"/>
      <c r="C301" s="38"/>
      <c r="D301" s="230" t="s">
        <v>181</v>
      </c>
      <c r="E301" s="38"/>
      <c r="F301" s="231" t="s">
        <v>653</v>
      </c>
      <c r="G301" s="38"/>
      <c r="H301" s="38"/>
      <c r="I301" s="142"/>
      <c r="J301" s="38"/>
      <c r="K301" s="38"/>
      <c r="L301" s="42"/>
      <c r="M301" s="232"/>
      <c r="N301" s="78"/>
      <c r="O301" s="78"/>
      <c r="P301" s="78"/>
      <c r="Q301" s="78"/>
      <c r="R301" s="78"/>
      <c r="S301" s="78"/>
      <c r="T301" s="79"/>
      <c r="AT301" s="15" t="s">
        <v>181</v>
      </c>
      <c r="AU301" s="15" t="s">
        <v>90</v>
      </c>
    </row>
    <row r="302" s="12" customFormat="1">
      <c r="B302" s="236"/>
      <c r="C302" s="237"/>
      <c r="D302" s="230" t="s">
        <v>287</v>
      </c>
      <c r="E302" s="238" t="s">
        <v>1</v>
      </c>
      <c r="F302" s="239" t="s">
        <v>654</v>
      </c>
      <c r="G302" s="237"/>
      <c r="H302" s="240">
        <v>56.799999999999997</v>
      </c>
      <c r="I302" s="241"/>
      <c r="J302" s="237"/>
      <c r="K302" s="237"/>
      <c r="L302" s="242"/>
      <c r="M302" s="243"/>
      <c r="N302" s="244"/>
      <c r="O302" s="244"/>
      <c r="P302" s="244"/>
      <c r="Q302" s="244"/>
      <c r="R302" s="244"/>
      <c r="S302" s="244"/>
      <c r="T302" s="245"/>
      <c r="AT302" s="246" t="s">
        <v>287</v>
      </c>
      <c r="AU302" s="246" t="s">
        <v>90</v>
      </c>
      <c r="AV302" s="12" t="s">
        <v>90</v>
      </c>
      <c r="AW302" s="12" t="s">
        <v>40</v>
      </c>
      <c r="AX302" s="12" t="s">
        <v>87</v>
      </c>
      <c r="AY302" s="246" t="s">
        <v>174</v>
      </c>
    </row>
    <row r="303" s="1" customFormat="1" ht="16.5" customHeight="1">
      <c r="B303" s="37"/>
      <c r="C303" s="247" t="s">
        <v>655</v>
      </c>
      <c r="D303" s="247" t="s">
        <v>312</v>
      </c>
      <c r="E303" s="248" t="s">
        <v>656</v>
      </c>
      <c r="F303" s="249" t="s">
        <v>657</v>
      </c>
      <c r="G303" s="250" t="s">
        <v>284</v>
      </c>
      <c r="H303" s="251">
        <v>1.095</v>
      </c>
      <c r="I303" s="252"/>
      <c r="J303" s="253">
        <f>ROUND(I303*H303,2)</f>
        <v>0</v>
      </c>
      <c r="K303" s="249" t="s">
        <v>330</v>
      </c>
      <c r="L303" s="254"/>
      <c r="M303" s="255" t="s">
        <v>1</v>
      </c>
      <c r="N303" s="256" t="s">
        <v>50</v>
      </c>
      <c r="O303" s="78"/>
      <c r="P303" s="227">
        <f>O303*H303</f>
        <v>0</v>
      </c>
      <c r="Q303" s="227">
        <v>0.55000000000000004</v>
      </c>
      <c r="R303" s="227">
        <f>Q303*H303</f>
        <v>0.60225000000000006</v>
      </c>
      <c r="S303" s="227">
        <v>0</v>
      </c>
      <c r="T303" s="228">
        <f>S303*H303</f>
        <v>0</v>
      </c>
      <c r="AR303" s="15" t="s">
        <v>432</v>
      </c>
      <c r="AT303" s="15" t="s">
        <v>312</v>
      </c>
      <c r="AU303" s="15" t="s">
        <v>90</v>
      </c>
      <c r="AY303" s="15" t="s">
        <v>174</v>
      </c>
      <c r="BE303" s="229">
        <f>IF(N303="základní",J303,0)</f>
        <v>0</v>
      </c>
      <c r="BF303" s="229">
        <f>IF(N303="snížená",J303,0)</f>
        <v>0</v>
      </c>
      <c r="BG303" s="229">
        <f>IF(N303="zákl. přenesená",J303,0)</f>
        <v>0</v>
      </c>
      <c r="BH303" s="229">
        <f>IF(N303="sníž. přenesená",J303,0)</f>
        <v>0</v>
      </c>
      <c r="BI303" s="229">
        <f>IF(N303="nulová",J303,0)</f>
        <v>0</v>
      </c>
      <c r="BJ303" s="15" t="s">
        <v>87</v>
      </c>
      <c r="BK303" s="229">
        <f>ROUND(I303*H303,2)</f>
        <v>0</v>
      </c>
      <c r="BL303" s="15" t="s">
        <v>347</v>
      </c>
      <c r="BM303" s="15" t="s">
        <v>658</v>
      </c>
    </row>
    <row r="304" s="1" customFormat="1">
      <c r="B304" s="37"/>
      <c r="C304" s="38"/>
      <c r="D304" s="230" t="s">
        <v>181</v>
      </c>
      <c r="E304" s="38"/>
      <c r="F304" s="231" t="s">
        <v>659</v>
      </c>
      <c r="G304" s="38"/>
      <c r="H304" s="38"/>
      <c r="I304" s="142"/>
      <c r="J304" s="38"/>
      <c r="K304" s="38"/>
      <c r="L304" s="42"/>
      <c r="M304" s="232"/>
      <c r="N304" s="78"/>
      <c r="O304" s="78"/>
      <c r="P304" s="78"/>
      <c r="Q304" s="78"/>
      <c r="R304" s="78"/>
      <c r="S304" s="78"/>
      <c r="T304" s="79"/>
      <c r="AT304" s="15" t="s">
        <v>181</v>
      </c>
      <c r="AU304" s="15" t="s">
        <v>90</v>
      </c>
    </row>
    <row r="305" s="12" customFormat="1">
      <c r="B305" s="236"/>
      <c r="C305" s="237"/>
      <c r="D305" s="230" t="s">
        <v>287</v>
      </c>
      <c r="E305" s="238" t="s">
        <v>1</v>
      </c>
      <c r="F305" s="239" t="s">
        <v>660</v>
      </c>
      <c r="G305" s="237"/>
      <c r="H305" s="240">
        <v>1.095</v>
      </c>
      <c r="I305" s="241"/>
      <c r="J305" s="237"/>
      <c r="K305" s="237"/>
      <c r="L305" s="242"/>
      <c r="M305" s="243"/>
      <c r="N305" s="244"/>
      <c r="O305" s="244"/>
      <c r="P305" s="244"/>
      <c r="Q305" s="244"/>
      <c r="R305" s="244"/>
      <c r="S305" s="244"/>
      <c r="T305" s="245"/>
      <c r="AT305" s="246" t="s">
        <v>287</v>
      </c>
      <c r="AU305" s="246" t="s">
        <v>90</v>
      </c>
      <c r="AV305" s="12" t="s">
        <v>90</v>
      </c>
      <c r="AW305" s="12" t="s">
        <v>40</v>
      </c>
      <c r="AX305" s="12" t="s">
        <v>87</v>
      </c>
      <c r="AY305" s="246" t="s">
        <v>174</v>
      </c>
    </row>
    <row r="306" s="1" customFormat="1" ht="16.5" customHeight="1">
      <c r="B306" s="37"/>
      <c r="C306" s="218" t="s">
        <v>661</v>
      </c>
      <c r="D306" s="218" t="s">
        <v>175</v>
      </c>
      <c r="E306" s="219" t="s">
        <v>662</v>
      </c>
      <c r="F306" s="220" t="s">
        <v>663</v>
      </c>
      <c r="G306" s="221" t="s">
        <v>305</v>
      </c>
      <c r="H306" s="222">
        <v>38.399999999999999</v>
      </c>
      <c r="I306" s="223"/>
      <c r="J306" s="224">
        <f>ROUND(I306*H306,2)</f>
        <v>0</v>
      </c>
      <c r="K306" s="220" t="s">
        <v>274</v>
      </c>
      <c r="L306" s="42"/>
      <c r="M306" s="225" t="s">
        <v>1</v>
      </c>
      <c r="N306" s="226" t="s">
        <v>50</v>
      </c>
      <c r="O306" s="78"/>
      <c r="P306" s="227">
        <f>O306*H306</f>
        <v>0</v>
      </c>
      <c r="Q306" s="227">
        <v>0</v>
      </c>
      <c r="R306" s="227">
        <f>Q306*H306</f>
        <v>0</v>
      </c>
      <c r="S306" s="227">
        <v>0</v>
      </c>
      <c r="T306" s="228">
        <f>S306*H306</f>
        <v>0</v>
      </c>
      <c r="AR306" s="15" t="s">
        <v>347</v>
      </c>
      <c r="AT306" s="15" t="s">
        <v>175</v>
      </c>
      <c r="AU306" s="15" t="s">
        <v>90</v>
      </c>
      <c r="AY306" s="15" t="s">
        <v>174</v>
      </c>
      <c r="BE306" s="229">
        <f>IF(N306="základní",J306,0)</f>
        <v>0</v>
      </c>
      <c r="BF306" s="229">
        <f>IF(N306="snížená",J306,0)</f>
        <v>0</v>
      </c>
      <c r="BG306" s="229">
        <f>IF(N306="zákl. přenesená",J306,0)</f>
        <v>0</v>
      </c>
      <c r="BH306" s="229">
        <f>IF(N306="sníž. přenesená",J306,0)</f>
        <v>0</v>
      </c>
      <c r="BI306" s="229">
        <f>IF(N306="nulová",J306,0)</f>
        <v>0</v>
      </c>
      <c r="BJ306" s="15" t="s">
        <v>87</v>
      </c>
      <c r="BK306" s="229">
        <f>ROUND(I306*H306,2)</f>
        <v>0</v>
      </c>
      <c r="BL306" s="15" t="s">
        <v>347</v>
      </c>
      <c r="BM306" s="15" t="s">
        <v>664</v>
      </c>
    </row>
    <row r="307" s="1" customFormat="1">
      <c r="B307" s="37"/>
      <c r="C307" s="38"/>
      <c r="D307" s="230" t="s">
        <v>181</v>
      </c>
      <c r="E307" s="38"/>
      <c r="F307" s="231" t="s">
        <v>665</v>
      </c>
      <c r="G307" s="38"/>
      <c r="H307" s="38"/>
      <c r="I307" s="142"/>
      <c r="J307" s="38"/>
      <c r="K307" s="38"/>
      <c r="L307" s="42"/>
      <c r="M307" s="232"/>
      <c r="N307" s="78"/>
      <c r="O307" s="78"/>
      <c r="P307" s="78"/>
      <c r="Q307" s="78"/>
      <c r="R307" s="78"/>
      <c r="S307" s="78"/>
      <c r="T307" s="79"/>
      <c r="AT307" s="15" t="s">
        <v>181</v>
      </c>
      <c r="AU307" s="15" t="s">
        <v>90</v>
      </c>
    </row>
    <row r="308" s="12" customFormat="1">
      <c r="B308" s="236"/>
      <c r="C308" s="237"/>
      <c r="D308" s="230" t="s">
        <v>287</v>
      </c>
      <c r="E308" s="238" t="s">
        <v>1</v>
      </c>
      <c r="F308" s="239" t="s">
        <v>666</v>
      </c>
      <c r="G308" s="237"/>
      <c r="H308" s="240">
        <v>38.399999999999999</v>
      </c>
      <c r="I308" s="241"/>
      <c r="J308" s="237"/>
      <c r="K308" s="237"/>
      <c r="L308" s="242"/>
      <c r="M308" s="243"/>
      <c r="N308" s="244"/>
      <c r="O308" s="244"/>
      <c r="P308" s="244"/>
      <c r="Q308" s="244"/>
      <c r="R308" s="244"/>
      <c r="S308" s="244"/>
      <c r="T308" s="245"/>
      <c r="AT308" s="246" t="s">
        <v>287</v>
      </c>
      <c r="AU308" s="246" t="s">
        <v>90</v>
      </c>
      <c r="AV308" s="12" t="s">
        <v>90</v>
      </c>
      <c r="AW308" s="12" t="s">
        <v>40</v>
      </c>
      <c r="AX308" s="12" t="s">
        <v>87</v>
      </c>
      <c r="AY308" s="246" t="s">
        <v>174</v>
      </c>
    </row>
    <row r="309" s="1" customFormat="1" ht="16.5" customHeight="1">
      <c r="B309" s="37"/>
      <c r="C309" s="247" t="s">
        <v>667</v>
      </c>
      <c r="D309" s="247" t="s">
        <v>312</v>
      </c>
      <c r="E309" s="248" t="s">
        <v>668</v>
      </c>
      <c r="F309" s="249" t="s">
        <v>669</v>
      </c>
      <c r="G309" s="250" t="s">
        <v>284</v>
      </c>
      <c r="H309" s="251">
        <v>0.44</v>
      </c>
      <c r="I309" s="252"/>
      <c r="J309" s="253">
        <f>ROUND(I309*H309,2)</f>
        <v>0</v>
      </c>
      <c r="K309" s="249" t="s">
        <v>330</v>
      </c>
      <c r="L309" s="254"/>
      <c r="M309" s="255" t="s">
        <v>1</v>
      </c>
      <c r="N309" s="256" t="s">
        <v>50</v>
      </c>
      <c r="O309" s="78"/>
      <c r="P309" s="227">
        <f>O309*H309</f>
        <v>0</v>
      </c>
      <c r="Q309" s="227">
        <v>0.55000000000000004</v>
      </c>
      <c r="R309" s="227">
        <f>Q309*H309</f>
        <v>0.24200000000000002</v>
      </c>
      <c r="S309" s="227">
        <v>0</v>
      </c>
      <c r="T309" s="228">
        <f>S309*H309</f>
        <v>0</v>
      </c>
      <c r="AR309" s="15" t="s">
        <v>432</v>
      </c>
      <c r="AT309" s="15" t="s">
        <v>312</v>
      </c>
      <c r="AU309" s="15" t="s">
        <v>90</v>
      </c>
      <c r="AY309" s="15" t="s">
        <v>174</v>
      </c>
      <c r="BE309" s="229">
        <f>IF(N309="základní",J309,0)</f>
        <v>0</v>
      </c>
      <c r="BF309" s="229">
        <f>IF(N309="snížená",J309,0)</f>
        <v>0</v>
      </c>
      <c r="BG309" s="229">
        <f>IF(N309="zákl. přenesená",J309,0)</f>
        <v>0</v>
      </c>
      <c r="BH309" s="229">
        <f>IF(N309="sníž. přenesená",J309,0)</f>
        <v>0</v>
      </c>
      <c r="BI309" s="229">
        <f>IF(N309="nulová",J309,0)</f>
        <v>0</v>
      </c>
      <c r="BJ309" s="15" t="s">
        <v>87</v>
      </c>
      <c r="BK309" s="229">
        <f>ROUND(I309*H309,2)</f>
        <v>0</v>
      </c>
      <c r="BL309" s="15" t="s">
        <v>347</v>
      </c>
      <c r="BM309" s="15" t="s">
        <v>670</v>
      </c>
    </row>
    <row r="310" s="1" customFormat="1">
      <c r="B310" s="37"/>
      <c r="C310" s="38"/>
      <c r="D310" s="230" t="s">
        <v>181</v>
      </c>
      <c r="E310" s="38"/>
      <c r="F310" s="231" t="s">
        <v>671</v>
      </c>
      <c r="G310" s="38"/>
      <c r="H310" s="38"/>
      <c r="I310" s="142"/>
      <c r="J310" s="38"/>
      <c r="K310" s="38"/>
      <c r="L310" s="42"/>
      <c r="M310" s="232"/>
      <c r="N310" s="78"/>
      <c r="O310" s="78"/>
      <c r="P310" s="78"/>
      <c r="Q310" s="78"/>
      <c r="R310" s="78"/>
      <c r="S310" s="78"/>
      <c r="T310" s="79"/>
      <c r="AT310" s="15" t="s">
        <v>181</v>
      </c>
      <c r="AU310" s="15" t="s">
        <v>90</v>
      </c>
    </row>
    <row r="311" s="12" customFormat="1">
      <c r="B311" s="236"/>
      <c r="C311" s="237"/>
      <c r="D311" s="230" t="s">
        <v>287</v>
      </c>
      <c r="E311" s="238" t="s">
        <v>1</v>
      </c>
      <c r="F311" s="239" t="s">
        <v>672</v>
      </c>
      <c r="G311" s="237"/>
      <c r="H311" s="240">
        <v>0.44</v>
      </c>
      <c r="I311" s="241"/>
      <c r="J311" s="237"/>
      <c r="K311" s="237"/>
      <c r="L311" s="242"/>
      <c r="M311" s="243"/>
      <c r="N311" s="244"/>
      <c r="O311" s="244"/>
      <c r="P311" s="244"/>
      <c r="Q311" s="244"/>
      <c r="R311" s="244"/>
      <c r="S311" s="244"/>
      <c r="T311" s="245"/>
      <c r="AT311" s="246" t="s">
        <v>287</v>
      </c>
      <c r="AU311" s="246" t="s">
        <v>90</v>
      </c>
      <c r="AV311" s="12" t="s">
        <v>90</v>
      </c>
      <c r="AW311" s="12" t="s">
        <v>40</v>
      </c>
      <c r="AX311" s="12" t="s">
        <v>87</v>
      </c>
      <c r="AY311" s="246" t="s">
        <v>174</v>
      </c>
    </row>
    <row r="312" s="1" customFormat="1" ht="16.5" customHeight="1">
      <c r="B312" s="37"/>
      <c r="C312" s="218" t="s">
        <v>673</v>
      </c>
      <c r="D312" s="218" t="s">
        <v>175</v>
      </c>
      <c r="E312" s="219" t="s">
        <v>674</v>
      </c>
      <c r="F312" s="220" t="s">
        <v>675</v>
      </c>
      <c r="G312" s="221" t="s">
        <v>463</v>
      </c>
      <c r="H312" s="222">
        <v>132</v>
      </c>
      <c r="I312" s="223"/>
      <c r="J312" s="224">
        <f>ROUND(I312*H312,2)</f>
        <v>0</v>
      </c>
      <c r="K312" s="220" t="s">
        <v>274</v>
      </c>
      <c r="L312" s="42"/>
      <c r="M312" s="225" t="s">
        <v>1</v>
      </c>
      <c r="N312" s="226" t="s">
        <v>50</v>
      </c>
      <c r="O312" s="78"/>
      <c r="P312" s="227">
        <f>O312*H312</f>
        <v>0</v>
      </c>
      <c r="Q312" s="227">
        <v>0</v>
      </c>
      <c r="R312" s="227">
        <f>Q312*H312</f>
        <v>0</v>
      </c>
      <c r="S312" s="227">
        <v>0</v>
      </c>
      <c r="T312" s="228">
        <f>S312*H312</f>
        <v>0</v>
      </c>
      <c r="AR312" s="15" t="s">
        <v>347</v>
      </c>
      <c r="AT312" s="15" t="s">
        <v>175</v>
      </c>
      <c r="AU312" s="15" t="s">
        <v>90</v>
      </c>
      <c r="AY312" s="15" t="s">
        <v>174</v>
      </c>
      <c r="BE312" s="229">
        <f>IF(N312="základní",J312,0)</f>
        <v>0</v>
      </c>
      <c r="BF312" s="229">
        <f>IF(N312="snížená",J312,0)</f>
        <v>0</v>
      </c>
      <c r="BG312" s="229">
        <f>IF(N312="zákl. přenesená",J312,0)</f>
        <v>0</v>
      </c>
      <c r="BH312" s="229">
        <f>IF(N312="sníž. přenesená",J312,0)</f>
        <v>0</v>
      </c>
      <c r="BI312" s="229">
        <f>IF(N312="nulová",J312,0)</f>
        <v>0</v>
      </c>
      <c r="BJ312" s="15" t="s">
        <v>87</v>
      </c>
      <c r="BK312" s="229">
        <f>ROUND(I312*H312,2)</f>
        <v>0</v>
      </c>
      <c r="BL312" s="15" t="s">
        <v>347</v>
      </c>
      <c r="BM312" s="15" t="s">
        <v>676</v>
      </c>
    </row>
    <row r="313" s="1" customFormat="1">
      <c r="B313" s="37"/>
      <c r="C313" s="38"/>
      <c r="D313" s="230" t="s">
        <v>181</v>
      </c>
      <c r="E313" s="38"/>
      <c r="F313" s="231" t="s">
        <v>677</v>
      </c>
      <c r="G313" s="38"/>
      <c r="H313" s="38"/>
      <c r="I313" s="142"/>
      <c r="J313" s="38"/>
      <c r="K313" s="38"/>
      <c r="L313" s="42"/>
      <c r="M313" s="232"/>
      <c r="N313" s="78"/>
      <c r="O313" s="78"/>
      <c r="P313" s="78"/>
      <c r="Q313" s="78"/>
      <c r="R313" s="78"/>
      <c r="S313" s="78"/>
      <c r="T313" s="79"/>
      <c r="AT313" s="15" t="s">
        <v>181</v>
      </c>
      <c r="AU313" s="15" t="s">
        <v>90</v>
      </c>
    </row>
    <row r="314" s="12" customFormat="1">
      <c r="B314" s="236"/>
      <c r="C314" s="237"/>
      <c r="D314" s="230" t="s">
        <v>287</v>
      </c>
      <c r="E314" s="238" t="s">
        <v>1</v>
      </c>
      <c r="F314" s="239" t="s">
        <v>678</v>
      </c>
      <c r="G314" s="237"/>
      <c r="H314" s="240">
        <v>132</v>
      </c>
      <c r="I314" s="241"/>
      <c r="J314" s="237"/>
      <c r="K314" s="237"/>
      <c r="L314" s="242"/>
      <c r="M314" s="243"/>
      <c r="N314" s="244"/>
      <c r="O314" s="244"/>
      <c r="P314" s="244"/>
      <c r="Q314" s="244"/>
      <c r="R314" s="244"/>
      <c r="S314" s="244"/>
      <c r="T314" s="245"/>
      <c r="AT314" s="246" t="s">
        <v>287</v>
      </c>
      <c r="AU314" s="246" t="s">
        <v>90</v>
      </c>
      <c r="AV314" s="12" t="s">
        <v>90</v>
      </c>
      <c r="AW314" s="12" t="s">
        <v>40</v>
      </c>
      <c r="AX314" s="12" t="s">
        <v>87</v>
      </c>
      <c r="AY314" s="246" t="s">
        <v>174</v>
      </c>
    </row>
    <row r="315" s="1" customFormat="1" ht="16.5" customHeight="1">
      <c r="B315" s="37"/>
      <c r="C315" s="218" t="s">
        <v>679</v>
      </c>
      <c r="D315" s="218" t="s">
        <v>175</v>
      </c>
      <c r="E315" s="219" t="s">
        <v>680</v>
      </c>
      <c r="F315" s="220" t="s">
        <v>681</v>
      </c>
      <c r="G315" s="221" t="s">
        <v>463</v>
      </c>
      <c r="H315" s="222">
        <v>14</v>
      </c>
      <c r="I315" s="223"/>
      <c r="J315" s="224">
        <f>ROUND(I315*H315,2)</f>
        <v>0</v>
      </c>
      <c r="K315" s="220" t="s">
        <v>274</v>
      </c>
      <c r="L315" s="42"/>
      <c r="M315" s="225" t="s">
        <v>1</v>
      </c>
      <c r="N315" s="226" t="s">
        <v>50</v>
      </c>
      <c r="O315" s="78"/>
      <c r="P315" s="227">
        <f>O315*H315</f>
        <v>0</v>
      </c>
      <c r="Q315" s="227">
        <v>0</v>
      </c>
      <c r="R315" s="227">
        <f>Q315*H315</f>
        <v>0</v>
      </c>
      <c r="S315" s="227">
        <v>0</v>
      </c>
      <c r="T315" s="228">
        <f>S315*H315</f>
        <v>0</v>
      </c>
      <c r="AR315" s="15" t="s">
        <v>347</v>
      </c>
      <c r="AT315" s="15" t="s">
        <v>175</v>
      </c>
      <c r="AU315" s="15" t="s">
        <v>90</v>
      </c>
      <c r="AY315" s="15" t="s">
        <v>174</v>
      </c>
      <c r="BE315" s="229">
        <f>IF(N315="základní",J315,0)</f>
        <v>0</v>
      </c>
      <c r="BF315" s="229">
        <f>IF(N315="snížená",J315,0)</f>
        <v>0</v>
      </c>
      <c r="BG315" s="229">
        <f>IF(N315="zákl. přenesená",J315,0)</f>
        <v>0</v>
      </c>
      <c r="BH315" s="229">
        <f>IF(N315="sníž. přenesená",J315,0)</f>
        <v>0</v>
      </c>
      <c r="BI315" s="229">
        <f>IF(N315="nulová",J315,0)</f>
        <v>0</v>
      </c>
      <c r="BJ315" s="15" t="s">
        <v>87</v>
      </c>
      <c r="BK315" s="229">
        <f>ROUND(I315*H315,2)</f>
        <v>0</v>
      </c>
      <c r="BL315" s="15" t="s">
        <v>347</v>
      </c>
      <c r="BM315" s="15" t="s">
        <v>682</v>
      </c>
    </row>
    <row r="316" s="1" customFormat="1">
      <c r="B316" s="37"/>
      <c r="C316" s="38"/>
      <c r="D316" s="230" t="s">
        <v>181</v>
      </c>
      <c r="E316" s="38"/>
      <c r="F316" s="231" t="s">
        <v>683</v>
      </c>
      <c r="G316" s="38"/>
      <c r="H316" s="38"/>
      <c r="I316" s="142"/>
      <c r="J316" s="38"/>
      <c r="K316" s="38"/>
      <c r="L316" s="42"/>
      <c r="M316" s="232"/>
      <c r="N316" s="78"/>
      <c r="O316" s="78"/>
      <c r="P316" s="78"/>
      <c r="Q316" s="78"/>
      <c r="R316" s="78"/>
      <c r="S316" s="78"/>
      <c r="T316" s="79"/>
      <c r="AT316" s="15" t="s">
        <v>181</v>
      </c>
      <c r="AU316" s="15" t="s">
        <v>90</v>
      </c>
    </row>
    <row r="317" s="1" customFormat="1" ht="16.5" customHeight="1">
      <c r="B317" s="37"/>
      <c r="C317" s="247" t="s">
        <v>684</v>
      </c>
      <c r="D317" s="247" t="s">
        <v>312</v>
      </c>
      <c r="E317" s="248" t="s">
        <v>685</v>
      </c>
      <c r="F317" s="249" t="s">
        <v>686</v>
      </c>
      <c r="G317" s="250" t="s">
        <v>305</v>
      </c>
      <c r="H317" s="251">
        <v>19.600000000000001</v>
      </c>
      <c r="I317" s="252"/>
      <c r="J317" s="253">
        <f>ROUND(I317*H317,2)</f>
        <v>0</v>
      </c>
      <c r="K317" s="249" t="s">
        <v>274</v>
      </c>
      <c r="L317" s="254"/>
      <c r="M317" s="255" t="s">
        <v>1</v>
      </c>
      <c r="N317" s="256" t="s">
        <v>50</v>
      </c>
      <c r="O317" s="78"/>
      <c r="P317" s="227">
        <f>O317*H317</f>
        <v>0</v>
      </c>
      <c r="Q317" s="227">
        <v>0.0073499999999999998</v>
      </c>
      <c r="R317" s="227">
        <f>Q317*H317</f>
        <v>0.14405999999999999</v>
      </c>
      <c r="S317" s="227">
        <v>0</v>
      </c>
      <c r="T317" s="228">
        <f>S317*H317</f>
        <v>0</v>
      </c>
      <c r="AR317" s="15" t="s">
        <v>432</v>
      </c>
      <c r="AT317" s="15" t="s">
        <v>312</v>
      </c>
      <c r="AU317" s="15" t="s">
        <v>90</v>
      </c>
      <c r="AY317" s="15" t="s">
        <v>174</v>
      </c>
      <c r="BE317" s="229">
        <f>IF(N317="základní",J317,0)</f>
        <v>0</v>
      </c>
      <c r="BF317" s="229">
        <f>IF(N317="snížená",J317,0)</f>
        <v>0</v>
      </c>
      <c r="BG317" s="229">
        <f>IF(N317="zákl. přenesená",J317,0)</f>
        <v>0</v>
      </c>
      <c r="BH317" s="229">
        <f>IF(N317="sníž. přenesená",J317,0)</f>
        <v>0</v>
      </c>
      <c r="BI317" s="229">
        <f>IF(N317="nulová",J317,0)</f>
        <v>0</v>
      </c>
      <c r="BJ317" s="15" t="s">
        <v>87</v>
      </c>
      <c r="BK317" s="229">
        <f>ROUND(I317*H317,2)</f>
        <v>0</v>
      </c>
      <c r="BL317" s="15" t="s">
        <v>347</v>
      </c>
      <c r="BM317" s="15" t="s">
        <v>687</v>
      </c>
    </row>
    <row r="318" s="1" customFormat="1">
      <c r="B318" s="37"/>
      <c r="C318" s="38"/>
      <c r="D318" s="230" t="s">
        <v>181</v>
      </c>
      <c r="E318" s="38"/>
      <c r="F318" s="231" t="s">
        <v>688</v>
      </c>
      <c r="G318" s="38"/>
      <c r="H318" s="38"/>
      <c r="I318" s="142"/>
      <c r="J318" s="38"/>
      <c r="K318" s="38"/>
      <c r="L318" s="42"/>
      <c r="M318" s="232"/>
      <c r="N318" s="78"/>
      <c r="O318" s="78"/>
      <c r="P318" s="78"/>
      <c r="Q318" s="78"/>
      <c r="R318" s="78"/>
      <c r="S318" s="78"/>
      <c r="T318" s="79"/>
      <c r="AT318" s="15" t="s">
        <v>181</v>
      </c>
      <c r="AU318" s="15" t="s">
        <v>90</v>
      </c>
    </row>
    <row r="319" s="12" customFormat="1">
      <c r="B319" s="236"/>
      <c r="C319" s="237"/>
      <c r="D319" s="230" t="s">
        <v>287</v>
      </c>
      <c r="E319" s="238" t="s">
        <v>1</v>
      </c>
      <c r="F319" s="239" t="s">
        <v>689</v>
      </c>
      <c r="G319" s="237"/>
      <c r="H319" s="240">
        <v>19.600000000000001</v>
      </c>
      <c r="I319" s="241"/>
      <c r="J319" s="237"/>
      <c r="K319" s="237"/>
      <c r="L319" s="242"/>
      <c r="M319" s="243"/>
      <c r="N319" s="244"/>
      <c r="O319" s="244"/>
      <c r="P319" s="244"/>
      <c r="Q319" s="244"/>
      <c r="R319" s="244"/>
      <c r="S319" s="244"/>
      <c r="T319" s="245"/>
      <c r="AT319" s="246" t="s">
        <v>287</v>
      </c>
      <c r="AU319" s="246" t="s">
        <v>90</v>
      </c>
      <c r="AV319" s="12" t="s">
        <v>90</v>
      </c>
      <c r="AW319" s="12" t="s">
        <v>40</v>
      </c>
      <c r="AX319" s="12" t="s">
        <v>87</v>
      </c>
      <c r="AY319" s="246" t="s">
        <v>174</v>
      </c>
    </row>
    <row r="320" s="1" customFormat="1" ht="16.5" customHeight="1">
      <c r="B320" s="37"/>
      <c r="C320" s="218" t="s">
        <v>690</v>
      </c>
      <c r="D320" s="218" t="s">
        <v>175</v>
      </c>
      <c r="E320" s="219" t="s">
        <v>691</v>
      </c>
      <c r="F320" s="220" t="s">
        <v>692</v>
      </c>
      <c r="G320" s="221" t="s">
        <v>417</v>
      </c>
      <c r="H320" s="222">
        <v>1.149</v>
      </c>
      <c r="I320" s="223"/>
      <c r="J320" s="224">
        <f>ROUND(I320*H320,2)</f>
        <v>0</v>
      </c>
      <c r="K320" s="220" t="s">
        <v>274</v>
      </c>
      <c r="L320" s="42"/>
      <c r="M320" s="225" t="s">
        <v>1</v>
      </c>
      <c r="N320" s="226" t="s">
        <v>50</v>
      </c>
      <c r="O320" s="78"/>
      <c r="P320" s="227">
        <f>O320*H320</f>
        <v>0</v>
      </c>
      <c r="Q320" s="227">
        <v>0</v>
      </c>
      <c r="R320" s="227">
        <f>Q320*H320</f>
        <v>0</v>
      </c>
      <c r="S320" s="227">
        <v>0</v>
      </c>
      <c r="T320" s="228">
        <f>S320*H320</f>
        <v>0</v>
      </c>
      <c r="AR320" s="15" t="s">
        <v>347</v>
      </c>
      <c r="AT320" s="15" t="s">
        <v>175</v>
      </c>
      <c r="AU320" s="15" t="s">
        <v>90</v>
      </c>
      <c r="AY320" s="15" t="s">
        <v>174</v>
      </c>
      <c r="BE320" s="229">
        <f>IF(N320="základní",J320,0)</f>
        <v>0</v>
      </c>
      <c r="BF320" s="229">
        <f>IF(N320="snížená",J320,0)</f>
        <v>0</v>
      </c>
      <c r="BG320" s="229">
        <f>IF(N320="zákl. přenesená",J320,0)</f>
        <v>0</v>
      </c>
      <c r="BH320" s="229">
        <f>IF(N320="sníž. přenesená",J320,0)</f>
        <v>0</v>
      </c>
      <c r="BI320" s="229">
        <f>IF(N320="nulová",J320,0)</f>
        <v>0</v>
      </c>
      <c r="BJ320" s="15" t="s">
        <v>87</v>
      </c>
      <c r="BK320" s="229">
        <f>ROUND(I320*H320,2)</f>
        <v>0</v>
      </c>
      <c r="BL320" s="15" t="s">
        <v>347</v>
      </c>
      <c r="BM320" s="15" t="s">
        <v>693</v>
      </c>
    </row>
    <row r="321" s="1" customFormat="1">
      <c r="B321" s="37"/>
      <c r="C321" s="38"/>
      <c r="D321" s="230" t="s">
        <v>181</v>
      </c>
      <c r="E321" s="38"/>
      <c r="F321" s="231" t="s">
        <v>694</v>
      </c>
      <c r="G321" s="38"/>
      <c r="H321" s="38"/>
      <c r="I321" s="142"/>
      <c r="J321" s="38"/>
      <c r="K321" s="38"/>
      <c r="L321" s="42"/>
      <c r="M321" s="232"/>
      <c r="N321" s="78"/>
      <c r="O321" s="78"/>
      <c r="P321" s="78"/>
      <c r="Q321" s="78"/>
      <c r="R321" s="78"/>
      <c r="S321" s="78"/>
      <c r="T321" s="79"/>
      <c r="AT321" s="15" t="s">
        <v>181</v>
      </c>
      <c r="AU321" s="15" t="s">
        <v>90</v>
      </c>
    </row>
    <row r="322" s="11" customFormat="1" ht="22.8" customHeight="1">
      <c r="B322" s="202"/>
      <c r="C322" s="203"/>
      <c r="D322" s="204" t="s">
        <v>78</v>
      </c>
      <c r="E322" s="216" t="s">
        <v>695</v>
      </c>
      <c r="F322" s="216" t="s">
        <v>696</v>
      </c>
      <c r="G322" s="203"/>
      <c r="H322" s="203"/>
      <c r="I322" s="206"/>
      <c r="J322" s="217">
        <f>BK322</f>
        <v>0</v>
      </c>
      <c r="K322" s="203"/>
      <c r="L322" s="208"/>
      <c r="M322" s="209"/>
      <c r="N322" s="210"/>
      <c r="O322" s="210"/>
      <c r="P322" s="211">
        <f>SUM(P323:P327)</f>
        <v>0</v>
      </c>
      <c r="Q322" s="210"/>
      <c r="R322" s="211">
        <f>SUM(R323:R327)</f>
        <v>0.251938</v>
      </c>
      <c r="S322" s="210"/>
      <c r="T322" s="212">
        <f>SUM(T323:T327)</f>
        <v>0</v>
      </c>
      <c r="AR322" s="213" t="s">
        <v>90</v>
      </c>
      <c r="AT322" s="214" t="s">
        <v>78</v>
      </c>
      <c r="AU322" s="214" t="s">
        <v>87</v>
      </c>
      <c r="AY322" s="213" t="s">
        <v>174</v>
      </c>
      <c r="BK322" s="215">
        <f>SUM(BK323:BK327)</f>
        <v>0</v>
      </c>
    </row>
    <row r="323" s="1" customFormat="1" ht="16.5" customHeight="1">
      <c r="B323" s="37"/>
      <c r="C323" s="218" t="s">
        <v>697</v>
      </c>
      <c r="D323" s="218" t="s">
        <v>175</v>
      </c>
      <c r="E323" s="219" t="s">
        <v>698</v>
      </c>
      <c r="F323" s="220" t="s">
        <v>699</v>
      </c>
      <c r="G323" s="221" t="s">
        <v>305</v>
      </c>
      <c r="H323" s="222">
        <v>20.600000000000001</v>
      </c>
      <c r="I323" s="223"/>
      <c r="J323" s="224">
        <f>ROUND(I323*H323,2)</f>
        <v>0</v>
      </c>
      <c r="K323" s="220" t="s">
        <v>274</v>
      </c>
      <c r="L323" s="42"/>
      <c r="M323" s="225" t="s">
        <v>1</v>
      </c>
      <c r="N323" s="226" t="s">
        <v>50</v>
      </c>
      <c r="O323" s="78"/>
      <c r="P323" s="227">
        <f>O323*H323</f>
        <v>0</v>
      </c>
      <c r="Q323" s="227">
        <v>0.01223</v>
      </c>
      <c r="R323" s="227">
        <f>Q323*H323</f>
        <v>0.251938</v>
      </c>
      <c r="S323" s="227">
        <v>0</v>
      </c>
      <c r="T323" s="228">
        <f>S323*H323</f>
        <v>0</v>
      </c>
      <c r="AR323" s="15" t="s">
        <v>347</v>
      </c>
      <c r="AT323" s="15" t="s">
        <v>175</v>
      </c>
      <c r="AU323" s="15" t="s">
        <v>90</v>
      </c>
      <c r="AY323" s="15" t="s">
        <v>174</v>
      </c>
      <c r="BE323" s="229">
        <f>IF(N323="základní",J323,0)</f>
        <v>0</v>
      </c>
      <c r="BF323" s="229">
        <f>IF(N323="snížená",J323,0)</f>
        <v>0</v>
      </c>
      <c r="BG323" s="229">
        <f>IF(N323="zákl. přenesená",J323,0)</f>
        <v>0</v>
      </c>
      <c r="BH323" s="229">
        <f>IF(N323="sníž. přenesená",J323,0)</f>
        <v>0</v>
      </c>
      <c r="BI323" s="229">
        <f>IF(N323="nulová",J323,0)</f>
        <v>0</v>
      </c>
      <c r="BJ323" s="15" t="s">
        <v>87</v>
      </c>
      <c r="BK323" s="229">
        <f>ROUND(I323*H323,2)</f>
        <v>0</v>
      </c>
      <c r="BL323" s="15" t="s">
        <v>347</v>
      </c>
      <c r="BM323" s="15" t="s">
        <v>700</v>
      </c>
    </row>
    <row r="324" s="1" customFormat="1">
      <c r="B324" s="37"/>
      <c r="C324" s="38"/>
      <c r="D324" s="230" t="s">
        <v>181</v>
      </c>
      <c r="E324" s="38"/>
      <c r="F324" s="231" t="s">
        <v>699</v>
      </c>
      <c r="G324" s="38"/>
      <c r="H324" s="38"/>
      <c r="I324" s="142"/>
      <c r="J324" s="38"/>
      <c r="K324" s="38"/>
      <c r="L324" s="42"/>
      <c r="M324" s="232"/>
      <c r="N324" s="78"/>
      <c r="O324" s="78"/>
      <c r="P324" s="78"/>
      <c r="Q324" s="78"/>
      <c r="R324" s="78"/>
      <c r="S324" s="78"/>
      <c r="T324" s="79"/>
      <c r="AT324" s="15" t="s">
        <v>181</v>
      </c>
      <c r="AU324" s="15" t="s">
        <v>90</v>
      </c>
    </row>
    <row r="325" s="12" customFormat="1">
      <c r="B325" s="236"/>
      <c r="C325" s="237"/>
      <c r="D325" s="230" t="s">
        <v>287</v>
      </c>
      <c r="E325" s="238" t="s">
        <v>1</v>
      </c>
      <c r="F325" s="239" t="s">
        <v>701</v>
      </c>
      <c r="G325" s="237"/>
      <c r="H325" s="240">
        <v>20.600000000000001</v>
      </c>
      <c r="I325" s="241"/>
      <c r="J325" s="237"/>
      <c r="K325" s="237"/>
      <c r="L325" s="242"/>
      <c r="M325" s="243"/>
      <c r="N325" s="244"/>
      <c r="O325" s="244"/>
      <c r="P325" s="244"/>
      <c r="Q325" s="244"/>
      <c r="R325" s="244"/>
      <c r="S325" s="244"/>
      <c r="T325" s="245"/>
      <c r="AT325" s="246" t="s">
        <v>287</v>
      </c>
      <c r="AU325" s="246" t="s">
        <v>90</v>
      </c>
      <c r="AV325" s="12" t="s">
        <v>90</v>
      </c>
      <c r="AW325" s="12" t="s">
        <v>40</v>
      </c>
      <c r="AX325" s="12" t="s">
        <v>87</v>
      </c>
      <c r="AY325" s="246" t="s">
        <v>174</v>
      </c>
    </row>
    <row r="326" s="1" customFormat="1" ht="16.5" customHeight="1">
      <c r="B326" s="37"/>
      <c r="C326" s="218" t="s">
        <v>702</v>
      </c>
      <c r="D326" s="218" t="s">
        <v>175</v>
      </c>
      <c r="E326" s="219" t="s">
        <v>703</v>
      </c>
      <c r="F326" s="220" t="s">
        <v>704</v>
      </c>
      <c r="G326" s="221" t="s">
        <v>417</v>
      </c>
      <c r="H326" s="222">
        <v>0.252</v>
      </c>
      <c r="I326" s="223"/>
      <c r="J326" s="224">
        <f>ROUND(I326*H326,2)</f>
        <v>0</v>
      </c>
      <c r="K326" s="220" t="s">
        <v>274</v>
      </c>
      <c r="L326" s="42"/>
      <c r="M326" s="225" t="s">
        <v>1</v>
      </c>
      <c r="N326" s="226" t="s">
        <v>50</v>
      </c>
      <c r="O326" s="78"/>
      <c r="P326" s="227">
        <f>O326*H326</f>
        <v>0</v>
      </c>
      <c r="Q326" s="227">
        <v>0</v>
      </c>
      <c r="R326" s="227">
        <f>Q326*H326</f>
        <v>0</v>
      </c>
      <c r="S326" s="227">
        <v>0</v>
      </c>
      <c r="T326" s="228">
        <f>S326*H326</f>
        <v>0</v>
      </c>
      <c r="AR326" s="15" t="s">
        <v>347</v>
      </c>
      <c r="AT326" s="15" t="s">
        <v>175</v>
      </c>
      <c r="AU326" s="15" t="s">
        <v>90</v>
      </c>
      <c r="AY326" s="15" t="s">
        <v>174</v>
      </c>
      <c r="BE326" s="229">
        <f>IF(N326="základní",J326,0)</f>
        <v>0</v>
      </c>
      <c r="BF326" s="229">
        <f>IF(N326="snížená",J326,0)</f>
        <v>0</v>
      </c>
      <c r="BG326" s="229">
        <f>IF(N326="zákl. přenesená",J326,0)</f>
        <v>0</v>
      </c>
      <c r="BH326" s="229">
        <f>IF(N326="sníž. přenesená",J326,0)</f>
        <v>0</v>
      </c>
      <c r="BI326" s="229">
        <f>IF(N326="nulová",J326,0)</f>
        <v>0</v>
      </c>
      <c r="BJ326" s="15" t="s">
        <v>87</v>
      </c>
      <c r="BK326" s="229">
        <f>ROUND(I326*H326,2)</f>
        <v>0</v>
      </c>
      <c r="BL326" s="15" t="s">
        <v>347</v>
      </c>
      <c r="BM326" s="15" t="s">
        <v>705</v>
      </c>
    </row>
    <row r="327" s="1" customFormat="1">
      <c r="B327" s="37"/>
      <c r="C327" s="38"/>
      <c r="D327" s="230" t="s">
        <v>181</v>
      </c>
      <c r="E327" s="38"/>
      <c r="F327" s="231" t="s">
        <v>706</v>
      </c>
      <c r="G327" s="38"/>
      <c r="H327" s="38"/>
      <c r="I327" s="142"/>
      <c r="J327" s="38"/>
      <c r="K327" s="38"/>
      <c r="L327" s="42"/>
      <c r="M327" s="232"/>
      <c r="N327" s="78"/>
      <c r="O327" s="78"/>
      <c r="P327" s="78"/>
      <c r="Q327" s="78"/>
      <c r="R327" s="78"/>
      <c r="S327" s="78"/>
      <c r="T327" s="79"/>
      <c r="AT327" s="15" t="s">
        <v>181</v>
      </c>
      <c r="AU327" s="15" t="s">
        <v>90</v>
      </c>
    </row>
    <row r="328" s="11" customFormat="1" ht="22.8" customHeight="1">
      <c r="B328" s="202"/>
      <c r="C328" s="203"/>
      <c r="D328" s="204" t="s">
        <v>78</v>
      </c>
      <c r="E328" s="216" t="s">
        <v>707</v>
      </c>
      <c r="F328" s="216" t="s">
        <v>708</v>
      </c>
      <c r="G328" s="203"/>
      <c r="H328" s="203"/>
      <c r="I328" s="206"/>
      <c r="J328" s="217">
        <f>BK328</f>
        <v>0</v>
      </c>
      <c r="K328" s="203"/>
      <c r="L328" s="208"/>
      <c r="M328" s="209"/>
      <c r="N328" s="210"/>
      <c r="O328" s="210"/>
      <c r="P328" s="211">
        <f>SUM(P329:P340)</f>
        <v>0</v>
      </c>
      <c r="Q328" s="210"/>
      <c r="R328" s="211">
        <f>SUM(R329:R340)</f>
        <v>0.035726999999999995</v>
      </c>
      <c r="S328" s="210"/>
      <c r="T328" s="212">
        <f>SUM(T329:T340)</f>
        <v>0</v>
      </c>
      <c r="AR328" s="213" t="s">
        <v>90</v>
      </c>
      <c r="AT328" s="214" t="s">
        <v>78</v>
      </c>
      <c r="AU328" s="214" t="s">
        <v>87</v>
      </c>
      <c r="AY328" s="213" t="s">
        <v>174</v>
      </c>
      <c r="BK328" s="215">
        <f>SUM(BK329:BK340)</f>
        <v>0</v>
      </c>
    </row>
    <row r="329" s="1" customFormat="1" ht="16.5" customHeight="1">
      <c r="B329" s="37"/>
      <c r="C329" s="218" t="s">
        <v>709</v>
      </c>
      <c r="D329" s="218" t="s">
        <v>175</v>
      </c>
      <c r="E329" s="219" t="s">
        <v>710</v>
      </c>
      <c r="F329" s="220" t="s">
        <v>711</v>
      </c>
      <c r="G329" s="221" t="s">
        <v>463</v>
      </c>
      <c r="H329" s="222">
        <v>12</v>
      </c>
      <c r="I329" s="223"/>
      <c r="J329" s="224">
        <f>ROUND(I329*H329,2)</f>
        <v>0</v>
      </c>
      <c r="K329" s="220" t="s">
        <v>274</v>
      </c>
      <c r="L329" s="42"/>
      <c r="M329" s="225" t="s">
        <v>1</v>
      </c>
      <c r="N329" s="226" t="s">
        <v>50</v>
      </c>
      <c r="O329" s="78"/>
      <c r="P329" s="227">
        <f>O329*H329</f>
        <v>0</v>
      </c>
      <c r="Q329" s="227">
        <v>0.00174</v>
      </c>
      <c r="R329" s="227">
        <f>Q329*H329</f>
        <v>0.020879999999999999</v>
      </c>
      <c r="S329" s="227">
        <v>0</v>
      </c>
      <c r="T329" s="228">
        <f>S329*H329</f>
        <v>0</v>
      </c>
      <c r="AR329" s="15" t="s">
        <v>347</v>
      </c>
      <c r="AT329" s="15" t="s">
        <v>175</v>
      </c>
      <c r="AU329" s="15" t="s">
        <v>90</v>
      </c>
      <c r="AY329" s="15" t="s">
        <v>174</v>
      </c>
      <c r="BE329" s="229">
        <f>IF(N329="základní",J329,0)</f>
        <v>0</v>
      </c>
      <c r="BF329" s="229">
        <f>IF(N329="snížená",J329,0)</f>
        <v>0</v>
      </c>
      <c r="BG329" s="229">
        <f>IF(N329="zákl. přenesená",J329,0)</f>
        <v>0</v>
      </c>
      <c r="BH329" s="229">
        <f>IF(N329="sníž. přenesená",J329,0)</f>
        <v>0</v>
      </c>
      <c r="BI329" s="229">
        <f>IF(N329="nulová",J329,0)</f>
        <v>0</v>
      </c>
      <c r="BJ329" s="15" t="s">
        <v>87</v>
      </c>
      <c r="BK329" s="229">
        <f>ROUND(I329*H329,2)</f>
        <v>0</v>
      </c>
      <c r="BL329" s="15" t="s">
        <v>347</v>
      </c>
      <c r="BM329" s="15" t="s">
        <v>712</v>
      </c>
    </row>
    <row r="330" s="1" customFormat="1">
      <c r="B330" s="37"/>
      <c r="C330" s="38"/>
      <c r="D330" s="230" t="s">
        <v>181</v>
      </c>
      <c r="E330" s="38"/>
      <c r="F330" s="231" t="s">
        <v>713</v>
      </c>
      <c r="G330" s="38"/>
      <c r="H330" s="38"/>
      <c r="I330" s="142"/>
      <c r="J330" s="38"/>
      <c r="K330" s="38"/>
      <c r="L330" s="42"/>
      <c r="M330" s="232"/>
      <c r="N330" s="78"/>
      <c r="O330" s="78"/>
      <c r="P330" s="78"/>
      <c r="Q330" s="78"/>
      <c r="R330" s="78"/>
      <c r="S330" s="78"/>
      <c r="T330" s="79"/>
      <c r="AT330" s="15" t="s">
        <v>181</v>
      </c>
      <c r="AU330" s="15" t="s">
        <v>90</v>
      </c>
    </row>
    <row r="331" s="12" customFormat="1">
      <c r="B331" s="236"/>
      <c r="C331" s="237"/>
      <c r="D331" s="230" t="s">
        <v>287</v>
      </c>
      <c r="E331" s="238" t="s">
        <v>1</v>
      </c>
      <c r="F331" s="239" t="s">
        <v>225</v>
      </c>
      <c r="G331" s="237"/>
      <c r="H331" s="240">
        <v>12</v>
      </c>
      <c r="I331" s="241"/>
      <c r="J331" s="237"/>
      <c r="K331" s="237"/>
      <c r="L331" s="242"/>
      <c r="M331" s="243"/>
      <c r="N331" s="244"/>
      <c r="O331" s="244"/>
      <c r="P331" s="244"/>
      <c r="Q331" s="244"/>
      <c r="R331" s="244"/>
      <c r="S331" s="244"/>
      <c r="T331" s="245"/>
      <c r="AT331" s="246" t="s">
        <v>287</v>
      </c>
      <c r="AU331" s="246" t="s">
        <v>90</v>
      </c>
      <c r="AV331" s="12" t="s">
        <v>90</v>
      </c>
      <c r="AW331" s="12" t="s">
        <v>40</v>
      </c>
      <c r="AX331" s="12" t="s">
        <v>87</v>
      </c>
      <c r="AY331" s="246" t="s">
        <v>174</v>
      </c>
    </row>
    <row r="332" s="1" customFormat="1" ht="16.5" customHeight="1">
      <c r="B332" s="37"/>
      <c r="C332" s="218" t="s">
        <v>714</v>
      </c>
      <c r="D332" s="218" t="s">
        <v>175</v>
      </c>
      <c r="E332" s="219" t="s">
        <v>715</v>
      </c>
      <c r="F332" s="220" t="s">
        <v>716</v>
      </c>
      <c r="G332" s="221" t="s">
        <v>320</v>
      </c>
      <c r="H332" s="222">
        <v>2</v>
      </c>
      <c r="I332" s="223"/>
      <c r="J332" s="224">
        <f>ROUND(I332*H332,2)</f>
        <v>0</v>
      </c>
      <c r="K332" s="220" t="s">
        <v>274</v>
      </c>
      <c r="L332" s="42"/>
      <c r="M332" s="225" t="s">
        <v>1</v>
      </c>
      <c r="N332" s="226" t="s">
        <v>50</v>
      </c>
      <c r="O332" s="78"/>
      <c r="P332" s="227">
        <f>O332*H332</f>
        <v>0</v>
      </c>
      <c r="Q332" s="227">
        <v>0.00025000000000000001</v>
      </c>
      <c r="R332" s="227">
        <f>Q332*H332</f>
        <v>0.00050000000000000001</v>
      </c>
      <c r="S332" s="227">
        <v>0</v>
      </c>
      <c r="T332" s="228">
        <f>S332*H332</f>
        <v>0</v>
      </c>
      <c r="AR332" s="15" t="s">
        <v>347</v>
      </c>
      <c r="AT332" s="15" t="s">
        <v>175</v>
      </c>
      <c r="AU332" s="15" t="s">
        <v>90</v>
      </c>
      <c r="AY332" s="15" t="s">
        <v>174</v>
      </c>
      <c r="BE332" s="229">
        <f>IF(N332="základní",J332,0)</f>
        <v>0</v>
      </c>
      <c r="BF332" s="229">
        <f>IF(N332="snížená",J332,0)</f>
        <v>0</v>
      </c>
      <c r="BG332" s="229">
        <f>IF(N332="zákl. přenesená",J332,0)</f>
        <v>0</v>
      </c>
      <c r="BH332" s="229">
        <f>IF(N332="sníž. přenesená",J332,0)</f>
        <v>0</v>
      </c>
      <c r="BI332" s="229">
        <f>IF(N332="nulová",J332,0)</f>
        <v>0</v>
      </c>
      <c r="BJ332" s="15" t="s">
        <v>87</v>
      </c>
      <c r="BK332" s="229">
        <f>ROUND(I332*H332,2)</f>
        <v>0</v>
      </c>
      <c r="BL332" s="15" t="s">
        <v>347</v>
      </c>
      <c r="BM332" s="15" t="s">
        <v>717</v>
      </c>
    </row>
    <row r="333" s="1" customFormat="1">
      <c r="B333" s="37"/>
      <c r="C333" s="38"/>
      <c r="D333" s="230" t="s">
        <v>181</v>
      </c>
      <c r="E333" s="38"/>
      <c r="F333" s="231" t="s">
        <v>718</v>
      </c>
      <c r="G333" s="38"/>
      <c r="H333" s="38"/>
      <c r="I333" s="142"/>
      <c r="J333" s="38"/>
      <c r="K333" s="38"/>
      <c r="L333" s="42"/>
      <c r="M333" s="232"/>
      <c r="N333" s="78"/>
      <c r="O333" s="78"/>
      <c r="P333" s="78"/>
      <c r="Q333" s="78"/>
      <c r="R333" s="78"/>
      <c r="S333" s="78"/>
      <c r="T333" s="79"/>
      <c r="AT333" s="15" t="s">
        <v>181</v>
      </c>
      <c r="AU333" s="15" t="s">
        <v>90</v>
      </c>
    </row>
    <row r="334" s="1" customFormat="1" ht="16.5" customHeight="1">
      <c r="B334" s="37"/>
      <c r="C334" s="218" t="s">
        <v>719</v>
      </c>
      <c r="D334" s="218" t="s">
        <v>175</v>
      </c>
      <c r="E334" s="219" t="s">
        <v>720</v>
      </c>
      <c r="F334" s="220" t="s">
        <v>721</v>
      </c>
      <c r="G334" s="221" t="s">
        <v>463</v>
      </c>
      <c r="H334" s="222">
        <v>5.5999999999999996</v>
      </c>
      <c r="I334" s="223"/>
      <c r="J334" s="224">
        <f>ROUND(I334*H334,2)</f>
        <v>0</v>
      </c>
      <c r="K334" s="220" t="s">
        <v>274</v>
      </c>
      <c r="L334" s="42"/>
      <c r="M334" s="225" t="s">
        <v>1</v>
      </c>
      <c r="N334" s="226" t="s">
        <v>50</v>
      </c>
      <c r="O334" s="78"/>
      <c r="P334" s="227">
        <f>O334*H334</f>
        <v>0</v>
      </c>
      <c r="Q334" s="227">
        <v>0.0021199999999999999</v>
      </c>
      <c r="R334" s="227">
        <f>Q334*H334</f>
        <v>0.011871999999999999</v>
      </c>
      <c r="S334" s="227">
        <v>0</v>
      </c>
      <c r="T334" s="228">
        <f>S334*H334</f>
        <v>0</v>
      </c>
      <c r="AR334" s="15" t="s">
        <v>347</v>
      </c>
      <c r="AT334" s="15" t="s">
        <v>175</v>
      </c>
      <c r="AU334" s="15" t="s">
        <v>90</v>
      </c>
      <c r="AY334" s="15" t="s">
        <v>174</v>
      </c>
      <c r="BE334" s="229">
        <f>IF(N334="základní",J334,0)</f>
        <v>0</v>
      </c>
      <c r="BF334" s="229">
        <f>IF(N334="snížená",J334,0)</f>
        <v>0</v>
      </c>
      <c r="BG334" s="229">
        <f>IF(N334="zákl. přenesená",J334,0)</f>
        <v>0</v>
      </c>
      <c r="BH334" s="229">
        <f>IF(N334="sníž. přenesená",J334,0)</f>
        <v>0</v>
      </c>
      <c r="BI334" s="229">
        <f>IF(N334="nulová",J334,0)</f>
        <v>0</v>
      </c>
      <c r="BJ334" s="15" t="s">
        <v>87</v>
      </c>
      <c r="BK334" s="229">
        <f>ROUND(I334*H334,2)</f>
        <v>0</v>
      </c>
      <c r="BL334" s="15" t="s">
        <v>347</v>
      </c>
      <c r="BM334" s="15" t="s">
        <v>722</v>
      </c>
    </row>
    <row r="335" s="1" customFormat="1">
      <c r="B335" s="37"/>
      <c r="C335" s="38"/>
      <c r="D335" s="230" t="s">
        <v>181</v>
      </c>
      <c r="E335" s="38"/>
      <c r="F335" s="231" t="s">
        <v>723</v>
      </c>
      <c r="G335" s="38"/>
      <c r="H335" s="38"/>
      <c r="I335" s="142"/>
      <c r="J335" s="38"/>
      <c r="K335" s="38"/>
      <c r="L335" s="42"/>
      <c r="M335" s="232"/>
      <c r="N335" s="78"/>
      <c r="O335" s="78"/>
      <c r="P335" s="78"/>
      <c r="Q335" s="78"/>
      <c r="R335" s="78"/>
      <c r="S335" s="78"/>
      <c r="T335" s="79"/>
      <c r="AT335" s="15" t="s">
        <v>181</v>
      </c>
      <c r="AU335" s="15" t="s">
        <v>90</v>
      </c>
    </row>
    <row r="336" s="1" customFormat="1" ht="16.5" customHeight="1">
      <c r="B336" s="37"/>
      <c r="C336" s="218" t="s">
        <v>724</v>
      </c>
      <c r="D336" s="218" t="s">
        <v>175</v>
      </c>
      <c r="E336" s="219" t="s">
        <v>725</v>
      </c>
      <c r="F336" s="220" t="s">
        <v>726</v>
      </c>
      <c r="G336" s="221" t="s">
        <v>463</v>
      </c>
      <c r="H336" s="222">
        <v>1.5</v>
      </c>
      <c r="I336" s="223"/>
      <c r="J336" s="224">
        <f>ROUND(I336*H336,2)</f>
        <v>0</v>
      </c>
      <c r="K336" s="220" t="s">
        <v>727</v>
      </c>
      <c r="L336" s="42"/>
      <c r="M336" s="225" t="s">
        <v>1</v>
      </c>
      <c r="N336" s="226" t="s">
        <v>50</v>
      </c>
      <c r="O336" s="78"/>
      <c r="P336" s="227">
        <f>O336*H336</f>
        <v>0</v>
      </c>
      <c r="Q336" s="227">
        <v>0.00165</v>
      </c>
      <c r="R336" s="227">
        <f>Q336*H336</f>
        <v>0.0024749999999999998</v>
      </c>
      <c r="S336" s="227">
        <v>0</v>
      </c>
      <c r="T336" s="228">
        <f>S336*H336</f>
        <v>0</v>
      </c>
      <c r="AR336" s="15" t="s">
        <v>347</v>
      </c>
      <c r="AT336" s="15" t="s">
        <v>175</v>
      </c>
      <c r="AU336" s="15" t="s">
        <v>90</v>
      </c>
      <c r="AY336" s="15" t="s">
        <v>174</v>
      </c>
      <c r="BE336" s="229">
        <f>IF(N336="základní",J336,0)</f>
        <v>0</v>
      </c>
      <c r="BF336" s="229">
        <f>IF(N336="snížená",J336,0)</f>
        <v>0</v>
      </c>
      <c r="BG336" s="229">
        <f>IF(N336="zákl. přenesená",J336,0)</f>
        <v>0</v>
      </c>
      <c r="BH336" s="229">
        <f>IF(N336="sníž. přenesená",J336,0)</f>
        <v>0</v>
      </c>
      <c r="BI336" s="229">
        <f>IF(N336="nulová",J336,0)</f>
        <v>0</v>
      </c>
      <c r="BJ336" s="15" t="s">
        <v>87</v>
      </c>
      <c r="BK336" s="229">
        <f>ROUND(I336*H336,2)</f>
        <v>0</v>
      </c>
      <c r="BL336" s="15" t="s">
        <v>347</v>
      </c>
      <c r="BM336" s="15" t="s">
        <v>728</v>
      </c>
    </row>
    <row r="337" s="1" customFormat="1">
      <c r="B337" s="37"/>
      <c r="C337" s="38"/>
      <c r="D337" s="230" t="s">
        <v>181</v>
      </c>
      <c r="E337" s="38"/>
      <c r="F337" s="231" t="s">
        <v>726</v>
      </c>
      <c r="G337" s="38"/>
      <c r="H337" s="38"/>
      <c r="I337" s="142"/>
      <c r="J337" s="38"/>
      <c r="K337" s="38"/>
      <c r="L337" s="42"/>
      <c r="M337" s="232"/>
      <c r="N337" s="78"/>
      <c r="O337" s="78"/>
      <c r="P337" s="78"/>
      <c r="Q337" s="78"/>
      <c r="R337" s="78"/>
      <c r="S337" s="78"/>
      <c r="T337" s="79"/>
      <c r="AT337" s="15" t="s">
        <v>181</v>
      </c>
      <c r="AU337" s="15" t="s">
        <v>90</v>
      </c>
    </row>
    <row r="338" s="12" customFormat="1">
      <c r="B338" s="236"/>
      <c r="C338" s="237"/>
      <c r="D338" s="230" t="s">
        <v>287</v>
      </c>
      <c r="E338" s="238" t="s">
        <v>1</v>
      </c>
      <c r="F338" s="239" t="s">
        <v>729</v>
      </c>
      <c r="G338" s="237"/>
      <c r="H338" s="240">
        <v>1.5</v>
      </c>
      <c r="I338" s="241"/>
      <c r="J338" s="237"/>
      <c r="K338" s="237"/>
      <c r="L338" s="242"/>
      <c r="M338" s="243"/>
      <c r="N338" s="244"/>
      <c r="O338" s="244"/>
      <c r="P338" s="244"/>
      <c r="Q338" s="244"/>
      <c r="R338" s="244"/>
      <c r="S338" s="244"/>
      <c r="T338" s="245"/>
      <c r="AT338" s="246" t="s">
        <v>287</v>
      </c>
      <c r="AU338" s="246" t="s">
        <v>90</v>
      </c>
      <c r="AV338" s="12" t="s">
        <v>90</v>
      </c>
      <c r="AW338" s="12" t="s">
        <v>40</v>
      </c>
      <c r="AX338" s="12" t="s">
        <v>87</v>
      </c>
      <c r="AY338" s="246" t="s">
        <v>174</v>
      </c>
    </row>
    <row r="339" s="1" customFormat="1" ht="16.5" customHeight="1">
      <c r="B339" s="37"/>
      <c r="C339" s="218" t="s">
        <v>730</v>
      </c>
      <c r="D339" s="218" t="s">
        <v>175</v>
      </c>
      <c r="E339" s="219" t="s">
        <v>731</v>
      </c>
      <c r="F339" s="220" t="s">
        <v>732</v>
      </c>
      <c r="G339" s="221" t="s">
        <v>417</v>
      </c>
      <c r="H339" s="222">
        <v>0.035999999999999997</v>
      </c>
      <c r="I339" s="223"/>
      <c r="J339" s="224">
        <f>ROUND(I339*H339,2)</f>
        <v>0</v>
      </c>
      <c r="K339" s="220" t="s">
        <v>274</v>
      </c>
      <c r="L339" s="42"/>
      <c r="M339" s="225" t="s">
        <v>1</v>
      </c>
      <c r="N339" s="226" t="s">
        <v>50</v>
      </c>
      <c r="O339" s="78"/>
      <c r="P339" s="227">
        <f>O339*H339</f>
        <v>0</v>
      </c>
      <c r="Q339" s="227">
        <v>0</v>
      </c>
      <c r="R339" s="227">
        <f>Q339*H339</f>
        <v>0</v>
      </c>
      <c r="S339" s="227">
        <v>0</v>
      </c>
      <c r="T339" s="228">
        <f>S339*H339</f>
        <v>0</v>
      </c>
      <c r="AR339" s="15" t="s">
        <v>347</v>
      </c>
      <c r="AT339" s="15" t="s">
        <v>175</v>
      </c>
      <c r="AU339" s="15" t="s">
        <v>90</v>
      </c>
      <c r="AY339" s="15" t="s">
        <v>174</v>
      </c>
      <c r="BE339" s="229">
        <f>IF(N339="základní",J339,0)</f>
        <v>0</v>
      </c>
      <c r="BF339" s="229">
        <f>IF(N339="snížená",J339,0)</f>
        <v>0</v>
      </c>
      <c r="BG339" s="229">
        <f>IF(N339="zákl. přenesená",J339,0)</f>
        <v>0</v>
      </c>
      <c r="BH339" s="229">
        <f>IF(N339="sníž. přenesená",J339,0)</f>
        <v>0</v>
      </c>
      <c r="BI339" s="229">
        <f>IF(N339="nulová",J339,0)</f>
        <v>0</v>
      </c>
      <c r="BJ339" s="15" t="s">
        <v>87</v>
      </c>
      <c r="BK339" s="229">
        <f>ROUND(I339*H339,2)</f>
        <v>0</v>
      </c>
      <c r="BL339" s="15" t="s">
        <v>347</v>
      </c>
      <c r="BM339" s="15" t="s">
        <v>733</v>
      </c>
    </row>
    <row r="340" s="1" customFormat="1">
      <c r="B340" s="37"/>
      <c r="C340" s="38"/>
      <c r="D340" s="230" t="s">
        <v>181</v>
      </c>
      <c r="E340" s="38"/>
      <c r="F340" s="231" t="s">
        <v>734</v>
      </c>
      <c r="G340" s="38"/>
      <c r="H340" s="38"/>
      <c r="I340" s="142"/>
      <c r="J340" s="38"/>
      <c r="K340" s="38"/>
      <c r="L340" s="42"/>
      <c r="M340" s="232"/>
      <c r="N340" s="78"/>
      <c r="O340" s="78"/>
      <c r="P340" s="78"/>
      <c r="Q340" s="78"/>
      <c r="R340" s="78"/>
      <c r="S340" s="78"/>
      <c r="T340" s="79"/>
      <c r="AT340" s="15" t="s">
        <v>181</v>
      </c>
      <c r="AU340" s="15" t="s">
        <v>90</v>
      </c>
    </row>
    <row r="341" s="11" customFormat="1" ht="22.8" customHeight="1">
      <c r="B341" s="202"/>
      <c r="C341" s="203"/>
      <c r="D341" s="204" t="s">
        <v>78</v>
      </c>
      <c r="E341" s="216" t="s">
        <v>735</v>
      </c>
      <c r="F341" s="216" t="s">
        <v>736</v>
      </c>
      <c r="G341" s="203"/>
      <c r="H341" s="203"/>
      <c r="I341" s="206"/>
      <c r="J341" s="217">
        <f>BK341</f>
        <v>0</v>
      </c>
      <c r="K341" s="203"/>
      <c r="L341" s="208"/>
      <c r="M341" s="209"/>
      <c r="N341" s="210"/>
      <c r="O341" s="210"/>
      <c r="P341" s="211">
        <f>SUM(P342:P375)</f>
        <v>0</v>
      </c>
      <c r="Q341" s="210"/>
      <c r="R341" s="211">
        <f>SUM(R342:R375)</f>
        <v>1.5343663999999999</v>
      </c>
      <c r="S341" s="210"/>
      <c r="T341" s="212">
        <f>SUM(T342:T375)</f>
        <v>0</v>
      </c>
      <c r="AR341" s="213" t="s">
        <v>90</v>
      </c>
      <c r="AT341" s="214" t="s">
        <v>78</v>
      </c>
      <c r="AU341" s="214" t="s">
        <v>87</v>
      </c>
      <c r="AY341" s="213" t="s">
        <v>174</v>
      </c>
      <c r="BK341" s="215">
        <f>SUM(BK342:BK375)</f>
        <v>0</v>
      </c>
    </row>
    <row r="342" s="1" customFormat="1" ht="16.5" customHeight="1">
      <c r="B342" s="37"/>
      <c r="C342" s="218" t="s">
        <v>737</v>
      </c>
      <c r="D342" s="218" t="s">
        <v>175</v>
      </c>
      <c r="E342" s="219" t="s">
        <v>738</v>
      </c>
      <c r="F342" s="220" t="s">
        <v>739</v>
      </c>
      <c r="G342" s="221" t="s">
        <v>740</v>
      </c>
      <c r="H342" s="222">
        <v>1</v>
      </c>
      <c r="I342" s="223"/>
      <c r="J342" s="224">
        <f>ROUND(I342*H342,2)</f>
        <v>0</v>
      </c>
      <c r="K342" s="220" t="s">
        <v>1</v>
      </c>
      <c r="L342" s="42"/>
      <c r="M342" s="225" t="s">
        <v>1</v>
      </c>
      <c r="N342" s="226" t="s">
        <v>50</v>
      </c>
      <c r="O342" s="78"/>
      <c r="P342" s="227">
        <f>O342*H342</f>
        <v>0</v>
      </c>
      <c r="Q342" s="227">
        <v>0</v>
      </c>
      <c r="R342" s="227">
        <f>Q342*H342</f>
        <v>0</v>
      </c>
      <c r="S342" s="227">
        <v>0</v>
      </c>
      <c r="T342" s="228">
        <f>S342*H342</f>
        <v>0</v>
      </c>
      <c r="AR342" s="15" t="s">
        <v>347</v>
      </c>
      <c r="AT342" s="15" t="s">
        <v>175</v>
      </c>
      <c r="AU342" s="15" t="s">
        <v>90</v>
      </c>
      <c r="AY342" s="15" t="s">
        <v>174</v>
      </c>
      <c r="BE342" s="229">
        <f>IF(N342="základní",J342,0)</f>
        <v>0</v>
      </c>
      <c r="BF342" s="229">
        <f>IF(N342="snížená",J342,0)</f>
        <v>0</v>
      </c>
      <c r="BG342" s="229">
        <f>IF(N342="zákl. přenesená",J342,0)</f>
        <v>0</v>
      </c>
      <c r="BH342" s="229">
        <f>IF(N342="sníž. přenesená",J342,0)</f>
        <v>0</v>
      </c>
      <c r="BI342" s="229">
        <f>IF(N342="nulová",J342,0)</f>
        <v>0</v>
      </c>
      <c r="BJ342" s="15" t="s">
        <v>87</v>
      </c>
      <c r="BK342" s="229">
        <f>ROUND(I342*H342,2)</f>
        <v>0</v>
      </c>
      <c r="BL342" s="15" t="s">
        <v>347</v>
      </c>
      <c r="BM342" s="15" t="s">
        <v>741</v>
      </c>
    </row>
    <row r="343" s="1" customFormat="1">
      <c r="B343" s="37"/>
      <c r="C343" s="38"/>
      <c r="D343" s="230" t="s">
        <v>181</v>
      </c>
      <c r="E343" s="38"/>
      <c r="F343" s="231" t="s">
        <v>742</v>
      </c>
      <c r="G343" s="38"/>
      <c r="H343" s="38"/>
      <c r="I343" s="142"/>
      <c r="J343" s="38"/>
      <c r="K343" s="38"/>
      <c r="L343" s="42"/>
      <c r="M343" s="232"/>
      <c r="N343" s="78"/>
      <c r="O343" s="78"/>
      <c r="P343" s="78"/>
      <c r="Q343" s="78"/>
      <c r="R343" s="78"/>
      <c r="S343" s="78"/>
      <c r="T343" s="79"/>
      <c r="AT343" s="15" t="s">
        <v>181</v>
      </c>
      <c r="AU343" s="15" t="s">
        <v>90</v>
      </c>
    </row>
    <row r="344" s="12" customFormat="1">
      <c r="B344" s="236"/>
      <c r="C344" s="237"/>
      <c r="D344" s="230" t="s">
        <v>287</v>
      </c>
      <c r="E344" s="238" t="s">
        <v>1</v>
      </c>
      <c r="F344" s="239" t="s">
        <v>87</v>
      </c>
      <c r="G344" s="237"/>
      <c r="H344" s="240">
        <v>1</v>
      </c>
      <c r="I344" s="241"/>
      <c r="J344" s="237"/>
      <c r="K344" s="237"/>
      <c r="L344" s="242"/>
      <c r="M344" s="243"/>
      <c r="N344" s="244"/>
      <c r="O344" s="244"/>
      <c r="P344" s="244"/>
      <c r="Q344" s="244"/>
      <c r="R344" s="244"/>
      <c r="S344" s="244"/>
      <c r="T344" s="245"/>
      <c r="AT344" s="246" t="s">
        <v>287</v>
      </c>
      <c r="AU344" s="246" t="s">
        <v>90</v>
      </c>
      <c r="AV344" s="12" t="s">
        <v>90</v>
      </c>
      <c r="AW344" s="12" t="s">
        <v>40</v>
      </c>
      <c r="AX344" s="12" t="s">
        <v>87</v>
      </c>
      <c r="AY344" s="246" t="s">
        <v>174</v>
      </c>
    </row>
    <row r="345" s="1" customFormat="1" ht="16.5" customHeight="1">
      <c r="B345" s="37"/>
      <c r="C345" s="218" t="s">
        <v>743</v>
      </c>
      <c r="D345" s="218" t="s">
        <v>175</v>
      </c>
      <c r="E345" s="219" t="s">
        <v>744</v>
      </c>
      <c r="F345" s="220" t="s">
        <v>745</v>
      </c>
      <c r="G345" s="221" t="s">
        <v>305</v>
      </c>
      <c r="H345" s="222">
        <v>37.200000000000003</v>
      </c>
      <c r="I345" s="223"/>
      <c r="J345" s="224">
        <f>ROUND(I345*H345,2)</f>
        <v>0</v>
      </c>
      <c r="K345" s="220" t="s">
        <v>274</v>
      </c>
      <c r="L345" s="42"/>
      <c r="M345" s="225" t="s">
        <v>1</v>
      </c>
      <c r="N345" s="226" t="s">
        <v>50</v>
      </c>
      <c r="O345" s="78"/>
      <c r="P345" s="227">
        <f>O345*H345</f>
        <v>0</v>
      </c>
      <c r="Q345" s="227">
        <v>0</v>
      </c>
      <c r="R345" s="227">
        <f>Q345*H345</f>
        <v>0</v>
      </c>
      <c r="S345" s="227">
        <v>0</v>
      </c>
      <c r="T345" s="228">
        <f>S345*H345</f>
        <v>0</v>
      </c>
      <c r="AR345" s="15" t="s">
        <v>347</v>
      </c>
      <c r="AT345" s="15" t="s">
        <v>175</v>
      </c>
      <c r="AU345" s="15" t="s">
        <v>90</v>
      </c>
      <c r="AY345" s="15" t="s">
        <v>174</v>
      </c>
      <c r="BE345" s="229">
        <f>IF(N345="základní",J345,0)</f>
        <v>0</v>
      </c>
      <c r="BF345" s="229">
        <f>IF(N345="snížená",J345,0)</f>
        <v>0</v>
      </c>
      <c r="BG345" s="229">
        <f>IF(N345="zákl. přenesená",J345,0)</f>
        <v>0</v>
      </c>
      <c r="BH345" s="229">
        <f>IF(N345="sníž. přenesená",J345,0)</f>
        <v>0</v>
      </c>
      <c r="BI345" s="229">
        <f>IF(N345="nulová",J345,0)</f>
        <v>0</v>
      </c>
      <c r="BJ345" s="15" t="s">
        <v>87</v>
      </c>
      <c r="BK345" s="229">
        <f>ROUND(I345*H345,2)</f>
        <v>0</v>
      </c>
      <c r="BL345" s="15" t="s">
        <v>347</v>
      </c>
      <c r="BM345" s="15" t="s">
        <v>746</v>
      </c>
    </row>
    <row r="346" s="1" customFormat="1">
      <c r="B346" s="37"/>
      <c r="C346" s="38"/>
      <c r="D346" s="230" t="s">
        <v>181</v>
      </c>
      <c r="E346" s="38"/>
      <c r="F346" s="231" t="s">
        <v>747</v>
      </c>
      <c r="G346" s="38"/>
      <c r="H346" s="38"/>
      <c r="I346" s="142"/>
      <c r="J346" s="38"/>
      <c r="K346" s="38"/>
      <c r="L346" s="42"/>
      <c r="M346" s="232"/>
      <c r="N346" s="78"/>
      <c r="O346" s="78"/>
      <c r="P346" s="78"/>
      <c r="Q346" s="78"/>
      <c r="R346" s="78"/>
      <c r="S346" s="78"/>
      <c r="T346" s="79"/>
      <c r="AT346" s="15" t="s">
        <v>181</v>
      </c>
      <c r="AU346" s="15" t="s">
        <v>90</v>
      </c>
    </row>
    <row r="347" s="12" customFormat="1">
      <c r="B347" s="236"/>
      <c r="C347" s="237"/>
      <c r="D347" s="230" t="s">
        <v>287</v>
      </c>
      <c r="E347" s="238" t="s">
        <v>1</v>
      </c>
      <c r="F347" s="239" t="s">
        <v>558</v>
      </c>
      <c r="G347" s="237"/>
      <c r="H347" s="240">
        <v>37.200000000000003</v>
      </c>
      <c r="I347" s="241"/>
      <c r="J347" s="237"/>
      <c r="K347" s="237"/>
      <c r="L347" s="242"/>
      <c r="M347" s="243"/>
      <c r="N347" s="244"/>
      <c r="O347" s="244"/>
      <c r="P347" s="244"/>
      <c r="Q347" s="244"/>
      <c r="R347" s="244"/>
      <c r="S347" s="244"/>
      <c r="T347" s="245"/>
      <c r="AT347" s="246" t="s">
        <v>287</v>
      </c>
      <c r="AU347" s="246" t="s">
        <v>90</v>
      </c>
      <c r="AV347" s="12" t="s">
        <v>90</v>
      </c>
      <c r="AW347" s="12" t="s">
        <v>40</v>
      </c>
      <c r="AX347" s="12" t="s">
        <v>87</v>
      </c>
      <c r="AY347" s="246" t="s">
        <v>174</v>
      </c>
    </row>
    <row r="348" s="1" customFormat="1" ht="16.5" customHeight="1">
      <c r="B348" s="37"/>
      <c r="C348" s="247" t="s">
        <v>748</v>
      </c>
      <c r="D348" s="247" t="s">
        <v>312</v>
      </c>
      <c r="E348" s="248" t="s">
        <v>749</v>
      </c>
      <c r="F348" s="249" t="s">
        <v>750</v>
      </c>
      <c r="G348" s="250" t="s">
        <v>320</v>
      </c>
      <c r="H348" s="251">
        <v>266</v>
      </c>
      <c r="I348" s="252"/>
      <c r="J348" s="253">
        <f>ROUND(I348*H348,2)</f>
        <v>0</v>
      </c>
      <c r="K348" s="249" t="s">
        <v>274</v>
      </c>
      <c r="L348" s="254"/>
      <c r="M348" s="255" t="s">
        <v>1</v>
      </c>
      <c r="N348" s="256" t="s">
        <v>50</v>
      </c>
      <c r="O348" s="78"/>
      <c r="P348" s="227">
        <f>O348*H348</f>
        <v>0</v>
      </c>
      <c r="Q348" s="227">
        <v>0.0050000000000000001</v>
      </c>
      <c r="R348" s="227">
        <f>Q348*H348</f>
        <v>1.3300000000000001</v>
      </c>
      <c r="S348" s="227">
        <v>0</v>
      </c>
      <c r="T348" s="228">
        <f>S348*H348</f>
        <v>0</v>
      </c>
      <c r="AR348" s="15" t="s">
        <v>432</v>
      </c>
      <c r="AT348" s="15" t="s">
        <v>312</v>
      </c>
      <c r="AU348" s="15" t="s">
        <v>90</v>
      </c>
      <c r="AY348" s="15" t="s">
        <v>174</v>
      </c>
      <c r="BE348" s="229">
        <f>IF(N348="základní",J348,0)</f>
        <v>0</v>
      </c>
      <c r="BF348" s="229">
        <f>IF(N348="snížená",J348,0)</f>
        <v>0</v>
      </c>
      <c r="BG348" s="229">
        <f>IF(N348="zákl. přenesená",J348,0)</f>
        <v>0</v>
      </c>
      <c r="BH348" s="229">
        <f>IF(N348="sníž. přenesená",J348,0)</f>
        <v>0</v>
      </c>
      <c r="BI348" s="229">
        <f>IF(N348="nulová",J348,0)</f>
        <v>0</v>
      </c>
      <c r="BJ348" s="15" t="s">
        <v>87</v>
      </c>
      <c r="BK348" s="229">
        <f>ROUND(I348*H348,2)</f>
        <v>0</v>
      </c>
      <c r="BL348" s="15" t="s">
        <v>347</v>
      </c>
      <c r="BM348" s="15" t="s">
        <v>751</v>
      </c>
    </row>
    <row r="349" s="1" customFormat="1">
      <c r="B349" s="37"/>
      <c r="C349" s="38"/>
      <c r="D349" s="230" t="s">
        <v>181</v>
      </c>
      <c r="E349" s="38"/>
      <c r="F349" s="231" t="s">
        <v>752</v>
      </c>
      <c r="G349" s="38"/>
      <c r="H349" s="38"/>
      <c r="I349" s="142"/>
      <c r="J349" s="38"/>
      <c r="K349" s="38"/>
      <c r="L349" s="42"/>
      <c r="M349" s="232"/>
      <c r="N349" s="78"/>
      <c r="O349" s="78"/>
      <c r="P349" s="78"/>
      <c r="Q349" s="78"/>
      <c r="R349" s="78"/>
      <c r="S349" s="78"/>
      <c r="T349" s="79"/>
      <c r="AT349" s="15" t="s">
        <v>181</v>
      </c>
      <c r="AU349" s="15" t="s">
        <v>90</v>
      </c>
    </row>
    <row r="350" s="12" customFormat="1">
      <c r="B350" s="236"/>
      <c r="C350" s="237"/>
      <c r="D350" s="230" t="s">
        <v>287</v>
      </c>
      <c r="E350" s="238" t="s">
        <v>1</v>
      </c>
      <c r="F350" s="239" t="s">
        <v>753</v>
      </c>
      <c r="G350" s="237"/>
      <c r="H350" s="240">
        <v>266</v>
      </c>
      <c r="I350" s="241"/>
      <c r="J350" s="237"/>
      <c r="K350" s="237"/>
      <c r="L350" s="242"/>
      <c r="M350" s="243"/>
      <c r="N350" s="244"/>
      <c r="O350" s="244"/>
      <c r="P350" s="244"/>
      <c r="Q350" s="244"/>
      <c r="R350" s="244"/>
      <c r="S350" s="244"/>
      <c r="T350" s="245"/>
      <c r="AT350" s="246" t="s">
        <v>287</v>
      </c>
      <c r="AU350" s="246" t="s">
        <v>90</v>
      </c>
      <c r="AV350" s="12" t="s">
        <v>90</v>
      </c>
      <c r="AW350" s="12" t="s">
        <v>40</v>
      </c>
      <c r="AX350" s="12" t="s">
        <v>87</v>
      </c>
      <c r="AY350" s="246" t="s">
        <v>174</v>
      </c>
    </row>
    <row r="351" s="1" customFormat="1" ht="16.5" customHeight="1">
      <c r="B351" s="37"/>
      <c r="C351" s="247" t="s">
        <v>754</v>
      </c>
      <c r="D351" s="247" t="s">
        <v>312</v>
      </c>
      <c r="E351" s="248" t="s">
        <v>755</v>
      </c>
      <c r="F351" s="249" t="s">
        <v>756</v>
      </c>
      <c r="G351" s="250" t="s">
        <v>320</v>
      </c>
      <c r="H351" s="251">
        <v>16</v>
      </c>
      <c r="I351" s="252"/>
      <c r="J351" s="253">
        <f>ROUND(I351*H351,2)</f>
        <v>0</v>
      </c>
      <c r="K351" s="249" t="s">
        <v>274</v>
      </c>
      <c r="L351" s="254"/>
      <c r="M351" s="255" t="s">
        <v>1</v>
      </c>
      <c r="N351" s="256" t="s">
        <v>50</v>
      </c>
      <c r="O351" s="78"/>
      <c r="P351" s="227">
        <f>O351*H351</f>
        <v>0</v>
      </c>
      <c r="Q351" s="227">
        <v>0.0045999999999999999</v>
      </c>
      <c r="R351" s="227">
        <f>Q351*H351</f>
        <v>0.073599999999999999</v>
      </c>
      <c r="S351" s="227">
        <v>0</v>
      </c>
      <c r="T351" s="228">
        <f>S351*H351</f>
        <v>0</v>
      </c>
      <c r="AR351" s="15" t="s">
        <v>432</v>
      </c>
      <c r="AT351" s="15" t="s">
        <v>312</v>
      </c>
      <c r="AU351" s="15" t="s">
        <v>90</v>
      </c>
      <c r="AY351" s="15" t="s">
        <v>174</v>
      </c>
      <c r="BE351" s="229">
        <f>IF(N351="základní",J351,0)</f>
        <v>0</v>
      </c>
      <c r="BF351" s="229">
        <f>IF(N351="snížená",J351,0)</f>
        <v>0</v>
      </c>
      <c r="BG351" s="229">
        <f>IF(N351="zákl. přenesená",J351,0)</f>
        <v>0</v>
      </c>
      <c r="BH351" s="229">
        <f>IF(N351="sníž. přenesená",J351,0)</f>
        <v>0</v>
      </c>
      <c r="BI351" s="229">
        <f>IF(N351="nulová",J351,0)</f>
        <v>0</v>
      </c>
      <c r="BJ351" s="15" t="s">
        <v>87</v>
      </c>
      <c r="BK351" s="229">
        <f>ROUND(I351*H351,2)</f>
        <v>0</v>
      </c>
      <c r="BL351" s="15" t="s">
        <v>347</v>
      </c>
      <c r="BM351" s="15" t="s">
        <v>757</v>
      </c>
    </row>
    <row r="352" s="1" customFormat="1">
      <c r="B352" s="37"/>
      <c r="C352" s="38"/>
      <c r="D352" s="230" t="s">
        <v>181</v>
      </c>
      <c r="E352" s="38"/>
      <c r="F352" s="231" t="s">
        <v>758</v>
      </c>
      <c r="G352" s="38"/>
      <c r="H352" s="38"/>
      <c r="I352" s="142"/>
      <c r="J352" s="38"/>
      <c r="K352" s="38"/>
      <c r="L352" s="42"/>
      <c r="M352" s="232"/>
      <c r="N352" s="78"/>
      <c r="O352" s="78"/>
      <c r="P352" s="78"/>
      <c r="Q352" s="78"/>
      <c r="R352" s="78"/>
      <c r="S352" s="78"/>
      <c r="T352" s="79"/>
      <c r="AT352" s="15" t="s">
        <v>181</v>
      </c>
      <c r="AU352" s="15" t="s">
        <v>90</v>
      </c>
    </row>
    <row r="353" s="12" customFormat="1">
      <c r="B353" s="236"/>
      <c r="C353" s="237"/>
      <c r="D353" s="230" t="s">
        <v>287</v>
      </c>
      <c r="E353" s="238" t="s">
        <v>1</v>
      </c>
      <c r="F353" s="239" t="s">
        <v>347</v>
      </c>
      <c r="G353" s="237"/>
      <c r="H353" s="240">
        <v>16</v>
      </c>
      <c r="I353" s="241"/>
      <c r="J353" s="237"/>
      <c r="K353" s="237"/>
      <c r="L353" s="242"/>
      <c r="M353" s="243"/>
      <c r="N353" s="244"/>
      <c r="O353" s="244"/>
      <c r="P353" s="244"/>
      <c r="Q353" s="244"/>
      <c r="R353" s="244"/>
      <c r="S353" s="244"/>
      <c r="T353" s="245"/>
      <c r="AT353" s="246" t="s">
        <v>287</v>
      </c>
      <c r="AU353" s="246" t="s">
        <v>90</v>
      </c>
      <c r="AV353" s="12" t="s">
        <v>90</v>
      </c>
      <c r="AW353" s="12" t="s">
        <v>40</v>
      </c>
      <c r="AX353" s="12" t="s">
        <v>87</v>
      </c>
      <c r="AY353" s="246" t="s">
        <v>174</v>
      </c>
    </row>
    <row r="354" s="1" customFormat="1" ht="16.5" customHeight="1">
      <c r="B354" s="37"/>
      <c r="C354" s="247" t="s">
        <v>759</v>
      </c>
      <c r="D354" s="247" t="s">
        <v>312</v>
      </c>
      <c r="E354" s="248" t="s">
        <v>760</v>
      </c>
      <c r="F354" s="249" t="s">
        <v>761</v>
      </c>
      <c r="G354" s="250" t="s">
        <v>320</v>
      </c>
      <c r="H354" s="251">
        <v>2</v>
      </c>
      <c r="I354" s="252"/>
      <c r="J354" s="253">
        <f>ROUND(I354*H354,2)</f>
        <v>0</v>
      </c>
      <c r="K354" s="249" t="s">
        <v>274</v>
      </c>
      <c r="L354" s="254"/>
      <c r="M354" s="255" t="s">
        <v>1</v>
      </c>
      <c r="N354" s="256" t="s">
        <v>50</v>
      </c>
      <c r="O354" s="78"/>
      <c r="P354" s="227">
        <f>O354*H354</f>
        <v>0</v>
      </c>
      <c r="Q354" s="227">
        <v>0.0047999999999999996</v>
      </c>
      <c r="R354" s="227">
        <f>Q354*H354</f>
        <v>0.0095999999999999992</v>
      </c>
      <c r="S354" s="227">
        <v>0</v>
      </c>
      <c r="T354" s="228">
        <f>S354*H354</f>
        <v>0</v>
      </c>
      <c r="AR354" s="15" t="s">
        <v>432</v>
      </c>
      <c r="AT354" s="15" t="s">
        <v>312</v>
      </c>
      <c r="AU354" s="15" t="s">
        <v>90</v>
      </c>
      <c r="AY354" s="15" t="s">
        <v>174</v>
      </c>
      <c r="BE354" s="229">
        <f>IF(N354="základní",J354,0)</f>
        <v>0</v>
      </c>
      <c r="BF354" s="229">
        <f>IF(N354="snížená",J354,0)</f>
        <v>0</v>
      </c>
      <c r="BG354" s="229">
        <f>IF(N354="zákl. přenesená",J354,0)</f>
        <v>0</v>
      </c>
      <c r="BH354" s="229">
        <f>IF(N354="sníž. přenesená",J354,0)</f>
        <v>0</v>
      </c>
      <c r="BI354" s="229">
        <f>IF(N354="nulová",J354,0)</f>
        <v>0</v>
      </c>
      <c r="BJ354" s="15" t="s">
        <v>87</v>
      </c>
      <c r="BK354" s="229">
        <f>ROUND(I354*H354,2)</f>
        <v>0</v>
      </c>
      <c r="BL354" s="15" t="s">
        <v>347</v>
      </c>
      <c r="BM354" s="15" t="s">
        <v>762</v>
      </c>
    </row>
    <row r="355" s="1" customFormat="1">
      <c r="B355" s="37"/>
      <c r="C355" s="38"/>
      <c r="D355" s="230" t="s">
        <v>181</v>
      </c>
      <c r="E355" s="38"/>
      <c r="F355" s="231" t="s">
        <v>763</v>
      </c>
      <c r="G355" s="38"/>
      <c r="H355" s="38"/>
      <c r="I355" s="142"/>
      <c r="J355" s="38"/>
      <c r="K355" s="38"/>
      <c r="L355" s="42"/>
      <c r="M355" s="232"/>
      <c r="N355" s="78"/>
      <c r="O355" s="78"/>
      <c r="P355" s="78"/>
      <c r="Q355" s="78"/>
      <c r="R355" s="78"/>
      <c r="S355" s="78"/>
      <c r="T355" s="79"/>
      <c r="AT355" s="15" t="s">
        <v>181</v>
      </c>
      <c r="AU355" s="15" t="s">
        <v>90</v>
      </c>
    </row>
    <row r="356" s="1" customFormat="1" ht="16.5" customHeight="1">
      <c r="B356" s="37"/>
      <c r="C356" s="218" t="s">
        <v>764</v>
      </c>
      <c r="D356" s="218" t="s">
        <v>175</v>
      </c>
      <c r="E356" s="219" t="s">
        <v>765</v>
      </c>
      <c r="F356" s="220" t="s">
        <v>766</v>
      </c>
      <c r="G356" s="221" t="s">
        <v>463</v>
      </c>
      <c r="H356" s="222">
        <v>6</v>
      </c>
      <c r="I356" s="223"/>
      <c r="J356" s="224">
        <f>ROUND(I356*H356,2)</f>
        <v>0</v>
      </c>
      <c r="K356" s="220" t="s">
        <v>274</v>
      </c>
      <c r="L356" s="42"/>
      <c r="M356" s="225" t="s">
        <v>1</v>
      </c>
      <c r="N356" s="226" t="s">
        <v>50</v>
      </c>
      <c r="O356" s="78"/>
      <c r="P356" s="227">
        <f>O356*H356</f>
        <v>0</v>
      </c>
      <c r="Q356" s="227">
        <v>0.0011900000000000001</v>
      </c>
      <c r="R356" s="227">
        <f>Q356*H356</f>
        <v>0.0071400000000000005</v>
      </c>
      <c r="S356" s="227">
        <v>0</v>
      </c>
      <c r="T356" s="228">
        <f>S356*H356</f>
        <v>0</v>
      </c>
      <c r="AR356" s="15" t="s">
        <v>347</v>
      </c>
      <c r="AT356" s="15" t="s">
        <v>175</v>
      </c>
      <c r="AU356" s="15" t="s">
        <v>90</v>
      </c>
      <c r="AY356" s="15" t="s">
        <v>174</v>
      </c>
      <c r="BE356" s="229">
        <f>IF(N356="základní",J356,0)</f>
        <v>0</v>
      </c>
      <c r="BF356" s="229">
        <f>IF(N356="snížená",J356,0)</f>
        <v>0</v>
      </c>
      <c r="BG356" s="229">
        <f>IF(N356="zákl. přenesená",J356,0)</f>
        <v>0</v>
      </c>
      <c r="BH356" s="229">
        <f>IF(N356="sníž. přenesená",J356,0)</f>
        <v>0</v>
      </c>
      <c r="BI356" s="229">
        <f>IF(N356="nulová",J356,0)</f>
        <v>0</v>
      </c>
      <c r="BJ356" s="15" t="s">
        <v>87</v>
      </c>
      <c r="BK356" s="229">
        <f>ROUND(I356*H356,2)</f>
        <v>0</v>
      </c>
      <c r="BL356" s="15" t="s">
        <v>347</v>
      </c>
      <c r="BM356" s="15" t="s">
        <v>767</v>
      </c>
    </row>
    <row r="357" s="1" customFormat="1">
      <c r="B357" s="37"/>
      <c r="C357" s="38"/>
      <c r="D357" s="230" t="s">
        <v>181</v>
      </c>
      <c r="E357" s="38"/>
      <c r="F357" s="231" t="s">
        <v>768</v>
      </c>
      <c r="G357" s="38"/>
      <c r="H357" s="38"/>
      <c r="I357" s="142"/>
      <c r="J357" s="38"/>
      <c r="K357" s="38"/>
      <c r="L357" s="42"/>
      <c r="M357" s="232"/>
      <c r="N357" s="78"/>
      <c r="O357" s="78"/>
      <c r="P357" s="78"/>
      <c r="Q357" s="78"/>
      <c r="R357" s="78"/>
      <c r="S357" s="78"/>
      <c r="T357" s="79"/>
      <c r="AT357" s="15" t="s">
        <v>181</v>
      </c>
      <c r="AU357" s="15" t="s">
        <v>90</v>
      </c>
    </row>
    <row r="358" s="12" customFormat="1">
      <c r="B358" s="236"/>
      <c r="C358" s="237"/>
      <c r="D358" s="230" t="s">
        <v>287</v>
      </c>
      <c r="E358" s="238" t="s">
        <v>1</v>
      </c>
      <c r="F358" s="239" t="s">
        <v>200</v>
      </c>
      <c r="G358" s="237"/>
      <c r="H358" s="240">
        <v>6</v>
      </c>
      <c r="I358" s="241"/>
      <c r="J358" s="237"/>
      <c r="K358" s="237"/>
      <c r="L358" s="242"/>
      <c r="M358" s="243"/>
      <c r="N358" s="244"/>
      <c r="O358" s="244"/>
      <c r="P358" s="244"/>
      <c r="Q358" s="244"/>
      <c r="R358" s="244"/>
      <c r="S358" s="244"/>
      <c r="T358" s="245"/>
      <c r="AT358" s="246" t="s">
        <v>287</v>
      </c>
      <c r="AU358" s="246" t="s">
        <v>90</v>
      </c>
      <c r="AV358" s="12" t="s">
        <v>90</v>
      </c>
      <c r="AW358" s="12" t="s">
        <v>40</v>
      </c>
      <c r="AX358" s="12" t="s">
        <v>87</v>
      </c>
      <c r="AY358" s="246" t="s">
        <v>174</v>
      </c>
    </row>
    <row r="359" s="1" customFormat="1" ht="16.5" customHeight="1">
      <c r="B359" s="37"/>
      <c r="C359" s="247" t="s">
        <v>769</v>
      </c>
      <c r="D359" s="247" t="s">
        <v>312</v>
      </c>
      <c r="E359" s="248" t="s">
        <v>770</v>
      </c>
      <c r="F359" s="249" t="s">
        <v>771</v>
      </c>
      <c r="G359" s="250" t="s">
        <v>320</v>
      </c>
      <c r="H359" s="251">
        <v>6</v>
      </c>
      <c r="I359" s="252"/>
      <c r="J359" s="253">
        <f>ROUND(I359*H359,2)</f>
        <v>0</v>
      </c>
      <c r="K359" s="249" t="s">
        <v>330</v>
      </c>
      <c r="L359" s="254"/>
      <c r="M359" s="255" t="s">
        <v>1</v>
      </c>
      <c r="N359" s="256" t="s">
        <v>50</v>
      </c>
      <c r="O359" s="78"/>
      <c r="P359" s="227">
        <f>O359*H359</f>
        <v>0</v>
      </c>
      <c r="Q359" s="227">
        <v>0.00040000000000000002</v>
      </c>
      <c r="R359" s="227">
        <f>Q359*H359</f>
        <v>0.0024000000000000002</v>
      </c>
      <c r="S359" s="227">
        <v>0</v>
      </c>
      <c r="T359" s="228">
        <f>S359*H359</f>
        <v>0</v>
      </c>
      <c r="AR359" s="15" t="s">
        <v>432</v>
      </c>
      <c r="AT359" s="15" t="s">
        <v>312</v>
      </c>
      <c r="AU359" s="15" t="s">
        <v>90</v>
      </c>
      <c r="AY359" s="15" t="s">
        <v>174</v>
      </c>
      <c r="BE359" s="229">
        <f>IF(N359="základní",J359,0)</f>
        <v>0</v>
      </c>
      <c r="BF359" s="229">
        <f>IF(N359="snížená",J359,0)</f>
        <v>0</v>
      </c>
      <c r="BG359" s="229">
        <f>IF(N359="zákl. přenesená",J359,0)</f>
        <v>0</v>
      </c>
      <c r="BH359" s="229">
        <f>IF(N359="sníž. přenesená",J359,0)</f>
        <v>0</v>
      </c>
      <c r="BI359" s="229">
        <f>IF(N359="nulová",J359,0)</f>
        <v>0</v>
      </c>
      <c r="BJ359" s="15" t="s">
        <v>87</v>
      </c>
      <c r="BK359" s="229">
        <f>ROUND(I359*H359,2)</f>
        <v>0</v>
      </c>
      <c r="BL359" s="15" t="s">
        <v>347</v>
      </c>
      <c r="BM359" s="15" t="s">
        <v>772</v>
      </c>
    </row>
    <row r="360" s="1" customFormat="1">
      <c r="B360" s="37"/>
      <c r="C360" s="38"/>
      <c r="D360" s="230" t="s">
        <v>181</v>
      </c>
      <c r="E360" s="38"/>
      <c r="F360" s="231" t="s">
        <v>771</v>
      </c>
      <c r="G360" s="38"/>
      <c r="H360" s="38"/>
      <c r="I360" s="142"/>
      <c r="J360" s="38"/>
      <c r="K360" s="38"/>
      <c r="L360" s="42"/>
      <c r="M360" s="232"/>
      <c r="N360" s="78"/>
      <c r="O360" s="78"/>
      <c r="P360" s="78"/>
      <c r="Q360" s="78"/>
      <c r="R360" s="78"/>
      <c r="S360" s="78"/>
      <c r="T360" s="79"/>
      <c r="AT360" s="15" t="s">
        <v>181</v>
      </c>
      <c r="AU360" s="15" t="s">
        <v>90</v>
      </c>
    </row>
    <row r="361" s="12" customFormat="1">
      <c r="B361" s="236"/>
      <c r="C361" s="237"/>
      <c r="D361" s="230" t="s">
        <v>287</v>
      </c>
      <c r="E361" s="238" t="s">
        <v>1</v>
      </c>
      <c r="F361" s="239" t="s">
        <v>200</v>
      </c>
      <c r="G361" s="237"/>
      <c r="H361" s="240">
        <v>6</v>
      </c>
      <c r="I361" s="241"/>
      <c r="J361" s="237"/>
      <c r="K361" s="237"/>
      <c r="L361" s="242"/>
      <c r="M361" s="243"/>
      <c r="N361" s="244"/>
      <c r="O361" s="244"/>
      <c r="P361" s="244"/>
      <c r="Q361" s="244"/>
      <c r="R361" s="244"/>
      <c r="S361" s="244"/>
      <c r="T361" s="245"/>
      <c r="AT361" s="246" t="s">
        <v>287</v>
      </c>
      <c r="AU361" s="246" t="s">
        <v>90</v>
      </c>
      <c r="AV361" s="12" t="s">
        <v>90</v>
      </c>
      <c r="AW361" s="12" t="s">
        <v>40</v>
      </c>
      <c r="AX361" s="12" t="s">
        <v>87</v>
      </c>
      <c r="AY361" s="246" t="s">
        <v>174</v>
      </c>
    </row>
    <row r="362" s="1" customFormat="1" ht="16.5" customHeight="1">
      <c r="B362" s="37"/>
      <c r="C362" s="218" t="s">
        <v>773</v>
      </c>
      <c r="D362" s="218" t="s">
        <v>175</v>
      </c>
      <c r="E362" s="219" t="s">
        <v>774</v>
      </c>
      <c r="F362" s="220" t="s">
        <v>775</v>
      </c>
      <c r="G362" s="221" t="s">
        <v>463</v>
      </c>
      <c r="H362" s="222">
        <v>6.2000000000000002</v>
      </c>
      <c r="I362" s="223"/>
      <c r="J362" s="224">
        <f>ROUND(I362*H362,2)</f>
        <v>0</v>
      </c>
      <c r="K362" s="220" t="s">
        <v>274</v>
      </c>
      <c r="L362" s="42"/>
      <c r="M362" s="225" t="s">
        <v>1</v>
      </c>
      <c r="N362" s="226" t="s">
        <v>50</v>
      </c>
      <c r="O362" s="78"/>
      <c r="P362" s="227">
        <f>O362*H362</f>
        <v>0</v>
      </c>
      <c r="Q362" s="227">
        <v>3.0000000000000001E-05</v>
      </c>
      <c r="R362" s="227">
        <f>Q362*H362</f>
        <v>0.00018600000000000002</v>
      </c>
      <c r="S362" s="227">
        <v>0</v>
      </c>
      <c r="T362" s="228">
        <f>S362*H362</f>
        <v>0</v>
      </c>
      <c r="AR362" s="15" t="s">
        <v>347</v>
      </c>
      <c r="AT362" s="15" t="s">
        <v>175</v>
      </c>
      <c r="AU362" s="15" t="s">
        <v>90</v>
      </c>
      <c r="AY362" s="15" t="s">
        <v>174</v>
      </c>
      <c r="BE362" s="229">
        <f>IF(N362="základní",J362,0)</f>
        <v>0</v>
      </c>
      <c r="BF362" s="229">
        <f>IF(N362="snížená",J362,0)</f>
        <v>0</v>
      </c>
      <c r="BG362" s="229">
        <f>IF(N362="zákl. přenesená",J362,0)</f>
        <v>0</v>
      </c>
      <c r="BH362" s="229">
        <f>IF(N362="sníž. přenesená",J362,0)</f>
        <v>0</v>
      </c>
      <c r="BI362" s="229">
        <f>IF(N362="nulová",J362,0)</f>
        <v>0</v>
      </c>
      <c r="BJ362" s="15" t="s">
        <v>87</v>
      </c>
      <c r="BK362" s="229">
        <f>ROUND(I362*H362,2)</f>
        <v>0</v>
      </c>
      <c r="BL362" s="15" t="s">
        <v>347</v>
      </c>
      <c r="BM362" s="15" t="s">
        <v>776</v>
      </c>
    </row>
    <row r="363" s="1" customFormat="1">
      <c r="B363" s="37"/>
      <c r="C363" s="38"/>
      <c r="D363" s="230" t="s">
        <v>181</v>
      </c>
      <c r="E363" s="38"/>
      <c r="F363" s="231" t="s">
        <v>775</v>
      </c>
      <c r="G363" s="38"/>
      <c r="H363" s="38"/>
      <c r="I363" s="142"/>
      <c r="J363" s="38"/>
      <c r="K363" s="38"/>
      <c r="L363" s="42"/>
      <c r="M363" s="232"/>
      <c r="N363" s="78"/>
      <c r="O363" s="78"/>
      <c r="P363" s="78"/>
      <c r="Q363" s="78"/>
      <c r="R363" s="78"/>
      <c r="S363" s="78"/>
      <c r="T363" s="79"/>
      <c r="AT363" s="15" t="s">
        <v>181</v>
      </c>
      <c r="AU363" s="15" t="s">
        <v>90</v>
      </c>
    </row>
    <row r="364" s="1" customFormat="1" ht="16.5" customHeight="1">
      <c r="B364" s="37"/>
      <c r="C364" s="247" t="s">
        <v>777</v>
      </c>
      <c r="D364" s="247" t="s">
        <v>312</v>
      </c>
      <c r="E364" s="248" t="s">
        <v>778</v>
      </c>
      <c r="F364" s="249" t="s">
        <v>779</v>
      </c>
      <c r="G364" s="250" t="s">
        <v>320</v>
      </c>
      <c r="H364" s="251">
        <v>12</v>
      </c>
      <c r="I364" s="252"/>
      <c r="J364" s="253">
        <f>ROUND(I364*H364,2)</f>
        <v>0</v>
      </c>
      <c r="K364" s="249" t="s">
        <v>274</v>
      </c>
      <c r="L364" s="254"/>
      <c r="M364" s="255" t="s">
        <v>1</v>
      </c>
      <c r="N364" s="256" t="s">
        <v>50</v>
      </c>
      <c r="O364" s="78"/>
      <c r="P364" s="227">
        <f>O364*H364</f>
        <v>0</v>
      </c>
      <c r="Q364" s="227">
        <v>0.0088000000000000005</v>
      </c>
      <c r="R364" s="227">
        <f>Q364*H364</f>
        <v>0.1056</v>
      </c>
      <c r="S364" s="227">
        <v>0</v>
      </c>
      <c r="T364" s="228">
        <f>S364*H364</f>
        <v>0</v>
      </c>
      <c r="AR364" s="15" t="s">
        <v>432</v>
      </c>
      <c r="AT364" s="15" t="s">
        <v>312</v>
      </c>
      <c r="AU364" s="15" t="s">
        <v>90</v>
      </c>
      <c r="AY364" s="15" t="s">
        <v>174</v>
      </c>
      <c r="BE364" s="229">
        <f>IF(N364="základní",J364,0)</f>
        <v>0</v>
      </c>
      <c r="BF364" s="229">
        <f>IF(N364="snížená",J364,0)</f>
        <v>0</v>
      </c>
      <c r="BG364" s="229">
        <f>IF(N364="zákl. přenesená",J364,0)</f>
        <v>0</v>
      </c>
      <c r="BH364" s="229">
        <f>IF(N364="sníž. přenesená",J364,0)</f>
        <v>0</v>
      </c>
      <c r="BI364" s="229">
        <f>IF(N364="nulová",J364,0)</f>
        <v>0</v>
      </c>
      <c r="BJ364" s="15" t="s">
        <v>87</v>
      </c>
      <c r="BK364" s="229">
        <f>ROUND(I364*H364,2)</f>
        <v>0</v>
      </c>
      <c r="BL364" s="15" t="s">
        <v>347</v>
      </c>
      <c r="BM364" s="15" t="s">
        <v>780</v>
      </c>
    </row>
    <row r="365" s="1" customFormat="1">
      <c r="B365" s="37"/>
      <c r="C365" s="38"/>
      <c r="D365" s="230" t="s">
        <v>181</v>
      </c>
      <c r="E365" s="38"/>
      <c r="F365" s="231" t="s">
        <v>781</v>
      </c>
      <c r="G365" s="38"/>
      <c r="H365" s="38"/>
      <c r="I365" s="142"/>
      <c r="J365" s="38"/>
      <c r="K365" s="38"/>
      <c r="L365" s="42"/>
      <c r="M365" s="232"/>
      <c r="N365" s="78"/>
      <c r="O365" s="78"/>
      <c r="P365" s="78"/>
      <c r="Q365" s="78"/>
      <c r="R365" s="78"/>
      <c r="S365" s="78"/>
      <c r="T365" s="79"/>
      <c r="AT365" s="15" t="s">
        <v>181</v>
      </c>
      <c r="AU365" s="15" t="s">
        <v>90</v>
      </c>
    </row>
    <row r="366" s="12" customFormat="1">
      <c r="B366" s="236"/>
      <c r="C366" s="237"/>
      <c r="D366" s="230" t="s">
        <v>287</v>
      </c>
      <c r="E366" s="238" t="s">
        <v>1</v>
      </c>
      <c r="F366" s="239" t="s">
        <v>225</v>
      </c>
      <c r="G366" s="237"/>
      <c r="H366" s="240">
        <v>12</v>
      </c>
      <c r="I366" s="241"/>
      <c r="J366" s="237"/>
      <c r="K366" s="237"/>
      <c r="L366" s="242"/>
      <c r="M366" s="243"/>
      <c r="N366" s="244"/>
      <c r="O366" s="244"/>
      <c r="P366" s="244"/>
      <c r="Q366" s="244"/>
      <c r="R366" s="244"/>
      <c r="S366" s="244"/>
      <c r="T366" s="245"/>
      <c r="AT366" s="246" t="s">
        <v>287</v>
      </c>
      <c r="AU366" s="246" t="s">
        <v>90</v>
      </c>
      <c r="AV366" s="12" t="s">
        <v>90</v>
      </c>
      <c r="AW366" s="12" t="s">
        <v>40</v>
      </c>
      <c r="AX366" s="12" t="s">
        <v>87</v>
      </c>
      <c r="AY366" s="246" t="s">
        <v>174</v>
      </c>
    </row>
    <row r="367" s="1" customFormat="1" ht="16.5" customHeight="1">
      <c r="B367" s="37"/>
      <c r="C367" s="218" t="s">
        <v>782</v>
      </c>
      <c r="D367" s="218" t="s">
        <v>175</v>
      </c>
      <c r="E367" s="219" t="s">
        <v>783</v>
      </c>
      <c r="F367" s="220" t="s">
        <v>784</v>
      </c>
      <c r="G367" s="221" t="s">
        <v>320</v>
      </c>
      <c r="H367" s="222">
        <v>2</v>
      </c>
      <c r="I367" s="223"/>
      <c r="J367" s="224">
        <f>ROUND(I367*H367,2)</f>
        <v>0</v>
      </c>
      <c r="K367" s="220" t="s">
        <v>274</v>
      </c>
      <c r="L367" s="42"/>
      <c r="M367" s="225" t="s">
        <v>1</v>
      </c>
      <c r="N367" s="226" t="s">
        <v>50</v>
      </c>
      <c r="O367" s="78"/>
      <c r="P367" s="227">
        <f>O367*H367</f>
        <v>0</v>
      </c>
      <c r="Q367" s="227">
        <v>0</v>
      </c>
      <c r="R367" s="227">
        <f>Q367*H367</f>
        <v>0</v>
      </c>
      <c r="S367" s="227">
        <v>0</v>
      </c>
      <c r="T367" s="228">
        <f>S367*H367</f>
        <v>0</v>
      </c>
      <c r="AR367" s="15" t="s">
        <v>347</v>
      </c>
      <c r="AT367" s="15" t="s">
        <v>175</v>
      </c>
      <c r="AU367" s="15" t="s">
        <v>90</v>
      </c>
      <c r="AY367" s="15" t="s">
        <v>174</v>
      </c>
      <c r="BE367" s="229">
        <f>IF(N367="základní",J367,0)</f>
        <v>0</v>
      </c>
      <c r="BF367" s="229">
        <f>IF(N367="snížená",J367,0)</f>
        <v>0</v>
      </c>
      <c r="BG367" s="229">
        <f>IF(N367="zákl. přenesená",J367,0)</f>
        <v>0</v>
      </c>
      <c r="BH367" s="229">
        <f>IF(N367="sníž. přenesená",J367,0)</f>
        <v>0</v>
      </c>
      <c r="BI367" s="229">
        <f>IF(N367="nulová",J367,0)</f>
        <v>0</v>
      </c>
      <c r="BJ367" s="15" t="s">
        <v>87</v>
      </c>
      <c r="BK367" s="229">
        <f>ROUND(I367*H367,2)</f>
        <v>0</v>
      </c>
      <c r="BL367" s="15" t="s">
        <v>347</v>
      </c>
      <c r="BM367" s="15" t="s">
        <v>785</v>
      </c>
    </row>
    <row r="368" s="1" customFormat="1">
      <c r="B368" s="37"/>
      <c r="C368" s="38"/>
      <c r="D368" s="230" t="s">
        <v>181</v>
      </c>
      <c r="E368" s="38"/>
      <c r="F368" s="231" t="s">
        <v>786</v>
      </c>
      <c r="G368" s="38"/>
      <c r="H368" s="38"/>
      <c r="I368" s="142"/>
      <c r="J368" s="38"/>
      <c r="K368" s="38"/>
      <c r="L368" s="42"/>
      <c r="M368" s="232"/>
      <c r="N368" s="78"/>
      <c r="O368" s="78"/>
      <c r="P368" s="78"/>
      <c r="Q368" s="78"/>
      <c r="R368" s="78"/>
      <c r="S368" s="78"/>
      <c r="T368" s="79"/>
      <c r="AT368" s="15" t="s">
        <v>181</v>
      </c>
      <c r="AU368" s="15" t="s">
        <v>90</v>
      </c>
    </row>
    <row r="369" s="12" customFormat="1">
      <c r="B369" s="236"/>
      <c r="C369" s="237"/>
      <c r="D369" s="230" t="s">
        <v>287</v>
      </c>
      <c r="E369" s="238" t="s">
        <v>1</v>
      </c>
      <c r="F369" s="239" t="s">
        <v>90</v>
      </c>
      <c r="G369" s="237"/>
      <c r="H369" s="240">
        <v>2</v>
      </c>
      <c r="I369" s="241"/>
      <c r="J369" s="237"/>
      <c r="K369" s="237"/>
      <c r="L369" s="242"/>
      <c r="M369" s="243"/>
      <c r="N369" s="244"/>
      <c r="O369" s="244"/>
      <c r="P369" s="244"/>
      <c r="Q369" s="244"/>
      <c r="R369" s="244"/>
      <c r="S369" s="244"/>
      <c r="T369" s="245"/>
      <c r="AT369" s="246" t="s">
        <v>287</v>
      </c>
      <c r="AU369" s="246" t="s">
        <v>90</v>
      </c>
      <c r="AV369" s="12" t="s">
        <v>90</v>
      </c>
      <c r="AW369" s="12" t="s">
        <v>40</v>
      </c>
      <c r="AX369" s="12" t="s">
        <v>87</v>
      </c>
      <c r="AY369" s="246" t="s">
        <v>174</v>
      </c>
    </row>
    <row r="370" s="1" customFormat="1" ht="16.5" customHeight="1">
      <c r="B370" s="37"/>
      <c r="C370" s="218" t="s">
        <v>787</v>
      </c>
      <c r="D370" s="218" t="s">
        <v>175</v>
      </c>
      <c r="E370" s="219" t="s">
        <v>788</v>
      </c>
      <c r="F370" s="220" t="s">
        <v>789</v>
      </c>
      <c r="G370" s="221" t="s">
        <v>305</v>
      </c>
      <c r="H370" s="222">
        <v>37.200000000000003</v>
      </c>
      <c r="I370" s="223"/>
      <c r="J370" s="224">
        <f>ROUND(I370*H370,2)</f>
        <v>0</v>
      </c>
      <c r="K370" s="220" t="s">
        <v>274</v>
      </c>
      <c r="L370" s="42"/>
      <c r="M370" s="225" t="s">
        <v>1</v>
      </c>
      <c r="N370" s="226" t="s">
        <v>50</v>
      </c>
      <c r="O370" s="78"/>
      <c r="P370" s="227">
        <f>O370*H370</f>
        <v>0</v>
      </c>
      <c r="Q370" s="227">
        <v>1.0000000000000001E-05</v>
      </c>
      <c r="R370" s="227">
        <f>Q370*H370</f>
        <v>0.00037200000000000004</v>
      </c>
      <c r="S370" s="227">
        <v>0</v>
      </c>
      <c r="T370" s="228">
        <f>S370*H370</f>
        <v>0</v>
      </c>
      <c r="AR370" s="15" t="s">
        <v>347</v>
      </c>
      <c r="AT370" s="15" t="s">
        <v>175</v>
      </c>
      <c r="AU370" s="15" t="s">
        <v>90</v>
      </c>
      <c r="AY370" s="15" t="s">
        <v>174</v>
      </c>
      <c r="BE370" s="229">
        <f>IF(N370="základní",J370,0)</f>
        <v>0</v>
      </c>
      <c r="BF370" s="229">
        <f>IF(N370="snížená",J370,0)</f>
        <v>0</v>
      </c>
      <c r="BG370" s="229">
        <f>IF(N370="zákl. přenesená",J370,0)</f>
        <v>0</v>
      </c>
      <c r="BH370" s="229">
        <f>IF(N370="sníž. přenesená",J370,0)</f>
        <v>0</v>
      </c>
      <c r="BI370" s="229">
        <f>IF(N370="nulová",J370,0)</f>
        <v>0</v>
      </c>
      <c r="BJ370" s="15" t="s">
        <v>87</v>
      </c>
      <c r="BK370" s="229">
        <f>ROUND(I370*H370,2)</f>
        <v>0</v>
      </c>
      <c r="BL370" s="15" t="s">
        <v>347</v>
      </c>
      <c r="BM370" s="15" t="s">
        <v>790</v>
      </c>
    </row>
    <row r="371" s="1" customFormat="1">
      <c r="B371" s="37"/>
      <c r="C371" s="38"/>
      <c r="D371" s="230" t="s">
        <v>181</v>
      </c>
      <c r="E371" s="38"/>
      <c r="F371" s="231" t="s">
        <v>791</v>
      </c>
      <c r="G371" s="38"/>
      <c r="H371" s="38"/>
      <c r="I371" s="142"/>
      <c r="J371" s="38"/>
      <c r="K371" s="38"/>
      <c r="L371" s="42"/>
      <c r="M371" s="232"/>
      <c r="N371" s="78"/>
      <c r="O371" s="78"/>
      <c r="P371" s="78"/>
      <c r="Q371" s="78"/>
      <c r="R371" s="78"/>
      <c r="S371" s="78"/>
      <c r="T371" s="79"/>
      <c r="AT371" s="15" t="s">
        <v>181</v>
      </c>
      <c r="AU371" s="15" t="s">
        <v>90</v>
      </c>
    </row>
    <row r="372" s="12" customFormat="1">
      <c r="B372" s="236"/>
      <c r="C372" s="237"/>
      <c r="D372" s="230" t="s">
        <v>287</v>
      </c>
      <c r="E372" s="238" t="s">
        <v>1</v>
      </c>
      <c r="F372" s="239" t="s">
        <v>558</v>
      </c>
      <c r="G372" s="237"/>
      <c r="H372" s="240">
        <v>37.200000000000003</v>
      </c>
      <c r="I372" s="241"/>
      <c r="J372" s="237"/>
      <c r="K372" s="237"/>
      <c r="L372" s="242"/>
      <c r="M372" s="243"/>
      <c r="N372" s="244"/>
      <c r="O372" s="244"/>
      <c r="P372" s="244"/>
      <c r="Q372" s="244"/>
      <c r="R372" s="244"/>
      <c r="S372" s="244"/>
      <c r="T372" s="245"/>
      <c r="AT372" s="246" t="s">
        <v>287</v>
      </c>
      <c r="AU372" s="246" t="s">
        <v>90</v>
      </c>
      <c r="AV372" s="12" t="s">
        <v>90</v>
      </c>
      <c r="AW372" s="12" t="s">
        <v>40</v>
      </c>
      <c r="AX372" s="12" t="s">
        <v>87</v>
      </c>
      <c r="AY372" s="246" t="s">
        <v>174</v>
      </c>
    </row>
    <row r="373" s="1" customFormat="1" ht="16.5" customHeight="1">
      <c r="B373" s="37"/>
      <c r="C373" s="247" t="s">
        <v>792</v>
      </c>
      <c r="D373" s="247" t="s">
        <v>312</v>
      </c>
      <c r="E373" s="248" t="s">
        <v>793</v>
      </c>
      <c r="F373" s="249" t="s">
        <v>794</v>
      </c>
      <c r="G373" s="250" t="s">
        <v>305</v>
      </c>
      <c r="H373" s="251">
        <v>39.060000000000002</v>
      </c>
      <c r="I373" s="252"/>
      <c r="J373" s="253">
        <f>ROUND(I373*H373,2)</f>
        <v>0</v>
      </c>
      <c r="K373" s="249" t="s">
        <v>274</v>
      </c>
      <c r="L373" s="254"/>
      <c r="M373" s="255" t="s">
        <v>1</v>
      </c>
      <c r="N373" s="256" t="s">
        <v>50</v>
      </c>
      <c r="O373" s="78"/>
      <c r="P373" s="227">
        <f>O373*H373</f>
        <v>0</v>
      </c>
      <c r="Q373" s="227">
        <v>0.00013999999999999999</v>
      </c>
      <c r="R373" s="227">
        <f>Q373*H373</f>
        <v>0.0054684</v>
      </c>
      <c r="S373" s="227">
        <v>0</v>
      </c>
      <c r="T373" s="228">
        <f>S373*H373</f>
        <v>0</v>
      </c>
      <c r="AR373" s="15" t="s">
        <v>432</v>
      </c>
      <c r="AT373" s="15" t="s">
        <v>312</v>
      </c>
      <c r="AU373" s="15" t="s">
        <v>90</v>
      </c>
      <c r="AY373" s="15" t="s">
        <v>174</v>
      </c>
      <c r="BE373" s="229">
        <f>IF(N373="základní",J373,0)</f>
        <v>0</v>
      </c>
      <c r="BF373" s="229">
        <f>IF(N373="snížená",J373,0)</f>
        <v>0</v>
      </c>
      <c r="BG373" s="229">
        <f>IF(N373="zákl. přenesená",J373,0)</f>
        <v>0</v>
      </c>
      <c r="BH373" s="229">
        <f>IF(N373="sníž. přenesená",J373,0)</f>
        <v>0</v>
      </c>
      <c r="BI373" s="229">
        <f>IF(N373="nulová",J373,0)</f>
        <v>0</v>
      </c>
      <c r="BJ373" s="15" t="s">
        <v>87</v>
      </c>
      <c r="BK373" s="229">
        <f>ROUND(I373*H373,2)</f>
        <v>0</v>
      </c>
      <c r="BL373" s="15" t="s">
        <v>347</v>
      </c>
      <c r="BM373" s="15" t="s">
        <v>795</v>
      </c>
    </row>
    <row r="374" s="1" customFormat="1">
      <c r="B374" s="37"/>
      <c r="C374" s="38"/>
      <c r="D374" s="230" t="s">
        <v>181</v>
      </c>
      <c r="E374" s="38"/>
      <c r="F374" s="231" t="s">
        <v>796</v>
      </c>
      <c r="G374" s="38"/>
      <c r="H374" s="38"/>
      <c r="I374" s="142"/>
      <c r="J374" s="38"/>
      <c r="K374" s="38"/>
      <c r="L374" s="42"/>
      <c r="M374" s="232"/>
      <c r="N374" s="78"/>
      <c r="O374" s="78"/>
      <c r="P374" s="78"/>
      <c r="Q374" s="78"/>
      <c r="R374" s="78"/>
      <c r="S374" s="78"/>
      <c r="T374" s="79"/>
      <c r="AT374" s="15" t="s">
        <v>181</v>
      </c>
      <c r="AU374" s="15" t="s">
        <v>90</v>
      </c>
    </row>
    <row r="375" s="12" customFormat="1">
      <c r="B375" s="236"/>
      <c r="C375" s="237"/>
      <c r="D375" s="230" t="s">
        <v>287</v>
      </c>
      <c r="E375" s="237"/>
      <c r="F375" s="239" t="s">
        <v>581</v>
      </c>
      <c r="G375" s="237"/>
      <c r="H375" s="240">
        <v>39.060000000000002</v>
      </c>
      <c r="I375" s="241"/>
      <c r="J375" s="237"/>
      <c r="K375" s="237"/>
      <c r="L375" s="242"/>
      <c r="M375" s="243"/>
      <c r="N375" s="244"/>
      <c r="O375" s="244"/>
      <c r="P375" s="244"/>
      <c r="Q375" s="244"/>
      <c r="R375" s="244"/>
      <c r="S375" s="244"/>
      <c r="T375" s="245"/>
      <c r="AT375" s="246" t="s">
        <v>287</v>
      </c>
      <c r="AU375" s="246" t="s">
        <v>90</v>
      </c>
      <c r="AV375" s="12" t="s">
        <v>90</v>
      </c>
      <c r="AW375" s="12" t="s">
        <v>4</v>
      </c>
      <c r="AX375" s="12" t="s">
        <v>87</v>
      </c>
      <c r="AY375" s="246" t="s">
        <v>174</v>
      </c>
    </row>
    <row r="376" s="11" customFormat="1" ht="22.8" customHeight="1">
      <c r="B376" s="202"/>
      <c r="C376" s="203"/>
      <c r="D376" s="204" t="s">
        <v>78</v>
      </c>
      <c r="E376" s="216" t="s">
        <v>797</v>
      </c>
      <c r="F376" s="216" t="s">
        <v>798</v>
      </c>
      <c r="G376" s="203"/>
      <c r="H376" s="203"/>
      <c r="I376" s="206"/>
      <c r="J376" s="217">
        <f>BK376</f>
        <v>0</v>
      </c>
      <c r="K376" s="203"/>
      <c r="L376" s="208"/>
      <c r="M376" s="209"/>
      <c r="N376" s="210"/>
      <c r="O376" s="210"/>
      <c r="P376" s="211">
        <f>SUM(P377:P395)</f>
        <v>0</v>
      </c>
      <c r="Q376" s="210"/>
      <c r="R376" s="211">
        <f>SUM(R377:R395)</f>
        <v>0.072569999999999996</v>
      </c>
      <c r="S376" s="210"/>
      <c r="T376" s="212">
        <f>SUM(T377:T395)</f>
        <v>0</v>
      </c>
      <c r="AR376" s="213" t="s">
        <v>90</v>
      </c>
      <c r="AT376" s="214" t="s">
        <v>78</v>
      </c>
      <c r="AU376" s="214" t="s">
        <v>87</v>
      </c>
      <c r="AY376" s="213" t="s">
        <v>174</v>
      </c>
      <c r="BK376" s="215">
        <f>SUM(BK377:BK395)</f>
        <v>0</v>
      </c>
    </row>
    <row r="377" s="1" customFormat="1" ht="16.5" customHeight="1">
      <c r="B377" s="37"/>
      <c r="C377" s="218" t="s">
        <v>799</v>
      </c>
      <c r="D377" s="218" t="s">
        <v>175</v>
      </c>
      <c r="E377" s="219" t="s">
        <v>800</v>
      </c>
      <c r="F377" s="220" t="s">
        <v>801</v>
      </c>
      <c r="G377" s="221" t="s">
        <v>305</v>
      </c>
      <c r="H377" s="222">
        <v>1</v>
      </c>
      <c r="I377" s="223"/>
      <c r="J377" s="224">
        <f>ROUND(I377*H377,2)</f>
        <v>0</v>
      </c>
      <c r="K377" s="220" t="s">
        <v>274</v>
      </c>
      <c r="L377" s="42"/>
      <c r="M377" s="225" t="s">
        <v>1</v>
      </c>
      <c r="N377" s="226" t="s">
        <v>50</v>
      </c>
      <c r="O377" s="78"/>
      <c r="P377" s="227">
        <f>O377*H377</f>
        <v>0</v>
      </c>
      <c r="Q377" s="227">
        <v>0.00027</v>
      </c>
      <c r="R377" s="227">
        <f>Q377*H377</f>
        <v>0.00027</v>
      </c>
      <c r="S377" s="227">
        <v>0</v>
      </c>
      <c r="T377" s="228">
        <f>S377*H377</f>
        <v>0</v>
      </c>
      <c r="AR377" s="15" t="s">
        <v>347</v>
      </c>
      <c r="AT377" s="15" t="s">
        <v>175</v>
      </c>
      <c r="AU377" s="15" t="s">
        <v>90</v>
      </c>
      <c r="AY377" s="15" t="s">
        <v>174</v>
      </c>
      <c r="BE377" s="229">
        <f>IF(N377="základní",J377,0)</f>
        <v>0</v>
      </c>
      <c r="BF377" s="229">
        <f>IF(N377="snížená",J377,0)</f>
        <v>0</v>
      </c>
      <c r="BG377" s="229">
        <f>IF(N377="zákl. přenesená",J377,0)</f>
        <v>0</v>
      </c>
      <c r="BH377" s="229">
        <f>IF(N377="sníž. přenesená",J377,0)</f>
        <v>0</v>
      </c>
      <c r="BI377" s="229">
        <f>IF(N377="nulová",J377,0)</f>
        <v>0</v>
      </c>
      <c r="BJ377" s="15" t="s">
        <v>87</v>
      </c>
      <c r="BK377" s="229">
        <f>ROUND(I377*H377,2)</f>
        <v>0</v>
      </c>
      <c r="BL377" s="15" t="s">
        <v>347</v>
      </c>
      <c r="BM377" s="15" t="s">
        <v>802</v>
      </c>
    </row>
    <row r="378" s="1" customFormat="1">
      <c r="B378" s="37"/>
      <c r="C378" s="38"/>
      <c r="D378" s="230" t="s">
        <v>181</v>
      </c>
      <c r="E378" s="38"/>
      <c r="F378" s="231" t="s">
        <v>801</v>
      </c>
      <c r="G378" s="38"/>
      <c r="H378" s="38"/>
      <c r="I378" s="142"/>
      <c r="J378" s="38"/>
      <c r="K378" s="38"/>
      <c r="L378" s="42"/>
      <c r="M378" s="232"/>
      <c r="N378" s="78"/>
      <c r="O378" s="78"/>
      <c r="P378" s="78"/>
      <c r="Q378" s="78"/>
      <c r="R378" s="78"/>
      <c r="S378" s="78"/>
      <c r="T378" s="79"/>
      <c r="AT378" s="15" t="s">
        <v>181</v>
      </c>
      <c r="AU378" s="15" t="s">
        <v>90</v>
      </c>
    </row>
    <row r="379" s="1" customFormat="1" ht="16.5" customHeight="1">
      <c r="B379" s="37"/>
      <c r="C379" s="247" t="s">
        <v>803</v>
      </c>
      <c r="D379" s="247" t="s">
        <v>312</v>
      </c>
      <c r="E379" s="248" t="s">
        <v>804</v>
      </c>
      <c r="F379" s="249" t="s">
        <v>805</v>
      </c>
      <c r="G379" s="250" t="s">
        <v>320</v>
      </c>
      <c r="H379" s="251">
        <v>1</v>
      </c>
      <c r="I379" s="252"/>
      <c r="J379" s="253">
        <f>ROUND(I379*H379,2)</f>
        <v>0</v>
      </c>
      <c r="K379" s="249" t="s">
        <v>330</v>
      </c>
      <c r="L379" s="254"/>
      <c r="M379" s="255" t="s">
        <v>1</v>
      </c>
      <c r="N379" s="256" t="s">
        <v>50</v>
      </c>
      <c r="O379" s="78"/>
      <c r="P379" s="227">
        <f>O379*H379</f>
        <v>0</v>
      </c>
      <c r="Q379" s="227">
        <v>0.017000000000000001</v>
      </c>
      <c r="R379" s="227">
        <f>Q379*H379</f>
        <v>0.017000000000000001</v>
      </c>
      <c r="S379" s="227">
        <v>0</v>
      </c>
      <c r="T379" s="228">
        <f>S379*H379</f>
        <v>0</v>
      </c>
      <c r="AR379" s="15" t="s">
        <v>432</v>
      </c>
      <c r="AT379" s="15" t="s">
        <v>312</v>
      </c>
      <c r="AU379" s="15" t="s">
        <v>90</v>
      </c>
      <c r="AY379" s="15" t="s">
        <v>174</v>
      </c>
      <c r="BE379" s="229">
        <f>IF(N379="základní",J379,0)</f>
        <v>0</v>
      </c>
      <c r="BF379" s="229">
        <f>IF(N379="snížená",J379,0)</f>
        <v>0</v>
      </c>
      <c r="BG379" s="229">
        <f>IF(N379="zákl. přenesená",J379,0)</f>
        <v>0</v>
      </c>
      <c r="BH379" s="229">
        <f>IF(N379="sníž. přenesená",J379,0)</f>
        <v>0</v>
      </c>
      <c r="BI379" s="229">
        <f>IF(N379="nulová",J379,0)</f>
        <v>0</v>
      </c>
      <c r="BJ379" s="15" t="s">
        <v>87</v>
      </c>
      <c r="BK379" s="229">
        <f>ROUND(I379*H379,2)</f>
        <v>0</v>
      </c>
      <c r="BL379" s="15" t="s">
        <v>347</v>
      </c>
      <c r="BM379" s="15" t="s">
        <v>806</v>
      </c>
    </row>
    <row r="380" s="1" customFormat="1">
      <c r="B380" s="37"/>
      <c r="C380" s="38"/>
      <c r="D380" s="230" t="s">
        <v>181</v>
      </c>
      <c r="E380" s="38"/>
      <c r="F380" s="231" t="s">
        <v>807</v>
      </c>
      <c r="G380" s="38"/>
      <c r="H380" s="38"/>
      <c r="I380" s="142"/>
      <c r="J380" s="38"/>
      <c r="K380" s="38"/>
      <c r="L380" s="42"/>
      <c r="M380" s="232"/>
      <c r="N380" s="78"/>
      <c r="O380" s="78"/>
      <c r="P380" s="78"/>
      <c r="Q380" s="78"/>
      <c r="R380" s="78"/>
      <c r="S380" s="78"/>
      <c r="T380" s="79"/>
      <c r="AT380" s="15" t="s">
        <v>181</v>
      </c>
      <c r="AU380" s="15" t="s">
        <v>90</v>
      </c>
    </row>
    <row r="381" s="1" customFormat="1" ht="16.5" customHeight="1">
      <c r="B381" s="37"/>
      <c r="C381" s="218" t="s">
        <v>808</v>
      </c>
      <c r="D381" s="218" t="s">
        <v>175</v>
      </c>
      <c r="E381" s="219" t="s">
        <v>809</v>
      </c>
      <c r="F381" s="220" t="s">
        <v>810</v>
      </c>
      <c r="G381" s="221" t="s">
        <v>320</v>
      </c>
      <c r="H381" s="222">
        <v>1</v>
      </c>
      <c r="I381" s="223"/>
      <c r="J381" s="224">
        <f>ROUND(I381*H381,2)</f>
        <v>0</v>
      </c>
      <c r="K381" s="220" t="s">
        <v>274</v>
      </c>
      <c r="L381" s="42"/>
      <c r="M381" s="225" t="s">
        <v>1</v>
      </c>
      <c r="N381" s="226" t="s">
        <v>50</v>
      </c>
      <c r="O381" s="78"/>
      <c r="P381" s="227">
        <f>O381*H381</f>
        <v>0</v>
      </c>
      <c r="Q381" s="227">
        <v>0</v>
      </c>
      <c r="R381" s="227">
        <f>Q381*H381</f>
        <v>0</v>
      </c>
      <c r="S381" s="227">
        <v>0</v>
      </c>
      <c r="T381" s="228">
        <f>S381*H381</f>
        <v>0</v>
      </c>
      <c r="AR381" s="15" t="s">
        <v>347</v>
      </c>
      <c r="AT381" s="15" t="s">
        <v>175</v>
      </c>
      <c r="AU381" s="15" t="s">
        <v>90</v>
      </c>
      <c r="AY381" s="15" t="s">
        <v>174</v>
      </c>
      <c r="BE381" s="229">
        <f>IF(N381="základní",J381,0)</f>
        <v>0</v>
      </c>
      <c r="BF381" s="229">
        <f>IF(N381="snížená",J381,0)</f>
        <v>0</v>
      </c>
      <c r="BG381" s="229">
        <f>IF(N381="zákl. přenesená",J381,0)</f>
        <v>0</v>
      </c>
      <c r="BH381" s="229">
        <f>IF(N381="sníž. přenesená",J381,0)</f>
        <v>0</v>
      </c>
      <c r="BI381" s="229">
        <f>IF(N381="nulová",J381,0)</f>
        <v>0</v>
      </c>
      <c r="BJ381" s="15" t="s">
        <v>87</v>
      </c>
      <c r="BK381" s="229">
        <f>ROUND(I381*H381,2)</f>
        <v>0</v>
      </c>
      <c r="BL381" s="15" t="s">
        <v>347</v>
      </c>
      <c r="BM381" s="15" t="s">
        <v>811</v>
      </c>
    </row>
    <row r="382" s="1" customFormat="1">
      <c r="B382" s="37"/>
      <c r="C382" s="38"/>
      <c r="D382" s="230" t="s">
        <v>181</v>
      </c>
      <c r="E382" s="38"/>
      <c r="F382" s="231" t="s">
        <v>812</v>
      </c>
      <c r="G382" s="38"/>
      <c r="H382" s="38"/>
      <c r="I382" s="142"/>
      <c r="J382" s="38"/>
      <c r="K382" s="38"/>
      <c r="L382" s="42"/>
      <c r="M382" s="232"/>
      <c r="N382" s="78"/>
      <c r="O382" s="78"/>
      <c r="P382" s="78"/>
      <c r="Q382" s="78"/>
      <c r="R382" s="78"/>
      <c r="S382" s="78"/>
      <c r="T382" s="79"/>
      <c r="AT382" s="15" t="s">
        <v>181</v>
      </c>
      <c r="AU382" s="15" t="s">
        <v>90</v>
      </c>
    </row>
    <row r="383" s="1" customFormat="1" ht="16.5" customHeight="1">
      <c r="B383" s="37"/>
      <c r="C383" s="247" t="s">
        <v>813</v>
      </c>
      <c r="D383" s="247" t="s">
        <v>312</v>
      </c>
      <c r="E383" s="248" t="s">
        <v>814</v>
      </c>
      <c r="F383" s="249" t="s">
        <v>815</v>
      </c>
      <c r="G383" s="250" t="s">
        <v>320</v>
      </c>
      <c r="H383" s="251">
        <v>1</v>
      </c>
      <c r="I383" s="252"/>
      <c r="J383" s="253">
        <f>ROUND(I383*H383,2)</f>
        <v>0</v>
      </c>
      <c r="K383" s="249" t="s">
        <v>1</v>
      </c>
      <c r="L383" s="254"/>
      <c r="M383" s="255" t="s">
        <v>1</v>
      </c>
      <c r="N383" s="256" t="s">
        <v>50</v>
      </c>
      <c r="O383" s="78"/>
      <c r="P383" s="227">
        <f>O383*H383</f>
        <v>0</v>
      </c>
      <c r="Q383" s="227">
        <v>0.0033</v>
      </c>
      <c r="R383" s="227">
        <f>Q383*H383</f>
        <v>0.0033</v>
      </c>
      <c r="S383" s="227">
        <v>0</v>
      </c>
      <c r="T383" s="228">
        <f>S383*H383</f>
        <v>0</v>
      </c>
      <c r="AR383" s="15" t="s">
        <v>432</v>
      </c>
      <c r="AT383" s="15" t="s">
        <v>312</v>
      </c>
      <c r="AU383" s="15" t="s">
        <v>90</v>
      </c>
      <c r="AY383" s="15" t="s">
        <v>174</v>
      </c>
      <c r="BE383" s="229">
        <f>IF(N383="základní",J383,0)</f>
        <v>0</v>
      </c>
      <c r="BF383" s="229">
        <f>IF(N383="snížená",J383,0)</f>
        <v>0</v>
      </c>
      <c r="BG383" s="229">
        <f>IF(N383="zákl. přenesená",J383,0)</f>
        <v>0</v>
      </c>
      <c r="BH383" s="229">
        <f>IF(N383="sníž. přenesená",J383,0)</f>
        <v>0</v>
      </c>
      <c r="BI383" s="229">
        <f>IF(N383="nulová",J383,0)</f>
        <v>0</v>
      </c>
      <c r="BJ383" s="15" t="s">
        <v>87</v>
      </c>
      <c r="BK383" s="229">
        <f>ROUND(I383*H383,2)</f>
        <v>0</v>
      </c>
      <c r="BL383" s="15" t="s">
        <v>347</v>
      </c>
      <c r="BM383" s="15" t="s">
        <v>816</v>
      </c>
    </row>
    <row r="384" s="1" customFormat="1">
      <c r="B384" s="37"/>
      <c r="C384" s="38"/>
      <c r="D384" s="230" t="s">
        <v>181</v>
      </c>
      <c r="E384" s="38"/>
      <c r="F384" s="231" t="s">
        <v>817</v>
      </c>
      <c r="G384" s="38"/>
      <c r="H384" s="38"/>
      <c r="I384" s="142"/>
      <c r="J384" s="38"/>
      <c r="K384" s="38"/>
      <c r="L384" s="42"/>
      <c r="M384" s="232"/>
      <c r="N384" s="78"/>
      <c r="O384" s="78"/>
      <c r="P384" s="78"/>
      <c r="Q384" s="78"/>
      <c r="R384" s="78"/>
      <c r="S384" s="78"/>
      <c r="T384" s="79"/>
      <c r="AT384" s="15" t="s">
        <v>181</v>
      </c>
      <c r="AU384" s="15" t="s">
        <v>90</v>
      </c>
    </row>
    <row r="385" s="12" customFormat="1">
      <c r="B385" s="236"/>
      <c r="C385" s="237"/>
      <c r="D385" s="230" t="s">
        <v>287</v>
      </c>
      <c r="E385" s="238" t="s">
        <v>1</v>
      </c>
      <c r="F385" s="239" t="s">
        <v>87</v>
      </c>
      <c r="G385" s="237"/>
      <c r="H385" s="240">
        <v>1</v>
      </c>
      <c r="I385" s="241"/>
      <c r="J385" s="237"/>
      <c r="K385" s="237"/>
      <c r="L385" s="242"/>
      <c r="M385" s="243"/>
      <c r="N385" s="244"/>
      <c r="O385" s="244"/>
      <c r="P385" s="244"/>
      <c r="Q385" s="244"/>
      <c r="R385" s="244"/>
      <c r="S385" s="244"/>
      <c r="T385" s="245"/>
      <c r="AT385" s="246" t="s">
        <v>287</v>
      </c>
      <c r="AU385" s="246" t="s">
        <v>90</v>
      </c>
      <c r="AV385" s="12" t="s">
        <v>90</v>
      </c>
      <c r="AW385" s="12" t="s">
        <v>40</v>
      </c>
      <c r="AX385" s="12" t="s">
        <v>87</v>
      </c>
      <c r="AY385" s="246" t="s">
        <v>174</v>
      </c>
    </row>
    <row r="386" s="1" customFormat="1" ht="16.5" customHeight="1">
      <c r="B386" s="37"/>
      <c r="C386" s="247" t="s">
        <v>818</v>
      </c>
      <c r="D386" s="247" t="s">
        <v>312</v>
      </c>
      <c r="E386" s="248" t="s">
        <v>819</v>
      </c>
      <c r="F386" s="249" t="s">
        <v>820</v>
      </c>
      <c r="G386" s="250" t="s">
        <v>320</v>
      </c>
      <c r="H386" s="251">
        <v>1</v>
      </c>
      <c r="I386" s="252"/>
      <c r="J386" s="253">
        <f>ROUND(I386*H386,2)</f>
        <v>0</v>
      </c>
      <c r="K386" s="249" t="s">
        <v>1</v>
      </c>
      <c r="L386" s="254"/>
      <c r="M386" s="255" t="s">
        <v>1</v>
      </c>
      <c r="N386" s="256" t="s">
        <v>50</v>
      </c>
      <c r="O386" s="78"/>
      <c r="P386" s="227">
        <f>O386*H386</f>
        <v>0</v>
      </c>
      <c r="Q386" s="227">
        <v>0.0033</v>
      </c>
      <c r="R386" s="227">
        <f>Q386*H386</f>
        <v>0.0033</v>
      </c>
      <c r="S386" s="227">
        <v>0</v>
      </c>
      <c r="T386" s="228">
        <f>S386*H386</f>
        <v>0</v>
      </c>
      <c r="AR386" s="15" t="s">
        <v>432</v>
      </c>
      <c r="AT386" s="15" t="s">
        <v>312</v>
      </c>
      <c r="AU386" s="15" t="s">
        <v>90</v>
      </c>
      <c r="AY386" s="15" t="s">
        <v>174</v>
      </c>
      <c r="BE386" s="229">
        <f>IF(N386="základní",J386,0)</f>
        <v>0</v>
      </c>
      <c r="BF386" s="229">
        <f>IF(N386="snížená",J386,0)</f>
        <v>0</v>
      </c>
      <c r="BG386" s="229">
        <f>IF(N386="zákl. přenesená",J386,0)</f>
        <v>0</v>
      </c>
      <c r="BH386" s="229">
        <f>IF(N386="sníž. přenesená",J386,0)</f>
        <v>0</v>
      </c>
      <c r="BI386" s="229">
        <f>IF(N386="nulová",J386,0)</f>
        <v>0</v>
      </c>
      <c r="BJ386" s="15" t="s">
        <v>87</v>
      </c>
      <c r="BK386" s="229">
        <f>ROUND(I386*H386,2)</f>
        <v>0</v>
      </c>
      <c r="BL386" s="15" t="s">
        <v>347</v>
      </c>
      <c r="BM386" s="15" t="s">
        <v>821</v>
      </c>
    </row>
    <row r="387" s="1" customFormat="1">
      <c r="B387" s="37"/>
      <c r="C387" s="38"/>
      <c r="D387" s="230" t="s">
        <v>181</v>
      </c>
      <c r="E387" s="38"/>
      <c r="F387" s="231" t="s">
        <v>822</v>
      </c>
      <c r="G387" s="38"/>
      <c r="H387" s="38"/>
      <c r="I387" s="142"/>
      <c r="J387" s="38"/>
      <c r="K387" s="38"/>
      <c r="L387" s="42"/>
      <c r="M387" s="232"/>
      <c r="N387" s="78"/>
      <c r="O387" s="78"/>
      <c r="P387" s="78"/>
      <c r="Q387" s="78"/>
      <c r="R387" s="78"/>
      <c r="S387" s="78"/>
      <c r="T387" s="79"/>
      <c r="AT387" s="15" t="s">
        <v>181</v>
      </c>
      <c r="AU387" s="15" t="s">
        <v>90</v>
      </c>
    </row>
    <row r="388" s="12" customFormat="1">
      <c r="B388" s="236"/>
      <c r="C388" s="237"/>
      <c r="D388" s="230" t="s">
        <v>287</v>
      </c>
      <c r="E388" s="238" t="s">
        <v>1</v>
      </c>
      <c r="F388" s="239" t="s">
        <v>87</v>
      </c>
      <c r="G388" s="237"/>
      <c r="H388" s="240">
        <v>1</v>
      </c>
      <c r="I388" s="241"/>
      <c r="J388" s="237"/>
      <c r="K388" s="237"/>
      <c r="L388" s="242"/>
      <c r="M388" s="243"/>
      <c r="N388" s="244"/>
      <c r="O388" s="244"/>
      <c r="P388" s="244"/>
      <c r="Q388" s="244"/>
      <c r="R388" s="244"/>
      <c r="S388" s="244"/>
      <c r="T388" s="245"/>
      <c r="AT388" s="246" t="s">
        <v>287</v>
      </c>
      <c r="AU388" s="246" t="s">
        <v>90</v>
      </c>
      <c r="AV388" s="12" t="s">
        <v>90</v>
      </c>
      <c r="AW388" s="12" t="s">
        <v>40</v>
      </c>
      <c r="AX388" s="12" t="s">
        <v>87</v>
      </c>
      <c r="AY388" s="246" t="s">
        <v>174</v>
      </c>
    </row>
    <row r="389" s="1" customFormat="1" ht="16.5" customHeight="1">
      <c r="B389" s="37"/>
      <c r="C389" s="247" t="s">
        <v>823</v>
      </c>
      <c r="D389" s="247" t="s">
        <v>312</v>
      </c>
      <c r="E389" s="248" t="s">
        <v>824</v>
      </c>
      <c r="F389" s="249" t="s">
        <v>825</v>
      </c>
      <c r="G389" s="250" t="s">
        <v>320</v>
      </c>
      <c r="H389" s="251">
        <v>1</v>
      </c>
      <c r="I389" s="252"/>
      <c r="J389" s="253">
        <f>ROUND(I389*H389,2)</f>
        <v>0</v>
      </c>
      <c r="K389" s="249" t="s">
        <v>274</v>
      </c>
      <c r="L389" s="254"/>
      <c r="M389" s="255" t="s">
        <v>1</v>
      </c>
      <c r="N389" s="256" t="s">
        <v>50</v>
      </c>
      <c r="O389" s="78"/>
      <c r="P389" s="227">
        <f>O389*H389</f>
        <v>0</v>
      </c>
      <c r="Q389" s="227">
        <v>0.035999999999999997</v>
      </c>
      <c r="R389" s="227">
        <f>Q389*H389</f>
        <v>0.035999999999999997</v>
      </c>
      <c r="S389" s="227">
        <v>0</v>
      </c>
      <c r="T389" s="228">
        <f>S389*H389</f>
        <v>0</v>
      </c>
      <c r="AR389" s="15" t="s">
        <v>432</v>
      </c>
      <c r="AT389" s="15" t="s">
        <v>312</v>
      </c>
      <c r="AU389" s="15" t="s">
        <v>90</v>
      </c>
      <c r="AY389" s="15" t="s">
        <v>174</v>
      </c>
      <c r="BE389" s="229">
        <f>IF(N389="základní",J389,0)</f>
        <v>0</v>
      </c>
      <c r="BF389" s="229">
        <f>IF(N389="snížená",J389,0)</f>
        <v>0</v>
      </c>
      <c r="BG389" s="229">
        <f>IF(N389="zákl. přenesená",J389,0)</f>
        <v>0</v>
      </c>
      <c r="BH389" s="229">
        <f>IF(N389="sníž. přenesená",J389,0)</f>
        <v>0</v>
      </c>
      <c r="BI389" s="229">
        <f>IF(N389="nulová",J389,0)</f>
        <v>0</v>
      </c>
      <c r="BJ389" s="15" t="s">
        <v>87</v>
      </c>
      <c r="BK389" s="229">
        <f>ROUND(I389*H389,2)</f>
        <v>0</v>
      </c>
      <c r="BL389" s="15" t="s">
        <v>347</v>
      </c>
      <c r="BM389" s="15" t="s">
        <v>826</v>
      </c>
    </row>
    <row r="390" s="1" customFormat="1">
      <c r="B390" s="37"/>
      <c r="C390" s="38"/>
      <c r="D390" s="230" t="s">
        <v>181</v>
      </c>
      <c r="E390" s="38"/>
      <c r="F390" s="231" t="s">
        <v>827</v>
      </c>
      <c r="G390" s="38"/>
      <c r="H390" s="38"/>
      <c r="I390" s="142"/>
      <c r="J390" s="38"/>
      <c r="K390" s="38"/>
      <c r="L390" s="42"/>
      <c r="M390" s="232"/>
      <c r="N390" s="78"/>
      <c r="O390" s="78"/>
      <c r="P390" s="78"/>
      <c r="Q390" s="78"/>
      <c r="R390" s="78"/>
      <c r="S390" s="78"/>
      <c r="T390" s="79"/>
      <c r="AT390" s="15" t="s">
        <v>181</v>
      </c>
      <c r="AU390" s="15" t="s">
        <v>90</v>
      </c>
    </row>
    <row r="391" s="1" customFormat="1" ht="16.5" customHeight="1">
      <c r="B391" s="37"/>
      <c r="C391" s="247" t="s">
        <v>828</v>
      </c>
      <c r="D391" s="247" t="s">
        <v>312</v>
      </c>
      <c r="E391" s="248" t="s">
        <v>829</v>
      </c>
      <c r="F391" s="249" t="s">
        <v>830</v>
      </c>
      <c r="G391" s="250" t="s">
        <v>320</v>
      </c>
      <c r="H391" s="251">
        <v>1</v>
      </c>
      <c r="I391" s="252"/>
      <c r="J391" s="253">
        <f>ROUND(I391*H391,2)</f>
        <v>0</v>
      </c>
      <c r="K391" s="249" t="s">
        <v>1</v>
      </c>
      <c r="L391" s="254"/>
      <c r="M391" s="255" t="s">
        <v>1</v>
      </c>
      <c r="N391" s="256" t="s">
        <v>50</v>
      </c>
      <c r="O391" s="78"/>
      <c r="P391" s="227">
        <f>O391*H391</f>
        <v>0</v>
      </c>
      <c r="Q391" s="227">
        <v>0.0127</v>
      </c>
      <c r="R391" s="227">
        <f>Q391*H391</f>
        <v>0.0127</v>
      </c>
      <c r="S391" s="227">
        <v>0</v>
      </c>
      <c r="T391" s="228">
        <f>S391*H391</f>
        <v>0</v>
      </c>
      <c r="AR391" s="15" t="s">
        <v>432</v>
      </c>
      <c r="AT391" s="15" t="s">
        <v>312</v>
      </c>
      <c r="AU391" s="15" t="s">
        <v>90</v>
      </c>
      <c r="AY391" s="15" t="s">
        <v>174</v>
      </c>
      <c r="BE391" s="229">
        <f>IF(N391="základní",J391,0)</f>
        <v>0</v>
      </c>
      <c r="BF391" s="229">
        <f>IF(N391="snížená",J391,0)</f>
        <v>0</v>
      </c>
      <c r="BG391" s="229">
        <f>IF(N391="zákl. přenesená",J391,0)</f>
        <v>0</v>
      </c>
      <c r="BH391" s="229">
        <f>IF(N391="sníž. přenesená",J391,0)</f>
        <v>0</v>
      </c>
      <c r="BI391" s="229">
        <f>IF(N391="nulová",J391,0)</f>
        <v>0</v>
      </c>
      <c r="BJ391" s="15" t="s">
        <v>87</v>
      </c>
      <c r="BK391" s="229">
        <f>ROUND(I391*H391,2)</f>
        <v>0</v>
      </c>
      <c r="BL391" s="15" t="s">
        <v>347</v>
      </c>
      <c r="BM391" s="15" t="s">
        <v>831</v>
      </c>
    </row>
    <row r="392" s="1" customFormat="1">
      <c r="B392" s="37"/>
      <c r="C392" s="38"/>
      <c r="D392" s="230" t="s">
        <v>181</v>
      </c>
      <c r="E392" s="38"/>
      <c r="F392" s="231" t="s">
        <v>832</v>
      </c>
      <c r="G392" s="38"/>
      <c r="H392" s="38"/>
      <c r="I392" s="142"/>
      <c r="J392" s="38"/>
      <c r="K392" s="38"/>
      <c r="L392" s="42"/>
      <c r="M392" s="232"/>
      <c r="N392" s="78"/>
      <c r="O392" s="78"/>
      <c r="P392" s="78"/>
      <c r="Q392" s="78"/>
      <c r="R392" s="78"/>
      <c r="S392" s="78"/>
      <c r="T392" s="79"/>
      <c r="AT392" s="15" t="s">
        <v>181</v>
      </c>
      <c r="AU392" s="15" t="s">
        <v>90</v>
      </c>
    </row>
    <row r="393" s="12" customFormat="1">
      <c r="B393" s="236"/>
      <c r="C393" s="237"/>
      <c r="D393" s="230" t="s">
        <v>287</v>
      </c>
      <c r="E393" s="238" t="s">
        <v>1</v>
      </c>
      <c r="F393" s="239" t="s">
        <v>87</v>
      </c>
      <c r="G393" s="237"/>
      <c r="H393" s="240">
        <v>1</v>
      </c>
      <c r="I393" s="241"/>
      <c r="J393" s="237"/>
      <c r="K393" s="237"/>
      <c r="L393" s="242"/>
      <c r="M393" s="243"/>
      <c r="N393" s="244"/>
      <c r="O393" s="244"/>
      <c r="P393" s="244"/>
      <c r="Q393" s="244"/>
      <c r="R393" s="244"/>
      <c r="S393" s="244"/>
      <c r="T393" s="245"/>
      <c r="AT393" s="246" t="s">
        <v>287</v>
      </c>
      <c r="AU393" s="246" t="s">
        <v>90</v>
      </c>
      <c r="AV393" s="12" t="s">
        <v>90</v>
      </c>
      <c r="AW393" s="12" t="s">
        <v>40</v>
      </c>
      <c r="AX393" s="12" t="s">
        <v>87</v>
      </c>
      <c r="AY393" s="246" t="s">
        <v>174</v>
      </c>
    </row>
    <row r="394" s="1" customFormat="1" ht="16.5" customHeight="1">
      <c r="B394" s="37"/>
      <c r="C394" s="218" t="s">
        <v>833</v>
      </c>
      <c r="D394" s="218" t="s">
        <v>175</v>
      </c>
      <c r="E394" s="219" t="s">
        <v>834</v>
      </c>
      <c r="F394" s="220" t="s">
        <v>835</v>
      </c>
      <c r="G394" s="221" t="s">
        <v>417</v>
      </c>
      <c r="H394" s="222">
        <v>0.072999999999999995</v>
      </c>
      <c r="I394" s="223"/>
      <c r="J394" s="224">
        <f>ROUND(I394*H394,2)</f>
        <v>0</v>
      </c>
      <c r="K394" s="220" t="s">
        <v>274</v>
      </c>
      <c r="L394" s="42"/>
      <c r="M394" s="225" t="s">
        <v>1</v>
      </c>
      <c r="N394" s="226" t="s">
        <v>50</v>
      </c>
      <c r="O394" s="78"/>
      <c r="P394" s="227">
        <f>O394*H394</f>
        <v>0</v>
      </c>
      <c r="Q394" s="227">
        <v>0</v>
      </c>
      <c r="R394" s="227">
        <f>Q394*H394</f>
        <v>0</v>
      </c>
      <c r="S394" s="227">
        <v>0</v>
      </c>
      <c r="T394" s="228">
        <f>S394*H394</f>
        <v>0</v>
      </c>
      <c r="AR394" s="15" t="s">
        <v>347</v>
      </c>
      <c r="AT394" s="15" t="s">
        <v>175</v>
      </c>
      <c r="AU394" s="15" t="s">
        <v>90</v>
      </c>
      <c r="AY394" s="15" t="s">
        <v>174</v>
      </c>
      <c r="BE394" s="229">
        <f>IF(N394="základní",J394,0)</f>
        <v>0</v>
      </c>
      <c r="BF394" s="229">
        <f>IF(N394="snížená",J394,0)</f>
        <v>0</v>
      </c>
      <c r="BG394" s="229">
        <f>IF(N394="zákl. přenesená",J394,0)</f>
        <v>0</v>
      </c>
      <c r="BH394" s="229">
        <f>IF(N394="sníž. přenesená",J394,0)</f>
        <v>0</v>
      </c>
      <c r="BI394" s="229">
        <f>IF(N394="nulová",J394,0)</f>
        <v>0</v>
      </c>
      <c r="BJ394" s="15" t="s">
        <v>87</v>
      </c>
      <c r="BK394" s="229">
        <f>ROUND(I394*H394,2)</f>
        <v>0</v>
      </c>
      <c r="BL394" s="15" t="s">
        <v>347</v>
      </c>
      <c r="BM394" s="15" t="s">
        <v>836</v>
      </c>
    </row>
    <row r="395" s="1" customFormat="1">
      <c r="B395" s="37"/>
      <c r="C395" s="38"/>
      <c r="D395" s="230" t="s">
        <v>181</v>
      </c>
      <c r="E395" s="38"/>
      <c r="F395" s="231" t="s">
        <v>837</v>
      </c>
      <c r="G395" s="38"/>
      <c r="H395" s="38"/>
      <c r="I395" s="142"/>
      <c r="J395" s="38"/>
      <c r="K395" s="38"/>
      <c r="L395" s="42"/>
      <c r="M395" s="232"/>
      <c r="N395" s="78"/>
      <c r="O395" s="78"/>
      <c r="P395" s="78"/>
      <c r="Q395" s="78"/>
      <c r="R395" s="78"/>
      <c r="S395" s="78"/>
      <c r="T395" s="79"/>
      <c r="AT395" s="15" t="s">
        <v>181</v>
      </c>
      <c r="AU395" s="15" t="s">
        <v>90</v>
      </c>
    </row>
    <row r="396" s="11" customFormat="1" ht="22.8" customHeight="1">
      <c r="B396" s="202"/>
      <c r="C396" s="203"/>
      <c r="D396" s="204" t="s">
        <v>78</v>
      </c>
      <c r="E396" s="216" t="s">
        <v>838</v>
      </c>
      <c r="F396" s="216" t="s">
        <v>839</v>
      </c>
      <c r="G396" s="203"/>
      <c r="H396" s="203"/>
      <c r="I396" s="206"/>
      <c r="J396" s="217">
        <f>BK396</f>
        <v>0</v>
      </c>
      <c r="K396" s="203"/>
      <c r="L396" s="208"/>
      <c r="M396" s="209"/>
      <c r="N396" s="210"/>
      <c r="O396" s="210"/>
      <c r="P396" s="211">
        <f>SUM(P397:P401)</f>
        <v>0</v>
      </c>
      <c r="Q396" s="210"/>
      <c r="R396" s="211">
        <f>SUM(R397:R401)</f>
        <v>0.22124399999999997</v>
      </c>
      <c r="S396" s="210"/>
      <c r="T396" s="212">
        <f>SUM(T397:T401)</f>
        <v>0</v>
      </c>
      <c r="AR396" s="213" t="s">
        <v>90</v>
      </c>
      <c r="AT396" s="214" t="s">
        <v>78</v>
      </c>
      <c r="AU396" s="214" t="s">
        <v>87</v>
      </c>
      <c r="AY396" s="213" t="s">
        <v>174</v>
      </c>
      <c r="BK396" s="215">
        <f>SUM(BK397:BK401)</f>
        <v>0</v>
      </c>
    </row>
    <row r="397" s="1" customFormat="1" ht="16.5" customHeight="1">
      <c r="B397" s="37"/>
      <c r="C397" s="218" t="s">
        <v>840</v>
      </c>
      <c r="D397" s="218" t="s">
        <v>175</v>
      </c>
      <c r="E397" s="219" t="s">
        <v>841</v>
      </c>
      <c r="F397" s="220" t="s">
        <v>842</v>
      </c>
      <c r="G397" s="221" t="s">
        <v>463</v>
      </c>
      <c r="H397" s="222">
        <v>17.899999999999999</v>
      </c>
      <c r="I397" s="223"/>
      <c r="J397" s="224">
        <f>ROUND(I397*H397,2)</f>
        <v>0</v>
      </c>
      <c r="K397" s="220" t="s">
        <v>1</v>
      </c>
      <c r="L397" s="42"/>
      <c r="M397" s="225" t="s">
        <v>1</v>
      </c>
      <c r="N397" s="226" t="s">
        <v>50</v>
      </c>
      <c r="O397" s="78"/>
      <c r="P397" s="227">
        <f>O397*H397</f>
        <v>0</v>
      </c>
      <c r="Q397" s="227">
        <v>0.01236</v>
      </c>
      <c r="R397" s="227">
        <f>Q397*H397</f>
        <v>0.22124399999999997</v>
      </c>
      <c r="S397" s="227">
        <v>0</v>
      </c>
      <c r="T397" s="228">
        <f>S397*H397</f>
        <v>0</v>
      </c>
      <c r="AR397" s="15" t="s">
        <v>347</v>
      </c>
      <c r="AT397" s="15" t="s">
        <v>175</v>
      </c>
      <c r="AU397" s="15" t="s">
        <v>90</v>
      </c>
      <c r="AY397" s="15" t="s">
        <v>174</v>
      </c>
      <c r="BE397" s="229">
        <f>IF(N397="základní",J397,0)</f>
        <v>0</v>
      </c>
      <c r="BF397" s="229">
        <f>IF(N397="snížená",J397,0)</f>
        <v>0</v>
      </c>
      <c r="BG397" s="229">
        <f>IF(N397="zákl. přenesená",J397,0)</f>
        <v>0</v>
      </c>
      <c r="BH397" s="229">
        <f>IF(N397="sníž. přenesená",J397,0)</f>
        <v>0</v>
      </c>
      <c r="BI397" s="229">
        <f>IF(N397="nulová",J397,0)</f>
        <v>0</v>
      </c>
      <c r="BJ397" s="15" t="s">
        <v>87</v>
      </c>
      <c r="BK397" s="229">
        <f>ROUND(I397*H397,2)</f>
        <v>0</v>
      </c>
      <c r="BL397" s="15" t="s">
        <v>347</v>
      </c>
      <c r="BM397" s="15" t="s">
        <v>843</v>
      </c>
    </row>
    <row r="398" s="1" customFormat="1">
      <c r="B398" s="37"/>
      <c r="C398" s="38"/>
      <c r="D398" s="230" t="s">
        <v>181</v>
      </c>
      <c r="E398" s="38"/>
      <c r="F398" s="231" t="s">
        <v>844</v>
      </c>
      <c r="G398" s="38"/>
      <c r="H398" s="38"/>
      <c r="I398" s="142"/>
      <c r="J398" s="38"/>
      <c r="K398" s="38"/>
      <c r="L398" s="42"/>
      <c r="M398" s="232"/>
      <c r="N398" s="78"/>
      <c r="O398" s="78"/>
      <c r="P398" s="78"/>
      <c r="Q398" s="78"/>
      <c r="R398" s="78"/>
      <c r="S398" s="78"/>
      <c r="T398" s="79"/>
      <c r="AT398" s="15" t="s">
        <v>181</v>
      </c>
      <c r="AU398" s="15" t="s">
        <v>90</v>
      </c>
    </row>
    <row r="399" s="12" customFormat="1">
      <c r="B399" s="236"/>
      <c r="C399" s="237"/>
      <c r="D399" s="230" t="s">
        <v>287</v>
      </c>
      <c r="E399" s="238" t="s">
        <v>1</v>
      </c>
      <c r="F399" s="239" t="s">
        <v>845</v>
      </c>
      <c r="G399" s="237"/>
      <c r="H399" s="240">
        <v>17.899999999999999</v>
      </c>
      <c r="I399" s="241"/>
      <c r="J399" s="237"/>
      <c r="K399" s="237"/>
      <c r="L399" s="242"/>
      <c r="M399" s="243"/>
      <c r="N399" s="244"/>
      <c r="O399" s="244"/>
      <c r="P399" s="244"/>
      <c r="Q399" s="244"/>
      <c r="R399" s="244"/>
      <c r="S399" s="244"/>
      <c r="T399" s="245"/>
      <c r="AT399" s="246" t="s">
        <v>287</v>
      </c>
      <c r="AU399" s="246" t="s">
        <v>90</v>
      </c>
      <c r="AV399" s="12" t="s">
        <v>90</v>
      </c>
      <c r="AW399" s="12" t="s">
        <v>40</v>
      </c>
      <c r="AX399" s="12" t="s">
        <v>87</v>
      </c>
      <c r="AY399" s="246" t="s">
        <v>174</v>
      </c>
    </row>
    <row r="400" s="1" customFormat="1" ht="16.5" customHeight="1">
      <c r="B400" s="37"/>
      <c r="C400" s="218" t="s">
        <v>846</v>
      </c>
      <c r="D400" s="218" t="s">
        <v>175</v>
      </c>
      <c r="E400" s="219" t="s">
        <v>847</v>
      </c>
      <c r="F400" s="220" t="s">
        <v>848</v>
      </c>
      <c r="G400" s="221" t="s">
        <v>417</v>
      </c>
      <c r="H400" s="222">
        <v>0.221</v>
      </c>
      <c r="I400" s="223"/>
      <c r="J400" s="224">
        <f>ROUND(I400*H400,2)</f>
        <v>0</v>
      </c>
      <c r="K400" s="220" t="s">
        <v>274</v>
      </c>
      <c r="L400" s="42"/>
      <c r="M400" s="225" t="s">
        <v>1</v>
      </c>
      <c r="N400" s="226" t="s">
        <v>50</v>
      </c>
      <c r="O400" s="78"/>
      <c r="P400" s="227">
        <f>O400*H400</f>
        <v>0</v>
      </c>
      <c r="Q400" s="227">
        <v>0</v>
      </c>
      <c r="R400" s="227">
        <f>Q400*H400</f>
        <v>0</v>
      </c>
      <c r="S400" s="227">
        <v>0</v>
      </c>
      <c r="T400" s="228">
        <f>S400*H400</f>
        <v>0</v>
      </c>
      <c r="AR400" s="15" t="s">
        <v>347</v>
      </c>
      <c r="AT400" s="15" t="s">
        <v>175</v>
      </c>
      <c r="AU400" s="15" t="s">
        <v>90</v>
      </c>
      <c r="AY400" s="15" t="s">
        <v>174</v>
      </c>
      <c r="BE400" s="229">
        <f>IF(N400="základní",J400,0)</f>
        <v>0</v>
      </c>
      <c r="BF400" s="229">
        <f>IF(N400="snížená",J400,0)</f>
        <v>0</v>
      </c>
      <c r="BG400" s="229">
        <f>IF(N400="zákl. přenesená",J400,0)</f>
        <v>0</v>
      </c>
      <c r="BH400" s="229">
        <f>IF(N400="sníž. přenesená",J400,0)</f>
        <v>0</v>
      </c>
      <c r="BI400" s="229">
        <f>IF(N400="nulová",J400,0)</f>
        <v>0</v>
      </c>
      <c r="BJ400" s="15" t="s">
        <v>87</v>
      </c>
      <c r="BK400" s="229">
        <f>ROUND(I400*H400,2)</f>
        <v>0</v>
      </c>
      <c r="BL400" s="15" t="s">
        <v>347</v>
      </c>
      <c r="BM400" s="15" t="s">
        <v>849</v>
      </c>
    </row>
    <row r="401" s="1" customFormat="1">
      <c r="B401" s="37"/>
      <c r="C401" s="38"/>
      <c r="D401" s="230" t="s">
        <v>181</v>
      </c>
      <c r="E401" s="38"/>
      <c r="F401" s="231" t="s">
        <v>850</v>
      </c>
      <c r="G401" s="38"/>
      <c r="H401" s="38"/>
      <c r="I401" s="142"/>
      <c r="J401" s="38"/>
      <c r="K401" s="38"/>
      <c r="L401" s="42"/>
      <c r="M401" s="232"/>
      <c r="N401" s="78"/>
      <c r="O401" s="78"/>
      <c r="P401" s="78"/>
      <c r="Q401" s="78"/>
      <c r="R401" s="78"/>
      <c r="S401" s="78"/>
      <c r="T401" s="79"/>
      <c r="AT401" s="15" t="s">
        <v>181</v>
      </c>
      <c r="AU401" s="15" t="s">
        <v>90</v>
      </c>
    </row>
    <row r="402" s="11" customFormat="1" ht="22.8" customHeight="1">
      <c r="B402" s="202"/>
      <c r="C402" s="203"/>
      <c r="D402" s="204" t="s">
        <v>78</v>
      </c>
      <c r="E402" s="216" t="s">
        <v>851</v>
      </c>
      <c r="F402" s="216" t="s">
        <v>852</v>
      </c>
      <c r="G402" s="203"/>
      <c r="H402" s="203"/>
      <c r="I402" s="206"/>
      <c r="J402" s="217">
        <f>BK402</f>
        <v>0</v>
      </c>
      <c r="K402" s="203"/>
      <c r="L402" s="208"/>
      <c r="M402" s="209"/>
      <c r="N402" s="210"/>
      <c r="O402" s="210"/>
      <c r="P402" s="211">
        <f>SUM(P403:P407)</f>
        <v>0</v>
      </c>
      <c r="Q402" s="210"/>
      <c r="R402" s="211">
        <f>SUM(R403:R407)</f>
        <v>0.0095265000000000002</v>
      </c>
      <c r="S402" s="210"/>
      <c r="T402" s="212">
        <f>SUM(T403:T407)</f>
        <v>0</v>
      </c>
      <c r="AR402" s="213" t="s">
        <v>90</v>
      </c>
      <c r="AT402" s="214" t="s">
        <v>78</v>
      </c>
      <c r="AU402" s="214" t="s">
        <v>87</v>
      </c>
      <c r="AY402" s="213" t="s">
        <v>174</v>
      </c>
      <c r="BK402" s="215">
        <f>SUM(BK403:BK407)</f>
        <v>0</v>
      </c>
    </row>
    <row r="403" s="1" customFormat="1" ht="16.5" customHeight="1">
      <c r="B403" s="37"/>
      <c r="C403" s="218" t="s">
        <v>853</v>
      </c>
      <c r="D403" s="218" t="s">
        <v>175</v>
      </c>
      <c r="E403" s="219" t="s">
        <v>854</v>
      </c>
      <c r="F403" s="220" t="s">
        <v>855</v>
      </c>
      <c r="G403" s="221" t="s">
        <v>305</v>
      </c>
      <c r="H403" s="222">
        <v>13.050000000000001</v>
      </c>
      <c r="I403" s="223"/>
      <c r="J403" s="224">
        <f>ROUND(I403*H403,2)</f>
        <v>0</v>
      </c>
      <c r="K403" s="220" t="s">
        <v>330</v>
      </c>
      <c r="L403" s="42"/>
      <c r="M403" s="225" t="s">
        <v>1</v>
      </c>
      <c r="N403" s="226" t="s">
        <v>50</v>
      </c>
      <c r="O403" s="78"/>
      <c r="P403" s="227">
        <f>O403*H403</f>
        <v>0</v>
      </c>
      <c r="Q403" s="227">
        <v>0.00072999999999999996</v>
      </c>
      <c r="R403" s="227">
        <f>Q403*H403</f>
        <v>0.0095265000000000002</v>
      </c>
      <c r="S403" s="227">
        <v>0</v>
      </c>
      <c r="T403" s="228">
        <f>S403*H403</f>
        <v>0</v>
      </c>
      <c r="AR403" s="15" t="s">
        <v>347</v>
      </c>
      <c r="AT403" s="15" t="s">
        <v>175</v>
      </c>
      <c r="AU403" s="15" t="s">
        <v>90</v>
      </c>
      <c r="AY403" s="15" t="s">
        <v>174</v>
      </c>
      <c r="BE403" s="229">
        <f>IF(N403="základní",J403,0)</f>
        <v>0</v>
      </c>
      <c r="BF403" s="229">
        <f>IF(N403="snížená",J403,0)</f>
        <v>0</v>
      </c>
      <c r="BG403" s="229">
        <f>IF(N403="zákl. přenesená",J403,0)</f>
        <v>0</v>
      </c>
      <c r="BH403" s="229">
        <f>IF(N403="sníž. přenesená",J403,0)</f>
        <v>0</v>
      </c>
      <c r="BI403" s="229">
        <f>IF(N403="nulová",J403,0)</f>
        <v>0</v>
      </c>
      <c r="BJ403" s="15" t="s">
        <v>87</v>
      </c>
      <c r="BK403" s="229">
        <f>ROUND(I403*H403,2)</f>
        <v>0</v>
      </c>
      <c r="BL403" s="15" t="s">
        <v>347</v>
      </c>
      <c r="BM403" s="15" t="s">
        <v>856</v>
      </c>
    </row>
    <row r="404" s="1" customFormat="1">
      <c r="B404" s="37"/>
      <c r="C404" s="38"/>
      <c r="D404" s="230" t="s">
        <v>181</v>
      </c>
      <c r="E404" s="38"/>
      <c r="F404" s="231" t="s">
        <v>857</v>
      </c>
      <c r="G404" s="38"/>
      <c r="H404" s="38"/>
      <c r="I404" s="142"/>
      <c r="J404" s="38"/>
      <c r="K404" s="38"/>
      <c r="L404" s="42"/>
      <c r="M404" s="232"/>
      <c r="N404" s="78"/>
      <c r="O404" s="78"/>
      <c r="P404" s="78"/>
      <c r="Q404" s="78"/>
      <c r="R404" s="78"/>
      <c r="S404" s="78"/>
      <c r="T404" s="79"/>
      <c r="AT404" s="15" t="s">
        <v>181</v>
      </c>
      <c r="AU404" s="15" t="s">
        <v>90</v>
      </c>
    </row>
    <row r="405" s="12" customFormat="1">
      <c r="B405" s="236"/>
      <c r="C405" s="237"/>
      <c r="D405" s="230" t="s">
        <v>287</v>
      </c>
      <c r="E405" s="238" t="s">
        <v>1</v>
      </c>
      <c r="F405" s="239" t="s">
        <v>858</v>
      </c>
      <c r="G405" s="237"/>
      <c r="H405" s="240">
        <v>13.050000000000001</v>
      </c>
      <c r="I405" s="241"/>
      <c r="J405" s="237"/>
      <c r="K405" s="237"/>
      <c r="L405" s="242"/>
      <c r="M405" s="243"/>
      <c r="N405" s="244"/>
      <c r="O405" s="244"/>
      <c r="P405" s="244"/>
      <c r="Q405" s="244"/>
      <c r="R405" s="244"/>
      <c r="S405" s="244"/>
      <c r="T405" s="245"/>
      <c r="AT405" s="246" t="s">
        <v>287</v>
      </c>
      <c r="AU405" s="246" t="s">
        <v>90</v>
      </c>
      <c r="AV405" s="12" t="s">
        <v>90</v>
      </c>
      <c r="AW405" s="12" t="s">
        <v>40</v>
      </c>
      <c r="AX405" s="12" t="s">
        <v>87</v>
      </c>
      <c r="AY405" s="246" t="s">
        <v>174</v>
      </c>
    </row>
    <row r="406" s="1" customFormat="1" ht="16.5" customHeight="1">
      <c r="B406" s="37"/>
      <c r="C406" s="218" t="s">
        <v>859</v>
      </c>
      <c r="D406" s="218" t="s">
        <v>175</v>
      </c>
      <c r="E406" s="219" t="s">
        <v>860</v>
      </c>
      <c r="F406" s="220" t="s">
        <v>861</v>
      </c>
      <c r="G406" s="221" t="s">
        <v>417</v>
      </c>
      <c r="H406" s="222">
        <v>0.01</v>
      </c>
      <c r="I406" s="223"/>
      <c r="J406" s="224">
        <f>ROUND(I406*H406,2)</f>
        <v>0</v>
      </c>
      <c r="K406" s="220" t="s">
        <v>274</v>
      </c>
      <c r="L406" s="42"/>
      <c r="M406" s="225" t="s">
        <v>1</v>
      </c>
      <c r="N406" s="226" t="s">
        <v>50</v>
      </c>
      <c r="O406" s="78"/>
      <c r="P406" s="227">
        <f>O406*H406</f>
        <v>0</v>
      </c>
      <c r="Q406" s="227">
        <v>0</v>
      </c>
      <c r="R406" s="227">
        <f>Q406*H406</f>
        <v>0</v>
      </c>
      <c r="S406" s="227">
        <v>0</v>
      </c>
      <c r="T406" s="228">
        <f>S406*H406</f>
        <v>0</v>
      </c>
      <c r="AR406" s="15" t="s">
        <v>347</v>
      </c>
      <c r="AT406" s="15" t="s">
        <v>175</v>
      </c>
      <c r="AU406" s="15" t="s">
        <v>90</v>
      </c>
      <c r="AY406" s="15" t="s">
        <v>174</v>
      </c>
      <c r="BE406" s="229">
        <f>IF(N406="základní",J406,0)</f>
        <v>0</v>
      </c>
      <c r="BF406" s="229">
        <f>IF(N406="snížená",J406,0)</f>
        <v>0</v>
      </c>
      <c r="BG406" s="229">
        <f>IF(N406="zákl. přenesená",J406,0)</f>
        <v>0</v>
      </c>
      <c r="BH406" s="229">
        <f>IF(N406="sníž. přenesená",J406,0)</f>
        <v>0</v>
      </c>
      <c r="BI406" s="229">
        <f>IF(N406="nulová",J406,0)</f>
        <v>0</v>
      </c>
      <c r="BJ406" s="15" t="s">
        <v>87</v>
      </c>
      <c r="BK406" s="229">
        <f>ROUND(I406*H406,2)</f>
        <v>0</v>
      </c>
      <c r="BL406" s="15" t="s">
        <v>347</v>
      </c>
      <c r="BM406" s="15" t="s">
        <v>862</v>
      </c>
    </row>
    <row r="407" s="1" customFormat="1">
      <c r="B407" s="37"/>
      <c r="C407" s="38"/>
      <c r="D407" s="230" t="s">
        <v>181</v>
      </c>
      <c r="E407" s="38"/>
      <c r="F407" s="231" t="s">
        <v>863</v>
      </c>
      <c r="G407" s="38"/>
      <c r="H407" s="38"/>
      <c r="I407" s="142"/>
      <c r="J407" s="38"/>
      <c r="K407" s="38"/>
      <c r="L407" s="42"/>
      <c r="M407" s="232"/>
      <c r="N407" s="78"/>
      <c r="O407" s="78"/>
      <c r="P407" s="78"/>
      <c r="Q407" s="78"/>
      <c r="R407" s="78"/>
      <c r="S407" s="78"/>
      <c r="T407" s="79"/>
      <c r="AT407" s="15" t="s">
        <v>181</v>
      </c>
      <c r="AU407" s="15" t="s">
        <v>90</v>
      </c>
    </row>
    <row r="408" s="11" customFormat="1" ht="22.8" customHeight="1">
      <c r="B408" s="202"/>
      <c r="C408" s="203"/>
      <c r="D408" s="204" t="s">
        <v>78</v>
      </c>
      <c r="E408" s="216" t="s">
        <v>864</v>
      </c>
      <c r="F408" s="216" t="s">
        <v>865</v>
      </c>
      <c r="G408" s="203"/>
      <c r="H408" s="203"/>
      <c r="I408" s="206"/>
      <c r="J408" s="217">
        <f>BK408</f>
        <v>0</v>
      </c>
      <c r="K408" s="203"/>
      <c r="L408" s="208"/>
      <c r="M408" s="209"/>
      <c r="N408" s="210"/>
      <c r="O408" s="210"/>
      <c r="P408" s="211">
        <f>SUM(P409:P420)</f>
        <v>0</v>
      </c>
      <c r="Q408" s="210"/>
      <c r="R408" s="211">
        <f>SUM(R409:R420)</f>
        <v>0.0270776</v>
      </c>
      <c r="S408" s="210"/>
      <c r="T408" s="212">
        <f>SUM(T409:T420)</f>
        <v>0</v>
      </c>
      <c r="AR408" s="213" t="s">
        <v>90</v>
      </c>
      <c r="AT408" s="214" t="s">
        <v>78</v>
      </c>
      <c r="AU408" s="214" t="s">
        <v>87</v>
      </c>
      <c r="AY408" s="213" t="s">
        <v>174</v>
      </c>
      <c r="BK408" s="215">
        <f>SUM(BK409:BK420)</f>
        <v>0</v>
      </c>
    </row>
    <row r="409" s="1" customFormat="1" ht="16.5" customHeight="1">
      <c r="B409" s="37"/>
      <c r="C409" s="218" t="s">
        <v>866</v>
      </c>
      <c r="D409" s="218" t="s">
        <v>175</v>
      </c>
      <c r="E409" s="219" t="s">
        <v>867</v>
      </c>
      <c r="F409" s="220" t="s">
        <v>868</v>
      </c>
      <c r="G409" s="221" t="s">
        <v>305</v>
      </c>
      <c r="H409" s="222">
        <v>67.494</v>
      </c>
      <c r="I409" s="223"/>
      <c r="J409" s="224">
        <f>ROUND(I409*H409,2)</f>
        <v>0</v>
      </c>
      <c r="K409" s="220" t="s">
        <v>274</v>
      </c>
      <c r="L409" s="42"/>
      <c r="M409" s="225" t="s">
        <v>1</v>
      </c>
      <c r="N409" s="226" t="s">
        <v>50</v>
      </c>
      <c r="O409" s="78"/>
      <c r="P409" s="227">
        <f>O409*H409</f>
        <v>0</v>
      </c>
      <c r="Q409" s="227">
        <v>0.00021000000000000001</v>
      </c>
      <c r="R409" s="227">
        <f>Q409*H409</f>
        <v>0.014173740000000001</v>
      </c>
      <c r="S409" s="227">
        <v>0</v>
      </c>
      <c r="T409" s="228">
        <f>S409*H409</f>
        <v>0</v>
      </c>
      <c r="AR409" s="15" t="s">
        <v>347</v>
      </c>
      <c r="AT409" s="15" t="s">
        <v>175</v>
      </c>
      <c r="AU409" s="15" t="s">
        <v>90</v>
      </c>
      <c r="AY409" s="15" t="s">
        <v>174</v>
      </c>
      <c r="BE409" s="229">
        <f>IF(N409="základní",J409,0)</f>
        <v>0</v>
      </c>
      <c r="BF409" s="229">
        <f>IF(N409="snížená",J409,0)</f>
        <v>0</v>
      </c>
      <c r="BG409" s="229">
        <f>IF(N409="zákl. přenesená",J409,0)</f>
        <v>0</v>
      </c>
      <c r="BH409" s="229">
        <f>IF(N409="sníž. přenesená",J409,0)</f>
        <v>0</v>
      </c>
      <c r="BI409" s="229">
        <f>IF(N409="nulová",J409,0)</f>
        <v>0</v>
      </c>
      <c r="BJ409" s="15" t="s">
        <v>87</v>
      </c>
      <c r="BK409" s="229">
        <f>ROUND(I409*H409,2)</f>
        <v>0</v>
      </c>
      <c r="BL409" s="15" t="s">
        <v>347</v>
      </c>
      <c r="BM409" s="15" t="s">
        <v>869</v>
      </c>
    </row>
    <row r="410" s="1" customFormat="1">
      <c r="B410" s="37"/>
      <c r="C410" s="38"/>
      <c r="D410" s="230" t="s">
        <v>181</v>
      </c>
      <c r="E410" s="38"/>
      <c r="F410" s="231" t="s">
        <v>870</v>
      </c>
      <c r="G410" s="38"/>
      <c r="H410" s="38"/>
      <c r="I410" s="142"/>
      <c r="J410" s="38"/>
      <c r="K410" s="38"/>
      <c r="L410" s="42"/>
      <c r="M410" s="232"/>
      <c r="N410" s="78"/>
      <c r="O410" s="78"/>
      <c r="P410" s="78"/>
      <c r="Q410" s="78"/>
      <c r="R410" s="78"/>
      <c r="S410" s="78"/>
      <c r="T410" s="79"/>
      <c r="AT410" s="15" t="s">
        <v>181</v>
      </c>
      <c r="AU410" s="15" t="s">
        <v>90</v>
      </c>
    </row>
    <row r="411" s="12" customFormat="1">
      <c r="B411" s="236"/>
      <c r="C411" s="237"/>
      <c r="D411" s="230" t="s">
        <v>287</v>
      </c>
      <c r="E411" s="238" t="s">
        <v>1</v>
      </c>
      <c r="F411" s="239" t="s">
        <v>871</v>
      </c>
      <c r="G411" s="237"/>
      <c r="H411" s="240">
        <v>67.494</v>
      </c>
      <c r="I411" s="241"/>
      <c r="J411" s="237"/>
      <c r="K411" s="237"/>
      <c r="L411" s="242"/>
      <c r="M411" s="243"/>
      <c r="N411" s="244"/>
      <c r="O411" s="244"/>
      <c r="P411" s="244"/>
      <c r="Q411" s="244"/>
      <c r="R411" s="244"/>
      <c r="S411" s="244"/>
      <c r="T411" s="245"/>
      <c r="AT411" s="246" t="s">
        <v>287</v>
      </c>
      <c r="AU411" s="246" t="s">
        <v>90</v>
      </c>
      <c r="AV411" s="12" t="s">
        <v>90</v>
      </c>
      <c r="AW411" s="12" t="s">
        <v>40</v>
      </c>
      <c r="AX411" s="12" t="s">
        <v>87</v>
      </c>
      <c r="AY411" s="246" t="s">
        <v>174</v>
      </c>
    </row>
    <row r="412" s="1" customFormat="1" ht="16.5" customHeight="1">
      <c r="B412" s="37"/>
      <c r="C412" s="218" t="s">
        <v>872</v>
      </c>
      <c r="D412" s="218" t="s">
        <v>175</v>
      </c>
      <c r="E412" s="219" t="s">
        <v>873</v>
      </c>
      <c r="F412" s="220" t="s">
        <v>874</v>
      </c>
      <c r="G412" s="221" t="s">
        <v>305</v>
      </c>
      <c r="H412" s="222">
        <v>2</v>
      </c>
      <c r="I412" s="223"/>
      <c r="J412" s="224">
        <f>ROUND(I412*H412,2)</f>
        <v>0</v>
      </c>
      <c r="K412" s="220" t="s">
        <v>274</v>
      </c>
      <c r="L412" s="42"/>
      <c r="M412" s="225" t="s">
        <v>1</v>
      </c>
      <c r="N412" s="226" t="s">
        <v>50</v>
      </c>
      <c r="O412" s="78"/>
      <c r="P412" s="227">
        <f>O412*H412</f>
        <v>0</v>
      </c>
      <c r="Q412" s="227">
        <v>2.0000000000000002E-05</v>
      </c>
      <c r="R412" s="227">
        <f>Q412*H412</f>
        <v>4.0000000000000003E-05</v>
      </c>
      <c r="S412" s="227">
        <v>0</v>
      </c>
      <c r="T412" s="228">
        <f>S412*H412</f>
        <v>0</v>
      </c>
      <c r="AR412" s="15" t="s">
        <v>347</v>
      </c>
      <c r="AT412" s="15" t="s">
        <v>175</v>
      </c>
      <c r="AU412" s="15" t="s">
        <v>90</v>
      </c>
      <c r="AY412" s="15" t="s">
        <v>174</v>
      </c>
      <c r="BE412" s="229">
        <f>IF(N412="základní",J412,0)</f>
        <v>0</v>
      </c>
      <c r="BF412" s="229">
        <f>IF(N412="snížená",J412,0)</f>
        <v>0</v>
      </c>
      <c r="BG412" s="229">
        <f>IF(N412="zákl. přenesená",J412,0)</f>
        <v>0</v>
      </c>
      <c r="BH412" s="229">
        <f>IF(N412="sníž. přenesená",J412,0)</f>
        <v>0</v>
      </c>
      <c r="BI412" s="229">
        <f>IF(N412="nulová",J412,0)</f>
        <v>0</v>
      </c>
      <c r="BJ412" s="15" t="s">
        <v>87</v>
      </c>
      <c r="BK412" s="229">
        <f>ROUND(I412*H412,2)</f>
        <v>0</v>
      </c>
      <c r="BL412" s="15" t="s">
        <v>347</v>
      </c>
      <c r="BM412" s="15" t="s">
        <v>875</v>
      </c>
    </row>
    <row r="413" s="1" customFormat="1">
      <c r="B413" s="37"/>
      <c r="C413" s="38"/>
      <c r="D413" s="230" t="s">
        <v>181</v>
      </c>
      <c r="E413" s="38"/>
      <c r="F413" s="231" t="s">
        <v>876</v>
      </c>
      <c r="G413" s="38"/>
      <c r="H413" s="38"/>
      <c r="I413" s="142"/>
      <c r="J413" s="38"/>
      <c r="K413" s="38"/>
      <c r="L413" s="42"/>
      <c r="M413" s="232"/>
      <c r="N413" s="78"/>
      <c r="O413" s="78"/>
      <c r="P413" s="78"/>
      <c r="Q413" s="78"/>
      <c r="R413" s="78"/>
      <c r="S413" s="78"/>
      <c r="T413" s="79"/>
      <c r="AT413" s="15" t="s">
        <v>181</v>
      </c>
      <c r="AU413" s="15" t="s">
        <v>90</v>
      </c>
    </row>
    <row r="414" s="12" customFormat="1">
      <c r="B414" s="236"/>
      <c r="C414" s="237"/>
      <c r="D414" s="230" t="s">
        <v>287</v>
      </c>
      <c r="E414" s="238" t="s">
        <v>1</v>
      </c>
      <c r="F414" s="239" t="s">
        <v>877</v>
      </c>
      <c r="G414" s="237"/>
      <c r="H414" s="240">
        <v>2</v>
      </c>
      <c r="I414" s="241"/>
      <c r="J414" s="237"/>
      <c r="K414" s="237"/>
      <c r="L414" s="242"/>
      <c r="M414" s="243"/>
      <c r="N414" s="244"/>
      <c r="O414" s="244"/>
      <c r="P414" s="244"/>
      <c r="Q414" s="244"/>
      <c r="R414" s="244"/>
      <c r="S414" s="244"/>
      <c r="T414" s="245"/>
      <c r="AT414" s="246" t="s">
        <v>287</v>
      </c>
      <c r="AU414" s="246" t="s">
        <v>90</v>
      </c>
      <c r="AV414" s="12" t="s">
        <v>90</v>
      </c>
      <c r="AW414" s="12" t="s">
        <v>40</v>
      </c>
      <c r="AX414" s="12" t="s">
        <v>87</v>
      </c>
      <c r="AY414" s="246" t="s">
        <v>174</v>
      </c>
    </row>
    <row r="415" s="1" customFormat="1" ht="16.5" customHeight="1">
      <c r="B415" s="37"/>
      <c r="C415" s="218" t="s">
        <v>878</v>
      </c>
      <c r="D415" s="218" t="s">
        <v>175</v>
      </c>
      <c r="E415" s="219" t="s">
        <v>879</v>
      </c>
      <c r="F415" s="220" t="s">
        <v>880</v>
      </c>
      <c r="G415" s="221" t="s">
        <v>305</v>
      </c>
      <c r="H415" s="222">
        <v>4</v>
      </c>
      <c r="I415" s="223"/>
      <c r="J415" s="224">
        <f>ROUND(I415*H415,2)</f>
        <v>0</v>
      </c>
      <c r="K415" s="220" t="s">
        <v>274</v>
      </c>
      <c r="L415" s="42"/>
      <c r="M415" s="225" t="s">
        <v>1</v>
      </c>
      <c r="N415" s="226" t="s">
        <v>50</v>
      </c>
      <c r="O415" s="78"/>
      <c r="P415" s="227">
        <f>O415*H415</f>
        <v>0</v>
      </c>
      <c r="Q415" s="227">
        <v>1.0000000000000001E-05</v>
      </c>
      <c r="R415" s="227">
        <f>Q415*H415</f>
        <v>4.0000000000000003E-05</v>
      </c>
      <c r="S415" s="227">
        <v>0</v>
      </c>
      <c r="T415" s="228">
        <f>S415*H415</f>
        <v>0</v>
      </c>
      <c r="AR415" s="15" t="s">
        <v>347</v>
      </c>
      <c r="AT415" s="15" t="s">
        <v>175</v>
      </c>
      <c r="AU415" s="15" t="s">
        <v>90</v>
      </c>
      <c r="AY415" s="15" t="s">
        <v>174</v>
      </c>
      <c r="BE415" s="229">
        <f>IF(N415="základní",J415,0)</f>
        <v>0</v>
      </c>
      <c r="BF415" s="229">
        <f>IF(N415="snížená",J415,0)</f>
        <v>0</v>
      </c>
      <c r="BG415" s="229">
        <f>IF(N415="zákl. přenesená",J415,0)</f>
        <v>0</v>
      </c>
      <c r="BH415" s="229">
        <f>IF(N415="sníž. přenesená",J415,0)</f>
        <v>0</v>
      </c>
      <c r="BI415" s="229">
        <f>IF(N415="nulová",J415,0)</f>
        <v>0</v>
      </c>
      <c r="BJ415" s="15" t="s">
        <v>87</v>
      </c>
      <c r="BK415" s="229">
        <f>ROUND(I415*H415,2)</f>
        <v>0</v>
      </c>
      <c r="BL415" s="15" t="s">
        <v>347</v>
      </c>
      <c r="BM415" s="15" t="s">
        <v>881</v>
      </c>
    </row>
    <row r="416" s="1" customFormat="1">
      <c r="B416" s="37"/>
      <c r="C416" s="38"/>
      <c r="D416" s="230" t="s">
        <v>181</v>
      </c>
      <c r="E416" s="38"/>
      <c r="F416" s="231" t="s">
        <v>882</v>
      </c>
      <c r="G416" s="38"/>
      <c r="H416" s="38"/>
      <c r="I416" s="142"/>
      <c r="J416" s="38"/>
      <c r="K416" s="38"/>
      <c r="L416" s="42"/>
      <c r="M416" s="232"/>
      <c r="N416" s="78"/>
      <c r="O416" s="78"/>
      <c r="P416" s="78"/>
      <c r="Q416" s="78"/>
      <c r="R416" s="78"/>
      <c r="S416" s="78"/>
      <c r="T416" s="79"/>
      <c r="AT416" s="15" t="s">
        <v>181</v>
      </c>
      <c r="AU416" s="15" t="s">
        <v>90</v>
      </c>
    </row>
    <row r="417" s="12" customFormat="1">
      <c r="B417" s="236"/>
      <c r="C417" s="237"/>
      <c r="D417" s="230" t="s">
        <v>287</v>
      </c>
      <c r="E417" s="238" t="s">
        <v>1</v>
      </c>
      <c r="F417" s="239" t="s">
        <v>883</v>
      </c>
      <c r="G417" s="237"/>
      <c r="H417" s="240">
        <v>4</v>
      </c>
      <c r="I417" s="241"/>
      <c r="J417" s="237"/>
      <c r="K417" s="237"/>
      <c r="L417" s="242"/>
      <c r="M417" s="243"/>
      <c r="N417" s="244"/>
      <c r="O417" s="244"/>
      <c r="P417" s="244"/>
      <c r="Q417" s="244"/>
      <c r="R417" s="244"/>
      <c r="S417" s="244"/>
      <c r="T417" s="245"/>
      <c r="AT417" s="246" t="s">
        <v>287</v>
      </c>
      <c r="AU417" s="246" t="s">
        <v>90</v>
      </c>
      <c r="AV417" s="12" t="s">
        <v>90</v>
      </c>
      <c r="AW417" s="12" t="s">
        <v>40</v>
      </c>
      <c r="AX417" s="12" t="s">
        <v>87</v>
      </c>
      <c r="AY417" s="246" t="s">
        <v>174</v>
      </c>
    </row>
    <row r="418" s="1" customFormat="1" ht="16.5" customHeight="1">
      <c r="B418" s="37"/>
      <c r="C418" s="218" t="s">
        <v>884</v>
      </c>
      <c r="D418" s="218" t="s">
        <v>175</v>
      </c>
      <c r="E418" s="219" t="s">
        <v>885</v>
      </c>
      <c r="F418" s="220" t="s">
        <v>886</v>
      </c>
      <c r="G418" s="221" t="s">
        <v>305</v>
      </c>
      <c r="H418" s="222">
        <v>67.494</v>
      </c>
      <c r="I418" s="223"/>
      <c r="J418" s="224">
        <f>ROUND(I418*H418,2)</f>
        <v>0</v>
      </c>
      <c r="K418" s="220" t="s">
        <v>274</v>
      </c>
      <c r="L418" s="42"/>
      <c r="M418" s="225" t="s">
        <v>1</v>
      </c>
      <c r="N418" s="226" t="s">
        <v>50</v>
      </c>
      <c r="O418" s="78"/>
      <c r="P418" s="227">
        <f>O418*H418</f>
        <v>0</v>
      </c>
      <c r="Q418" s="227">
        <v>0.00019000000000000001</v>
      </c>
      <c r="R418" s="227">
        <f>Q418*H418</f>
        <v>0.012823860000000001</v>
      </c>
      <c r="S418" s="227">
        <v>0</v>
      </c>
      <c r="T418" s="228">
        <f>S418*H418</f>
        <v>0</v>
      </c>
      <c r="AR418" s="15" t="s">
        <v>347</v>
      </c>
      <c r="AT418" s="15" t="s">
        <v>175</v>
      </c>
      <c r="AU418" s="15" t="s">
        <v>90</v>
      </c>
      <c r="AY418" s="15" t="s">
        <v>174</v>
      </c>
      <c r="BE418" s="229">
        <f>IF(N418="základní",J418,0)</f>
        <v>0</v>
      </c>
      <c r="BF418" s="229">
        <f>IF(N418="snížená",J418,0)</f>
        <v>0</v>
      </c>
      <c r="BG418" s="229">
        <f>IF(N418="zákl. přenesená",J418,0)</f>
        <v>0</v>
      </c>
      <c r="BH418" s="229">
        <f>IF(N418="sníž. přenesená",J418,0)</f>
        <v>0</v>
      </c>
      <c r="BI418" s="229">
        <f>IF(N418="nulová",J418,0)</f>
        <v>0</v>
      </c>
      <c r="BJ418" s="15" t="s">
        <v>87</v>
      </c>
      <c r="BK418" s="229">
        <f>ROUND(I418*H418,2)</f>
        <v>0</v>
      </c>
      <c r="BL418" s="15" t="s">
        <v>347</v>
      </c>
      <c r="BM418" s="15" t="s">
        <v>887</v>
      </c>
    </row>
    <row r="419" s="1" customFormat="1">
      <c r="B419" s="37"/>
      <c r="C419" s="38"/>
      <c r="D419" s="230" t="s">
        <v>181</v>
      </c>
      <c r="E419" s="38"/>
      <c r="F419" s="231" t="s">
        <v>888</v>
      </c>
      <c r="G419" s="38"/>
      <c r="H419" s="38"/>
      <c r="I419" s="142"/>
      <c r="J419" s="38"/>
      <c r="K419" s="38"/>
      <c r="L419" s="42"/>
      <c r="M419" s="232"/>
      <c r="N419" s="78"/>
      <c r="O419" s="78"/>
      <c r="P419" s="78"/>
      <c r="Q419" s="78"/>
      <c r="R419" s="78"/>
      <c r="S419" s="78"/>
      <c r="T419" s="79"/>
      <c r="AT419" s="15" t="s">
        <v>181</v>
      </c>
      <c r="AU419" s="15" t="s">
        <v>90</v>
      </c>
    </row>
    <row r="420" s="12" customFormat="1">
      <c r="B420" s="236"/>
      <c r="C420" s="237"/>
      <c r="D420" s="230" t="s">
        <v>287</v>
      </c>
      <c r="E420" s="238" t="s">
        <v>1</v>
      </c>
      <c r="F420" s="239" t="s">
        <v>871</v>
      </c>
      <c r="G420" s="237"/>
      <c r="H420" s="240">
        <v>67.494</v>
      </c>
      <c r="I420" s="241"/>
      <c r="J420" s="237"/>
      <c r="K420" s="237"/>
      <c r="L420" s="242"/>
      <c r="M420" s="257"/>
      <c r="N420" s="258"/>
      <c r="O420" s="258"/>
      <c r="P420" s="258"/>
      <c r="Q420" s="258"/>
      <c r="R420" s="258"/>
      <c r="S420" s="258"/>
      <c r="T420" s="259"/>
      <c r="AT420" s="246" t="s">
        <v>287</v>
      </c>
      <c r="AU420" s="246" t="s">
        <v>90</v>
      </c>
      <c r="AV420" s="12" t="s">
        <v>90</v>
      </c>
      <c r="AW420" s="12" t="s">
        <v>40</v>
      </c>
      <c r="AX420" s="12" t="s">
        <v>87</v>
      </c>
      <c r="AY420" s="246" t="s">
        <v>174</v>
      </c>
    </row>
    <row r="421" s="1" customFormat="1" ht="6.96" customHeight="1">
      <c r="B421" s="56"/>
      <c r="C421" s="57"/>
      <c r="D421" s="57"/>
      <c r="E421" s="57"/>
      <c r="F421" s="57"/>
      <c r="G421" s="57"/>
      <c r="H421" s="57"/>
      <c r="I421" s="169"/>
      <c r="J421" s="57"/>
      <c r="K421" s="57"/>
      <c r="L421" s="42"/>
    </row>
  </sheetData>
  <sheetProtection sheet="1" autoFilter="0" formatColumns="0" formatRows="0" objects="1" scenarios="1" spinCount="100000" saltValue="S+EJS31pfVjN6+fgSarleWMUm8OGQgQSQ8Ped3nWc8YgpSIo7yUFRXHzMzHFy8HpOL1AcXEnjty/SmpmL78+KA==" hashValue="XRyGoyQIDP8j5eSTkDf+mtTBMaHxyYdRd6jLCW4CFu7uGpIcGnvpMpEBkmuC9+U3TMpP8jxCSEhIr/f5oy+ymg==" algorithmName="SHA-512" password="CC35"/>
  <autoFilter ref="C104:K42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3:H93"/>
    <mergeCell ref="E95:H95"/>
    <mergeCell ref="E97:H9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14.17" style="135" customWidth="1"/>
    <col min="10" max="10" width="23.5" customWidth="1"/>
    <col min="11" max="11" width="15.5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5" t="s">
        <v>101</v>
      </c>
    </row>
    <row r="3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8"/>
      <c r="AT3" s="15" t="s">
        <v>90</v>
      </c>
    </row>
    <row r="4" ht="24.96" customHeight="1">
      <c r="B4" s="18"/>
      <c r="D4" s="139" t="s">
        <v>143</v>
      </c>
      <c r="L4" s="18"/>
      <c r="M4" s="22" t="s">
        <v>10</v>
      </c>
      <c r="AT4" s="15" t="s">
        <v>4</v>
      </c>
    </row>
    <row r="5" ht="6.96" customHeight="1">
      <c r="B5" s="18"/>
      <c r="L5" s="18"/>
    </row>
    <row r="6" ht="12" customHeight="1">
      <c r="B6" s="18"/>
      <c r="D6" s="140" t="s">
        <v>16</v>
      </c>
      <c r="L6" s="18"/>
    </row>
    <row r="7" ht="16.5" customHeight="1">
      <c r="B7" s="18"/>
      <c r="E7" s="141" t="str">
        <f>'Rekapitulace stavby'!K6</f>
        <v>Kanalizace Stříbrná Skalice - III.etapa</v>
      </c>
      <c r="F7" s="140"/>
      <c r="G7" s="140"/>
      <c r="H7" s="140"/>
      <c r="L7" s="18"/>
    </row>
    <row r="8" ht="12" customHeight="1">
      <c r="B8" s="18"/>
      <c r="D8" s="140" t="s">
        <v>144</v>
      </c>
      <c r="L8" s="18"/>
    </row>
    <row r="9" s="1" customFormat="1" ht="16.5" customHeight="1">
      <c r="B9" s="42"/>
      <c r="E9" s="141" t="s">
        <v>241</v>
      </c>
      <c r="F9" s="1"/>
      <c r="G9" s="1"/>
      <c r="H9" s="1"/>
      <c r="I9" s="142"/>
      <c r="L9" s="42"/>
    </row>
    <row r="10" s="1" customFormat="1" ht="12" customHeight="1">
      <c r="B10" s="42"/>
      <c r="D10" s="140" t="s">
        <v>242</v>
      </c>
      <c r="I10" s="142"/>
      <c r="L10" s="42"/>
    </row>
    <row r="11" s="1" customFormat="1" ht="36.96" customHeight="1">
      <c r="B11" s="42"/>
      <c r="E11" s="143" t="s">
        <v>889</v>
      </c>
      <c r="F11" s="1"/>
      <c r="G11" s="1"/>
      <c r="H11" s="1"/>
      <c r="I11" s="142"/>
      <c r="L11" s="42"/>
    </row>
    <row r="12" s="1" customFormat="1">
      <c r="B12" s="42"/>
      <c r="I12" s="142"/>
      <c r="L12" s="42"/>
    </row>
    <row r="13" s="1" customFormat="1" ht="12" customHeight="1">
      <c r="B13" s="42"/>
      <c r="D13" s="140" t="s">
        <v>18</v>
      </c>
      <c r="F13" s="15" t="s">
        <v>102</v>
      </c>
      <c r="I13" s="144" t="s">
        <v>20</v>
      </c>
      <c r="J13" s="15" t="s">
        <v>890</v>
      </c>
      <c r="L13" s="42"/>
    </row>
    <row r="14" s="1" customFormat="1" ht="12" customHeight="1">
      <c r="B14" s="42"/>
      <c r="D14" s="140" t="s">
        <v>22</v>
      </c>
      <c r="F14" s="15" t="s">
        <v>245</v>
      </c>
      <c r="I14" s="144" t="s">
        <v>24</v>
      </c>
      <c r="J14" s="145" t="str">
        <f>'Rekapitulace stavby'!AN8</f>
        <v>30. 1. 2019</v>
      </c>
      <c r="L14" s="42"/>
    </row>
    <row r="15" s="1" customFormat="1" ht="21.84" customHeight="1">
      <c r="B15" s="42"/>
      <c r="D15" s="146" t="s">
        <v>26</v>
      </c>
      <c r="F15" s="147" t="s">
        <v>891</v>
      </c>
      <c r="I15" s="148" t="s">
        <v>28</v>
      </c>
      <c r="J15" s="147" t="s">
        <v>892</v>
      </c>
      <c r="L15" s="42"/>
    </row>
    <row r="16" s="1" customFormat="1" ht="12" customHeight="1">
      <c r="B16" s="42"/>
      <c r="D16" s="140" t="s">
        <v>30</v>
      </c>
      <c r="I16" s="144" t="s">
        <v>31</v>
      </c>
      <c r="J16" s="15" t="str">
        <f>IF('Rekapitulace stavby'!AN10="","",'Rekapitulace stavby'!AN10)</f>
        <v>00235750</v>
      </c>
      <c r="L16" s="42"/>
    </row>
    <row r="17" s="1" customFormat="1" ht="18" customHeight="1">
      <c r="B17" s="42"/>
      <c r="E17" s="15" t="str">
        <f>IF('Rekapitulace stavby'!E11="","",'Rekapitulace stavby'!E11)</f>
        <v>Obec Stříbrná Skalice</v>
      </c>
      <c r="I17" s="144" t="s">
        <v>34</v>
      </c>
      <c r="J17" s="15" t="str">
        <f>IF('Rekapitulace stavby'!AN11="","",'Rekapitulace stavby'!AN11)</f>
        <v/>
      </c>
      <c r="L17" s="42"/>
    </row>
    <row r="18" s="1" customFormat="1" ht="6.96" customHeight="1">
      <c r="B18" s="42"/>
      <c r="I18" s="142"/>
      <c r="L18" s="42"/>
    </row>
    <row r="19" s="1" customFormat="1" ht="12" customHeight="1">
      <c r="B19" s="42"/>
      <c r="D19" s="140" t="s">
        <v>35</v>
      </c>
      <c r="I19" s="144" t="s">
        <v>31</v>
      </c>
      <c r="J19" s="31" t="str">
        <f>'Rekapitulace stavby'!AN13</f>
        <v>Vyplň údaj</v>
      </c>
      <c r="L19" s="42"/>
    </row>
    <row r="20" s="1" customFormat="1" ht="18" customHeight="1">
      <c r="B20" s="42"/>
      <c r="E20" s="31" t="str">
        <f>'Rekapitulace stavby'!E14</f>
        <v>Vyplň údaj</v>
      </c>
      <c r="F20" s="15"/>
      <c r="G20" s="15"/>
      <c r="H20" s="15"/>
      <c r="I20" s="144" t="s">
        <v>34</v>
      </c>
      <c r="J20" s="31" t="str">
        <f>'Rekapitulace stavby'!AN14</f>
        <v>Vyplň údaj</v>
      </c>
      <c r="L20" s="42"/>
    </row>
    <row r="21" s="1" customFormat="1" ht="6.96" customHeight="1">
      <c r="B21" s="42"/>
      <c r="I21" s="142"/>
      <c r="L21" s="42"/>
    </row>
    <row r="22" s="1" customFormat="1" ht="12" customHeight="1">
      <c r="B22" s="42"/>
      <c r="D22" s="140" t="s">
        <v>37</v>
      </c>
      <c r="I22" s="144" t="s">
        <v>31</v>
      </c>
      <c r="J22" s="15" t="s">
        <v>1</v>
      </c>
      <c r="L22" s="42"/>
    </row>
    <row r="23" s="1" customFormat="1" ht="18" customHeight="1">
      <c r="B23" s="42"/>
      <c r="E23" s="15" t="s">
        <v>247</v>
      </c>
      <c r="I23" s="144" t="s">
        <v>34</v>
      </c>
      <c r="J23" s="15" t="s">
        <v>1</v>
      </c>
      <c r="L23" s="42"/>
    </row>
    <row r="24" s="1" customFormat="1" ht="6.96" customHeight="1">
      <c r="B24" s="42"/>
      <c r="I24" s="142"/>
      <c r="L24" s="42"/>
    </row>
    <row r="25" s="1" customFormat="1" ht="12" customHeight="1">
      <c r="B25" s="42"/>
      <c r="D25" s="140" t="s">
        <v>41</v>
      </c>
      <c r="I25" s="144" t="s">
        <v>31</v>
      </c>
      <c r="J25" s="15" t="s">
        <v>1</v>
      </c>
      <c r="L25" s="42"/>
    </row>
    <row r="26" s="1" customFormat="1" ht="18" customHeight="1">
      <c r="B26" s="42"/>
      <c r="E26" s="15" t="s">
        <v>42</v>
      </c>
      <c r="I26" s="144" t="s">
        <v>34</v>
      </c>
      <c r="J26" s="15" t="s">
        <v>1</v>
      </c>
      <c r="L26" s="42"/>
    </row>
    <row r="27" s="1" customFormat="1" ht="6.96" customHeight="1">
      <c r="B27" s="42"/>
      <c r="I27" s="142"/>
      <c r="L27" s="42"/>
    </row>
    <row r="28" s="1" customFormat="1" ht="12" customHeight="1">
      <c r="B28" s="42"/>
      <c r="D28" s="140" t="s">
        <v>43</v>
      </c>
      <c r="I28" s="142"/>
      <c r="L28" s="42"/>
    </row>
    <row r="29" s="7" customFormat="1" ht="16.5" customHeight="1">
      <c r="B29" s="149"/>
      <c r="E29" s="150" t="s">
        <v>1</v>
      </c>
      <c r="F29" s="150"/>
      <c r="G29" s="150"/>
      <c r="H29" s="150"/>
      <c r="I29" s="151"/>
      <c r="L29" s="149"/>
    </row>
    <row r="30" s="1" customFormat="1" ht="6.96" customHeight="1">
      <c r="B30" s="42"/>
      <c r="I30" s="142"/>
      <c r="L30" s="42"/>
    </row>
    <row r="31" s="1" customFormat="1" ht="6.96" customHeight="1">
      <c r="B31" s="42"/>
      <c r="D31" s="70"/>
      <c r="E31" s="70"/>
      <c r="F31" s="70"/>
      <c r="G31" s="70"/>
      <c r="H31" s="70"/>
      <c r="I31" s="152"/>
      <c r="J31" s="70"/>
      <c r="K31" s="70"/>
      <c r="L31" s="42"/>
    </row>
    <row r="32" s="1" customFormat="1" ht="25.44" customHeight="1">
      <c r="B32" s="42"/>
      <c r="D32" s="153" t="s">
        <v>45</v>
      </c>
      <c r="I32" s="142"/>
      <c r="J32" s="154">
        <f>ROUND(J90, 2)</f>
        <v>0</v>
      </c>
      <c r="L32" s="42"/>
    </row>
    <row r="33" s="1" customFormat="1" ht="6.96" customHeight="1">
      <c r="B33" s="42"/>
      <c r="D33" s="70"/>
      <c r="E33" s="70"/>
      <c r="F33" s="70"/>
      <c r="G33" s="70"/>
      <c r="H33" s="70"/>
      <c r="I33" s="152"/>
      <c r="J33" s="70"/>
      <c r="K33" s="70"/>
      <c r="L33" s="42"/>
    </row>
    <row r="34" s="1" customFormat="1" ht="14.4" customHeight="1">
      <c r="B34" s="42"/>
      <c r="F34" s="155" t="s">
        <v>47</v>
      </c>
      <c r="I34" s="156" t="s">
        <v>46</v>
      </c>
      <c r="J34" s="155" t="s">
        <v>48</v>
      </c>
      <c r="L34" s="42"/>
    </row>
    <row r="35" s="1" customFormat="1" ht="14.4" customHeight="1">
      <c r="B35" s="42"/>
      <c r="D35" s="140" t="s">
        <v>49</v>
      </c>
      <c r="E35" s="140" t="s">
        <v>50</v>
      </c>
      <c r="F35" s="157">
        <f>ROUND((SUM(BE90:BE132)),  2)</f>
        <v>0</v>
      </c>
      <c r="I35" s="158">
        <v>0.20999999999999999</v>
      </c>
      <c r="J35" s="157">
        <f>ROUND(((SUM(BE90:BE132))*I35),  2)</f>
        <v>0</v>
      </c>
      <c r="L35" s="42"/>
    </row>
    <row r="36" s="1" customFormat="1" ht="14.4" customHeight="1">
      <c r="B36" s="42"/>
      <c r="E36" s="140" t="s">
        <v>51</v>
      </c>
      <c r="F36" s="157">
        <f>ROUND((SUM(BF90:BF132)),  2)</f>
        <v>0</v>
      </c>
      <c r="I36" s="158">
        <v>0.14999999999999999</v>
      </c>
      <c r="J36" s="157">
        <f>ROUND(((SUM(BF90:BF132))*I36),  2)</f>
        <v>0</v>
      </c>
      <c r="L36" s="42"/>
    </row>
    <row r="37" hidden="1" s="1" customFormat="1" ht="14.4" customHeight="1">
      <c r="B37" s="42"/>
      <c r="E37" s="140" t="s">
        <v>52</v>
      </c>
      <c r="F37" s="157">
        <f>ROUND((SUM(BG90:BG132)),  2)</f>
        <v>0</v>
      </c>
      <c r="I37" s="158">
        <v>0.20999999999999999</v>
      </c>
      <c r="J37" s="157">
        <f>0</f>
        <v>0</v>
      </c>
      <c r="L37" s="42"/>
    </row>
    <row r="38" hidden="1" s="1" customFormat="1" ht="14.4" customHeight="1">
      <c r="B38" s="42"/>
      <c r="E38" s="140" t="s">
        <v>53</v>
      </c>
      <c r="F38" s="157">
        <f>ROUND((SUM(BH90:BH132)),  2)</f>
        <v>0</v>
      </c>
      <c r="I38" s="158">
        <v>0.14999999999999999</v>
      </c>
      <c r="J38" s="157">
        <f>0</f>
        <v>0</v>
      </c>
      <c r="L38" s="42"/>
    </row>
    <row r="39" hidden="1" s="1" customFormat="1" ht="14.4" customHeight="1">
      <c r="B39" s="42"/>
      <c r="E39" s="140" t="s">
        <v>54</v>
      </c>
      <c r="F39" s="157">
        <f>ROUND((SUM(BI90:BI132)),  2)</f>
        <v>0</v>
      </c>
      <c r="I39" s="158">
        <v>0</v>
      </c>
      <c r="J39" s="157">
        <f>0</f>
        <v>0</v>
      </c>
      <c r="L39" s="42"/>
    </row>
    <row r="40" s="1" customFormat="1" ht="6.96" customHeight="1">
      <c r="B40" s="42"/>
      <c r="I40" s="142"/>
      <c r="L40" s="42"/>
    </row>
    <row r="41" s="1" customFormat="1" ht="25.44" customHeight="1">
      <c r="B41" s="42"/>
      <c r="C41" s="159"/>
      <c r="D41" s="160" t="s">
        <v>55</v>
      </c>
      <c r="E41" s="161"/>
      <c r="F41" s="161"/>
      <c r="G41" s="162" t="s">
        <v>56</v>
      </c>
      <c r="H41" s="163" t="s">
        <v>57</v>
      </c>
      <c r="I41" s="164"/>
      <c r="J41" s="165">
        <f>SUM(J32:J39)</f>
        <v>0</v>
      </c>
      <c r="K41" s="166"/>
      <c r="L41" s="42"/>
    </row>
    <row r="42" s="1" customFormat="1" ht="14.4" customHeight="1">
      <c r="B42" s="167"/>
      <c r="C42" s="168"/>
      <c r="D42" s="168"/>
      <c r="E42" s="168"/>
      <c r="F42" s="168"/>
      <c r="G42" s="168"/>
      <c r="H42" s="168"/>
      <c r="I42" s="169"/>
      <c r="J42" s="168"/>
      <c r="K42" s="168"/>
      <c r="L42" s="42"/>
    </row>
    <row r="46" s="1" customFormat="1" ht="6.96" customHeight="1">
      <c r="B46" s="170"/>
      <c r="C46" s="171"/>
      <c r="D46" s="171"/>
      <c r="E46" s="171"/>
      <c r="F46" s="171"/>
      <c r="G46" s="171"/>
      <c r="H46" s="171"/>
      <c r="I46" s="172"/>
      <c r="J46" s="171"/>
      <c r="K46" s="171"/>
      <c r="L46" s="42"/>
    </row>
    <row r="47" s="1" customFormat="1" ht="24.96" customHeight="1">
      <c r="B47" s="37"/>
      <c r="C47" s="21" t="s">
        <v>151</v>
      </c>
      <c r="D47" s="38"/>
      <c r="E47" s="38"/>
      <c r="F47" s="38"/>
      <c r="G47" s="38"/>
      <c r="H47" s="38"/>
      <c r="I47" s="142"/>
      <c r="J47" s="38"/>
      <c r="K47" s="38"/>
      <c r="L47" s="42"/>
    </row>
    <row r="48" s="1" customFormat="1" ht="6.96" customHeight="1">
      <c r="B48" s="37"/>
      <c r="C48" s="38"/>
      <c r="D48" s="38"/>
      <c r="E48" s="38"/>
      <c r="F48" s="38"/>
      <c r="G48" s="38"/>
      <c r="H48" s="38"/>
      <c r="I48" s="142"/>
      <c r="J48" s="38"/>
      <c r="K48" s="38"/>
      <c r="L48" s="42"/>
    </row>
    <row r="49" s="1" customFormat="1" ht="12" customHeight="1">
      <c r="B49" s="37"/>
      <c r="C49" s="30" t="s">
        <v>16</v>
      </c>
      <c r="D49" s="38"/>
      <c r="E49" s="38"/>
      <c r="F49" s="38"/>
      <c r="G49" s="38"/>
      <c r="H49" s="38"/>
      <c r="I49" s="142"/>
      <c r="J49" s="38"/>
      <c r="K49" s="38"/>
      <c r="L49" s="42"/>
    </row>
    <row r="50" s="1" customFormat="1" ht="16.5" customHeight="1">
      <c r="B50" s="37"/>
      <c r="C50" s="38"/>
      <c r="D50" s="38"/>
      <c r="E50" s="173" t="str">
        <f>E7</f>
        <v>Kanalizace Stříbrná Skalice - III.etapa</v>
      </c>
      <c r="F50" s="30"/>
      <c r="G50" s="30"/>
      <c r="H50" s="30"/>
      <c r="I50" s="142"/>
      <c r="J50" s="38"/>
      <c r="K50" s="38"/>
      <c r="L50" s="42"/>
    </row>
    <row r="51" ht="12" customHeight="1">
      <c r="B51" s="19"/>
      <c r="C51" s="30" t="s">
        <v>144</v>
      </c>
      <c r="D51" s="20"/>
      <c r="E51" s="20"/>
      <c r="F51" s="20"/>
      <c r="G51" s="20"/>
      <c r="H51" s="20"/>
      <c r="I51" s="135"/>
      <c r="J51" s="20"/>
      <c r="K51" s="20"/>
      <c r="L51" s="18"/>
    </row>
    <row r="52" s="1" customFormat="1" ht="16.5" customHeight="1">
      <c r="B52" s="37"/>
      <c r="C52" s="38"/>
      <c r="D52" s="38"/>
      <c r="E52" s="173" t="s">
        <v>241</v>
      </c>
      <c r="F52" s="38"/>
      <c r="G52" s="38"/>
      <c r="H52" s="38"/>
      <c r="I52" s="142"/>
      <c r="J52" s="38"/>
      <c r="K52" s="38"/>
      <c r="L52" s="42"/>
    </row>
    <row r="53" s="1" customFormat="1" ht="12" customHeight="1">
      <c r="B53" s="37"/>
      <c r="C53" s="30" t="s">
        <v>242</v>
      </c>
      <c r="D53" s="38"/>
      <c r="E53" s="38"/>
      <c r="F53" s="38"/>
      <c r="G53" s="38"/>
      <c r="H53" s="38"/>
      <c r="I53" s="142"/>
      <c r="J53" s="38"/>
      <c r="K53" s="38"/>
      <c r="L53" s="42"/>
    </row>
    <row r="54" s="1" customFormat="1" ht="16.5" customHeight="1">
      <c r="B54" s="37"/>
      <c r="C54" s="38"/>
      <c r="D54" s="38"/>
      <c r="E54" s="63" t="str">
        <f>E11</f>
        <v xml:space="preserve">2019_01_01.2 - SO 1.01  Podtlaková stanice VS 1 - komunikace</v>
      </c>
      <c r="F54" s="38"/>
      <c r="G54" s="38"/>
      <c r="H54" s="38"/>
      <c r="I54" s="142"/>
      <c r="J54" s="38"/>
      <c r="K54" s="38"/>
      <c r="L54" s="42"/>
    </row>
    <row r="55" s="1" customFormat="1" ht="6.96" customHeight="1">
      <c r="B55" s="37"/>
      <c r="C55" s="38"/>
      <c r="D55" s="38"/>
      <c r="E55" s="38"/>
      <c r="F55" s="38"/>
      <c r="G55" s="38"/>
      <c r="H55" s="38"/>
      <c r="I55" s="142"/>
      <c r="J55" s="38"/>
      <c r="K55" s="38"/>
      <c r="L55" s="42"/>
    </row>
    <row r="56" s="1" customFormat="1" ht="12" customHeight="1">
      <c r="B56" s="37"/>
      <c r="C56" s="30" t="s">
        <v>22</v>
      </c>
      <c r="D56" s="38"/>
      <c r="E56" s="38"/>
      <c r="F56" s="25" t="str">
        <f>F14</f>
        <v xml:space="preserve"> </v>
      </c>
      <c r="G56" s="38"/>
      <c r="H56" s="38"/>
      <c r="I56" s="144" t="s">
        <v>24</v>
      </c>
      <c r="J56" s="66" t="str">
        <f>IF(J14="","",J14)</f>
        <v>30. 1. 2019</v>
      </c>
      <c r="K56" s="38"/>
      <c r="L56" s="42"/>
    </row>
    <row r="57" s="1" customFormat="1" ht="6.96" customHeight="1">
      <c r="B57" s="37"/>
      <c r="C57" s="38"/>
      <c r="D57" s="38"/>
      <c r="E57" s="38"/>
      <c r="F57" s="38"/>
      <c r="G57" s="38"/>
      <c r="H57" s="38"/>
      <c r="I57" s="142"/>
      <c r="J57" s="38"/>
      <c r="K57" s="38"/>
      <c r="L57" s="42"/>
    </row>
    <row r="58" s="1" customFormat="1" ht="13.65" customHeight="1">
      <c r="B58" s="37"/>
      <c r="C58" s="30" t="s">
        <v>30</v>
      </c>
      <c r="D58" s="38"/>
      <c r="E58" s="38"/>
      <c r="F58" s="25" t="str">
        <f>E17</f>
        <v>Obec Stříbrná Skalice</v>
      </c>
      <c r="G58" s="38"/>
      <c r="H58" s="38"/>
      <c r="I58" s="144" t="s">
        <v>37</v>
      </c>
      <c r="J58" s="35" t="str">
        <f>E23</f>
        <v>VRV a.s.</v>
      </c>
      <c r="K58" s="38"/>
      <c r="L58" s="42"/>
    </row>
    <row r="59" s="1" customFormat="1" ht="13.65" customHeight="1">
      <c r="B59" s="37"/>
      <c r="C59" s="30" t="s">
        <v>35</v>
      </c>
      <c r="D59" s="38"/>
      <c r="E59" s="38"/>
      <c r="F59" s="25" t="str">
        <f>IF(E20="","",E20)</f>
        <v>Vyplň údaj</v>
      </c>
      <c r="G59" s="38"/>
      <c r="H59" s="38"/>
      <c r="I59" s="144" t="s">
        <v>41</v>
      </c>
      <c r="J59" s="35" t="str">
        <f>E26</f>
        <v>Dvořák</v>
      </c>
      <c r="K59" s="38"/>
      <c r="L59" s="42"/>
    </row>
    <row r="60" s="1" customFormat="1" ht="10.32" customHeight="1">
      <c r="B60" s="37"/>
      <c r="C60" s="38"/>
      <c r="D60" s="38"/>
      <c r="E60" s="38"/>
      <c r="F60" s="38"/>
      <c r="G60" s="38"/>
      <c r="H60" s="38"/>
      <c r="I60" s="142"/>
      <c r="J60" s="38"/>
      <c r="K60" s="38"/>
      <c r="L60" s="42"/>
    </row>
    <row r="61" s="1" customFormat="1" ht="29.28" customHeight="1">
      <c r="B61" s="37"/>
      <c r="C61" s="174" t="s">
        <v>152</v>
      </c>
      <c r="D61" s="175"/>
      <c r="E61" s="175"/>
      <c r="F61" s="175"/>
      <c r="G61" s="175"/>
      <c r="H61" s="175"/>
      <c r="I61" s="176"/>
      <c r="J61" s="177" t="s">
        <v>153</v>
      </c>
      <c r="K61" s="175"/>
      <c r="L61" s="42"/>
    </row>
    <row r="62" s="1" customFormat="1" ht="10.32" customHeight="1">
      <c r="B62" s="37"/>
      <c r="C62" s="38"/>
      <c r="D62" s="38"/>
      <c r="E62" s="38"/>
      <c r="F62" s="38"/>
      <c r="G62" s="38"/>
      <c r="H62" s="38"/>
      <c r="I62" s="142"/>
      <c r="J62" s="38"/>
      <c r="K62" s="38"/>
      <c r="L62" s="42"/>
    </row>
    <row r="63" s="1" customFormat="1" ht="22.8" customHeight="1">
      <c r="B63" s="37"/>
      <c r="C63" s="178" t="s">
        <v>154</v>
      </c>
      <c r="D63" s="38"/>
      <c r="E63" s="38"/>
      <c r="F63" s="38"/>
      <c r="G63" s="38"/>
      <c r="H63" s="38"/>
      <c r="I63" s="142"/>
      <c r="J63" s="97">
        <f>J90</f>
        <v>0</v>
      </c>
      <c r="K63" s="38"/>
      <c r="L63" s="42"/>
      <c r="AU63" s="15" t="s">
        <v>155</v>
      </c>
    </row>
    <row r="64" s="8" customFormat="1" ht="24.96" customHeight="1">
      <c r="B64" s="179"/>
      <c r="C64" s="180"/>
      <c r="D64" s="181" t="s">
        <v>248</v>
      </c>
      <c r="E64" s="182"/>
      <c r="F64" s="182"/>
      <c r="G64" s="182"/>
      <c r="H64" s="182"/>
      <c r="I64" s="183"/>
      <c r="J64" s="184">
        <f>J91</f>
        <v>0</v>
      </c>
      <c r="K64" s="180"/>
      <c r="L64" s="185"/>
    </row>
    <row r="65" s="9" customFormat="1" ht="19.92" customHeight="1">
      <c r="B65" s="186"/>
      <c r="C65" s="121"/>
      <c r="D65" s="187" t="s">
        <v>250</v>
      </c>
      <c r="E65" s="188"/>
      <c r="F65" s="188"/>
      <c r="G65" s="188"/>
      <c r="H65" s="188"/>
      <c r="I65" s="189"/>
      <c r="J65" s="190">
        <f>J92</f>
        <v>0</v>
      </c>
      <c r="K65" s="121"/>
      <c r="L65" s="191"/>
    </row>
    <row r="66" s="9" customFormat="1" ht="19.92" customHeight="1">
      <c r="B66" s="186"/>
      <c r="C66" s="121"/>
      <c r="D66" s="187" t="s">
        <v>253</v>
      </c>
      <c r="E66" s="188"/>
      <c r="F66" s="188"/>
      <c r="G66" s="188"/>
      <c r="H66" s="188"/>
      <c r="I66" s="189"/>
      <c r="J66" s="190">
        <f>J96</f>
        <v>0</v>
      </c>
      <c r="K66" s="121"/>
      <c r="L66" s="191"/>
    </row>
    <row r="67" s="9" customFormat="1" ht="19.92" customHeight="1">
      <c r="B67" s="186"/>
      <c r="C67" s="121"/>
      <c r="D67" s="187" t="s">
        <v>255</v>
      </c>
      <c r="E67" s="188"/>
      <c r="F67" s="188"/>
      <c r="G67" s="188"/>
      <c r="H67" s="188"/>
      <c r="I67" s="189"/>
      <c r="J67" s="190">
        <f>J114</f>
        <v>0</v>
      </c>
      <c r="K67" s="121"/>
      <c r="L67" s="191"/>
    </row>
    <row r="68" s="9" customFormat="1" ht="14.88" customHeight="1">
      <c r="B68" s="186"/>
      <c r="C68" s="121"/>
      <c r="D68" s="187" t="s">
        <v>893</v>
      </c>
      <c r="E68" s="188"/>
      <c r="F68" s="188"/>
      <c r="G68" s="188"/>
      <c r="H68" s="188"/>
      <c r="I68" s="189"/>
      <c r="J68" s="190">
        <f>J130</f>
        <v>0</v>
      </c>
      <c r="K68" s="121"/>
      <c r="L68" s="191"/>
    </row>
    <row r="69" s="1" customFormat="1" ht="21.84" customHeight="1">
      <c r="B69" s="37"/>
      <c r="C69" s="38"/>
      <c r="D69" s="38"/>
      <c r="E69" s="38"/>
      <c r="F69" s="38"/>
      <c r="G69" s="38"/>
      <c r="H69" s="38"/>
      <c r="I69" s="142"/>
      <c r="J69" s="38"/>
      <c r="K69" s="38"/>
      <c r="L69" s="42"/>
    </row>
    <row r="70" s="1" customFormat="1" ht="6.96" customHeight="1">
      <c r="B70" s="56"/>
      <c r="C70" s="57"/>
      <c r="D70" s="57"/>
      <c r="E70" s="57"/>
      <c r="F70" s="57"/>
      <c r="G70" s="57"/>
      <c r="H70" s="57"/>
      <c r="I70" s="169"/>
      <c r="J70" s="57"/>
      <c r="K70" s="57"/>
      <c r="L70" s="42"/>
    </row>
    <row r="74" s="1" customFormat="1" ht="6.96" customHeight="1">
      <c r="B74" s="58"/>
      <c r="C74" s="59"/>
      <c r="D74" s="59"/>
      <c r="E74" s="59"/>
      <c r="F74" s="59"/>
      <c r="G74" s="59"/>
      <c r="H74" s="59"/>
      <c r="I74" s="172"/>
      <c r="J74" s="59"/>
      <c r="K74" s="59"/>
      <c r="L74" s="42"/>
    </row>
    <row r="75" s="1" customFormat="1" ht="24.96" customHeight="1">
      <c r="B75" s="37"/>
      <c r="C75" s="21" t="s">
        <v>158</v>
      </c>
      <c r="D75" s="38"/>
      <c r="E75" s="38"/>
      <c r="F75" s="38"/>
      <c r="G75" s="38"/>
      <c r="H75" s="38"/>
      <c r="I75" s="142"/>
      <c r="J75" s="38"/>
      <c r="K75" s="38"/>
      <c r="L75" s="42"/>
    </row>
    <row r="76" s="1" customFormat="1" ht="6.96" customHeight="1">
      <c r="B76" s="37"/>
      <c r="C76" s="38"/>
      <c r="D76" s="38"/>
      <c r="E76" s="38"/>
      <c r="F76" s="38"/>
      <c r="G76" s="38"/>
      <c r="H76" s="38"/>
      <c r="I76" s="142"/>
      <c r="J76" s="38"/>
      <c r="K76" s="38"/>
      <c r="L76" s="42"/>
    </row>
    <row r="77" s="1" customFormat="1" ht="12" customHeight="1">
      <c r="B77" s="37"/>
      <c r="C77" s="30" t="s">
        <v>16</v>
      </c>
      <c r="D77" s="38"/>
      <c r="E77" s="38"/>
      <c r="F77" s="38"/>
      <c r="G77" s="38"/>
      <c r="H77" s="38"/>
      <c r="I77" s="142"/>
      <c r="J77" s="38"/>
      <c r="K77" s="38"/>
      <c r="L77" s="42"/>
    </row>
    <row r="78" s="1" customFormat="1" ht="16.5" customHeight="1">
      <c r="B78" s="37"/>
      <c r="C78" s="38"/>
      <c r="D78" s="38"/>
      <c r="E78" s="173" t="str">
        <f>E7</f>
        <v>Kanalizace Stříbrná Skalice - III.etapa</v>
      </c>
      <c r="F78" s="30"/>
      <c r="G78" s="30"/>
      <c r="H78" s="30"/>
      <c r="I78" s="142"/>
      <c r="J78" s="38"/>
      <c r="K78" s="38"/>
      <c r="L78" s="42"/>
    </row>
    <row r="79" ht="12" customHeight="1">
      <c r="B79" s="19"/>
      <c r="C79" s="30" t="s">
        <v>144</v>
      </c>
      <c r="D79" s="20"/>
      <c r="E79" s="20"/>
      <c r="F79" s="20"/>
      <c r="G79" s="20"/>
      <c r="H79" s="20"/>
      <c r="I79" s="135"/>
      <c r="J79" s="20"/>
      <c r="K79" s="20"/>
      <c r="L79" s="18"/>
    </row>
    <row r="80" s="1" customFormat="1" ht="16.5" customHeight="1">
      <c r="B80" s="37"/>
      <c r="C80" s="38"/>
      <c r="D80" s="38"/>
      <c r="E80" s="173" t="s">
        <v>241</v>
      </c>
      <c r="F80" s="38"/>
      <c r="G80" s="38"/>
      <c r="H80" s="38"/>
      <c r="I80" s="142"/>
      <c r="J80" s="38"/>
      <c r="K80" s="38"/>
      <c r="L80" s="42"/>
    </row>
    <row r="81" s="1" customFormat="1" ht="12" customHeight="1">
      <c r="B81" s="37"/>
      <c r="C81" s="30" t="s">
        <v>242</v>
      </c>
      <c r="D81" s="38"/>
      <c r="E81" s="38"/>
      <c r="F81" s="38"/>
      <c r="G81" s="38"/>
      <c r="H81" s="38"/>
      <c r="I81" s="142"/>
      <c r="J81" s="38"/>
      <c r="K81" s="38"/>
      <c r="L81" s="42"/>
    </row>
    <row r="82" s="1" customFormat="1" ht="16.5" customHeight="1">
      <c r="B82" s="37"/>
      <c r="C82" s="38"/>
      <c r="D82" s="38"/>
      <c r="E82" s="63" t="str">
        <f>E11</f>
        <v xml:space="preserve">2019_01_01.2 - SO 1.01  Podtlaková stanice VS 1 - komunikace</v>
      </c>
      <c r="F82" s="38"/>
      <c r="G82" s="38"/>
      <c r="H82" s="38"/>
      <c r="I82" s="142"/>
      <c r="J82" s="38"/>
      <c r="K82" s="38"/>
      <c r="L82" s="42"/>
    </row>
    <row r="83" s="1" customFormat="1" ht="6.96" customHeight="1">
      <c r="B83" s="37"/>
      <c r="C83" s="38"/>
      <c r="D83" s="38"/>
      <c r="E83" s="38"/>
      <c r="F83" s="38"/>
      <c r="G83" s="38"/>
      <c r="H83" s="38"/>
      <c r="I83" s="142"/>
      <c r="J83" s="38"/>
      <c r="K83" s="38"/>
      <c r="L83" s="42"/>
    </row>
    <row r="84" s="1" customFormat="1" ht="12" customHeight="1">
      <c r="B84" s="37"/>
      <c r="C84" s="30" t="s">
        <v>22</v>
      </c>
      <c r="D84" s="38"/>
      <c r="E84" s="38"/>
      <c r="F84" s="25" t="str">
        <f>F14</f>
        <v xml:space="preserve"> </v>
      </c>
      <c r="G84" s="38"/>
      <c r="H84" s="38"/>
      <c r="I84" s="144" t="s">
        <v>24</v>
      </c>
      <c r="J84" s="66" t="str">
        <f>IF(J14="","",J14)</f>
        <v>30. 1. 2019</v>
      </c>
      <c r="K84" s="38"/>
      <c r="L84" s="42"/>
    </row>
    <row r="85" s="1" customFormat="1" ht="6.96" customHeight="1">
      <c r="B85" s="37"/>
      <c r="C85" s="38"/>
      <c r="D85" s="38"/>
      <c r="E85" s="38"/>
      <c r="F85" s="38"/>
      <c r="G85" s="38"/>
      <c r="H85" s="38"/>
      <c r="I85" s="142"/>
      <c r="J85" s="38"/>
      <c r="K85" s="38"/>
      <c r="L85" s="42"/>
    </row>
    <row r="86" s="1" customFormat="1" ht="13.65" customHeight="1">
      <c r="B86" s="37"/>
      <c r="C86" s="30" t="s">
        <v>30</v>
      </c>
      <c r="D86" s="38"/>
      <c r="E86" s="38"/>
      <c r="F86" s="25" t="str">
        <f>E17</f>
        <v>Obec Stříbrná Skalice</v>
      </c>
      <c r="G86" s="38"/>
      <c r="H86" s="38"/>
      <c r="I86" s="144" t="s">
        <v>37</v>
      </c>
      <c r="J86" s="35" t="str">
        <f>E23</f>
        <v>VRV a.s.</v>
      </c>
      <c r="K86" s="38"/>
      <c r="L86" s="42"/>
    </row>
    <row r="87" s="1" customFormat="1" ht="13.65" customHeight="1">
      <c r="B87" s="37"/>
      <c r="C87" s="30" t="s">
        <v>35</v>
      </c>
      <c r="D87" s="38"/>
      <c r="E87" s="38"/>
      <c r="F87" s="25" t="str">
        <f>IF(E20="","",E20)</f>
        <v>Vyplň údaj</v>
      </c>
      <c r="G87" s="38"/>
      <c r="H87" s="38"/>
      <c r="I87" s="144" t="s">
        <v>41</v>
      </c>
      <c r="J87" s="35" t="str">
        <f>E26</f>
        <v>Dvořák</v>
      </c>
      <c r="K87" s="38"/>
      <c r="L87" s="42"/>
    </row>
    <row r="88" s="1" customFormat="1" ht="10.32" customHeight="1">
      <c r="B88" s="37"/>
      <c r="C88" s="38"/>
      <c r="D88" s="38"/>
      <c r="E88" s="38"/>
      <c r="F88" s="38"/>
      <c r="G88" s="38"/>
      <c r="H88" s="38"/>
      <c r="I88" s="142"/>
      <c r="J88" s="38"/>
      <c r="K88" s="38"/>
      <c r="L88" s="42"/>
    </row>
    <row r="89" s="10" customFormat="1" ht="29.28" customHeight="1">
      <c r="B89" s="192"/>
      <c r="C89" s="193" t="s">
        <v>159</v>
      </c>
      <c r="D89" s="194" t="s">
        <v>64</v>
      </c>
      <c r="E89" s="194" t="s">
        <v>60</v>
      </c>
      <c r="F89" s="194" t="s">
        <v>61</v>
      </c>
      <c r="G89" s="194" t="s">
        <v>160</v>
      </c>
      <c r="H89" s="194" t="s">
        <v>161</v>
      </c>
      <c r="I89" s="195" t="s">
        <v>162</v>
      </c>
      <c r="J89" s="194" t="s">
        <v>153</v>
      </c>
      <c r="K89" s="196" t="s">
        <v>163</v>
      </c>
      <c r="L89" s="197"/>
      <c r="M89" s="87" t="s">
        <v>1</v>
      </c>
      <c r="N89" s="88" t="s">
        <v>49</v>
      </c>
      <c r="O89" s="88" t="s">
        <v>164</v>
      </c>
      <c r="P89" s="88" t="s">
        <v>165</v>
      </c>
      <c r="Q89" s="88" t="s">
        <v>166</v>
      </c>
      <c r="R89" s="88" t="s">
        <v>167</v>
      </c>
      <c r="S89" s="88" t="s">
        <v>168</v>
      </c>
      <c r="T89" s="89" t="s">
        <v>169</v>
      </c>
    </row>
    <row r="90" s="1" customFormat="1" ht="22.8" customHeight="1">
      <c r="B90" s="37"/>
      <c r="C90" s="94" t="s">
        <v>170</v>
      </c>
      <c r="D90" s="38"/>
      <c r="E90" s="38"/>
      <c r="F90" s="38"/>
      <c r="G90" s="38"/>
      <c r="H90" s="38"/>
      <c r="I90" s="142"/>
      <c r="J90" s="198">
        <f>BK90</f>
        <v>0</v>
      </c>
      <c r="K90" s="38"/>
      <c r="L90" s="42"/>
      <c r="M90" s="90"/>
      <c r="N90" s="91"/>
      <c r="O90" s="91"/>
      <c r="P90" s="199">
        <f>P91</f>
        <v>0</v>
      </c>
      <c r="Q90" s="91"/>
      <c r="R90" s="199">
        <f>R91</f>
        <v>63.399719219999994</v>
      </c>
      <c r="S90" s="91"/>
      <c r="T90" s="200">
        <f>T91</f>
        <v>0</v>
      </c>
      <c r="AT90" s="15" t="s">
        <v>78</v>
      </c>
      <c r="AU90" s="15" t="s">
        <v>155</v>
      </c>
      <c r="BK90" s="201">
        <f>BK91</f>
        <v>0</v>
      </c>
    </row>
    <row r="91" s="11" customFormat="1" ht="25.92" customHeight="1">
      <c r="B91" s="202"/>
      <c r="C91" s="203"/>
      <c r="D91" s="204" t="s">
        <v>78</v>
      </c>
      <c r="E91" s="205" t="s">
        <v>268</v>
      </c>
      <c r="F91" s="205" t="s">
        <v>269</v>
      </c>
      <c r="G91" s="203"/>
      <c r="H91" s="203"/>
      <c r="I91" s="206"/>
      <c r="J91" s="207">
        <f>BK91</f>
        <v>0</v>
      </c>
      <c r="K91" s="203"/>
      <c r="L91" s="208"/>
      <c r="M91" s="209"/>
      <c r="N91" s="210"/>
      <c r="O91" s="210"/>
      <c r="P91" s="211">
        <f>P92+P96+P114</f>
        <v>0</v>
      </c>
      <c r="Q91" s="210"/>
      <c r="R91" s="211">
        <f>R92+R96+R114</f>
        <v>63.399719219999994</v>
      </c>
      <c r="S91" s="210"/>
      <c r="T91" s="212">
        <f>T92+T96+T114</f>
        <v>0</v>
      </c>
      <c r="AR91" s="213" t="s">
        <v>87</v>
      </c>
      <c r="AT91" s="214" t="s">
        <v>78</v>
      </c>
      <c r="AU91" s="214" t="s">
        <v>79</v>
      </c>
      <c r="AY91" s="213" t="s">
        <v>174</v>
      </c>
      <c r="BK91" s="215">
        <f>BK92+BK96+BK114</f>
        <v>0</v>
      </c>
    </row>
    <row r="92" s="11" customFormat="1" ht="22.8" customHeight="1">
      <c r="B92" s="202"/>
      <c r="C92" s="203"/>
      <c r="D92" s="204" t="s">
        <v>78</v>
      </c>
      <c r="E92" s="216" t="s">
        <v>90</v>
      </c>
      <c r="F92" s="216" t="s">
        <v>341</v>
      </c>
      <c r="G92" s="203"/>
      <c r="H92" s="203"/>
      <c r="I92" s="206"/>
      <c r="J92" s="217">
        <f>BK92</f>
        <v>0</v>
      </c>
      <c r="K92" s="203"/>
      <c r="L92" s="208"/>
      <c r="M92" s="209"/>
      <c r="N92" s="210"/>
      <c r="O92" s="210"/>
      <c r="P92" s="211">
        <f>SUM(P93:P95)</f>
        <v>0</v>
      </c>
      <c r="Q92" s="210"/>
      <c r="R92" s="211">
        <f>SUM(R93:R95)</f>
        <v>0</v>
      </c>
      <c r="S92" s="210"/>
      <c r="T92" s="212">
        <f>SUM(T93:T95)</f>
        <v>0</v>
      </c>
      <c r="AR92" s="213" t="s">
        <v>87</v>
      </c>
      <c r="AT92" s="214" t="s">
        <v>78</v>
      </c>
      <c r="AU92" s="214" t="s">
        <v>87</v>
      </c>
      <c r="AY92" s="213" t="s">
        <v>174</v>
      </c>
      <c r="BK92" s="215">
        <f>SUM(BK93:BK95)</f>
        <v>0</v>
      </c>
    </row>
    <row r="93" s="1" customFormat="1" ht="16.5" customHeight="1">
      <c r="B93" s="37"/>
      <c r="C93" s="218" t="s">
        <v>87</v>
      </c>
      <c r="D93" s="218" t="s">
        <v>175</v>
      </c>
      <c r="E93" s="219" t="s">
        <v>894</v>
      </c>
      <c r="F93" s="220" t="s">
        <v>895</v>
      </c>
      <c r="G93" s="221" t="s">
        <v>305</v>
      </c>
      <c r="H93" s="222">
        <v>217</v>
      </c>
      <c r="I93" s="223"/>
      <c r="J93" s="224">
        <f>ROUND(I93*H93,2)</f>
        <v>0</v>
      </c>
      <c r="K93" s="220" t="s">
        <v>1</v>
      </c>
      <c r="L93" s="42"/>
      <c r="M93" s="225" t="s">
        <v>1</v>
      </c>
      <c r="N93" s="226" t="s">
        <v>50</v>
      </c>
      <c r="O93" s="78"/>
      <c r="P93" s="227">
        <f>O93*H93</f>
        <v>0</v>
      </c>
      <c r="Q93" s="227">
        <v>0</v>
      </c>
      <c r="R93" s="227">
        <f>Q93*H93</f>
        <v>0</v>
      </c>
      <c r="S93" s="227">
        <v>0</v>
      </c>
      <c r="T93" s="228">
        <f>S93*H93</f>
        <v>0</v>
      </c>
      <c r="AR93" s="15" t="s">
        <v>192</v>
      </c>
      <c r="AT93" s="15" t="s">
        <v>175</v>
      </c>
      <c r="AU93" s="15" t="s">
        <v>90</v>
      </c>
      <c r="AY93" s="15" t="s">
        <v>174</v>
      </c>
      <c r="BE93" s="229">
        <f>IF(N93="základní",J93,0)</f>
        <v>0</v>
      </c>
      <c r="BF93" s="229">
        <f>IF(N93="snížená",J93,0)</f>
        <v>0</v>
      </c>
      <c r="BG93" s="229">
        <f>IF(N93="zákl. přenesená",J93,0)</f>
        <v>0</v>
      </c>
      <c r="BH93" s="229">
        <f>IF(N93="sníž. přenesená",J93,0)</f>
        <v>0</v>
      </c>
      <c r="BI93" s="229">
        <f>IF(N93="nulová",J93,0)</f>
        <v>0</v>
      </c>
      <c r="BJ93" s="15" t="s">
        <v>87</v>
      </c>
      <c r="BK93" s="229">
        <f>ROUND(I93*H93,2)</f>
        <v>0</v>
      </c>
      <c r="BL93" s="15" t="s">
        <v>192</v>
      </c>
      <c r="BM93" s="15" t="s">
        <v>896</v>
      </c>
    </row>
    <row r="94" s="1" customFormat="1">
      <c r="B94" s="37"/>
      <c r="C94" s="38"/>
      <c r="D94" s="230" t="s">
        <v>181</v>
      </c>
      <c r="E94" s="38"/>
      <c r="F94" s="231" t="s">
        <v>897</v>
      </c>
      <c r="G94" s="38"/>
      <c r="H94" s="38"/>
      <c r="I94" s="142"/>
      <c r="J94" s="38"/>
      <c r="K94" s="38"/>
      <c r="L94" s="42"/>
      <c r="M94" s="232"/>
      <c r="N94" s="78"/>
      <c r="O94" s="78"/>
      <c r="P94" s="78"/>
      <c r="Q94" s="78"/>
      <c r="R94" s="78"/>
      <c r="S94" s="78"/>
      <c r="T94" s="79"/>
      <c r="AT94" s="15" t="s">
        <v>181</v>
      </c>
      <c r="AU94" s="15" t="s">
        <v>90</v>
      </c>
    </row>
    <row r="95" s="12" customFormat="1">
      <c r="B95" s="236"/>
      <c r="C95" s="237"/>
      <c r="D95" s="230" t="s">
        <v>287</v>
      </c>
      <c r="E95" s="238" t="s">
        <v>1</v>
      </c>
      <c r="F95" s="239" t="s">
        <v>898</v>
      </c>
      <c r="G95" s="237"/>
      <c r="H95" s="240">
        <v>217</v>
      </c>
      <c r="I95" s="241"/>
      <c r="J95" s="237"/>
      <c r="K95" s="237"/>
      <c r="L95" s="242"/>
      <c r="M95" s="243"/>
      <c r="N95" s="244"/>
      <c r="O95" s="244"/>
      <c r="P95" s="244"/>
      <c r="Q95" s="244"/>
      <c r="R95" s="244"/>
      <c r="S95" s="244"/>
      <c r="T95" s="245"/>
      <c r="AT95" s="246" t="s">
        <v>287</v>
      </c>
      <c r="AU95" s="246" t="s">
        <v>90</v>
      </c>
      <c r="AV95" s="12" t="s">
        <v>90</v>
      </c>
      <c r="AW95" s="12" t="s">
        <v>40</v>
      </c>
      <c r="AX95" s="12" t="s">
        <v>87</v>
      </c>
      <c r="AY95" s="246" t="s">
        <v>174</v>
      </c>
    </row>
    <row r="96" s="11" customFormat="1" ht="22.8" customHeight="1">
      <c r="B96" s="202"/>
      <c r="C96" s="203"/>
      <c r="D96" s="204" t="s">
        <v>78</v>
      </c>
      <c r="E96" s="216" t="s">
        <v>173</v>
      </c>
      <c r="F96" s="216" t="s">
        <v>420</v>
      </c>
      <c r="G96" s="203"/>
      <c r="H96" s="203"/>
      <c r="I96" s="206"/>
      <c r="J96" s="217">
        <f>BK96</f>
        <v>0</v>
      </c>
      <c r="K96" s="203"/>
      <c r="L96" s="208"/>
      <c r="M96" s="209"/>
      <c r="N96" s="210"/>
      <c r="O96" s="210"/>
      <c r="P96" s="211">
        <f>SUM(P97:P113)</f>
        <v>0</v>
      </c>
      <c r="Q96" s="210"/>
      <c r="R96" s="211">
        <f>SUM(R97:R113)</f>
        <v>9.4119400000000013</v>
      </c>
      <c r="S96" s="210"/>
      <c r="T96" s="212">
        <f>SUM(T97:T113)</f>
        <v>0</v>
      </c>
      <c r="AR96" s="213" t="s">
        <v>87</v>
      </c>
      <c r="AT96" s="214" t="s">
        <v>78</v>
      </c>
      <c r="AU96" s="214" t="s">
        <v>87</v>
      </c>
      <c r="AY96" s="213" t="s">
        <v>174</v>
      </c>
      <c r="BK96" s="215">
        <f>SUM(BK97:BK113)</f>
        <v>0</v>
      </c>
    </row>
    <row r="97" s="1" customFormat="1" ht="16.5" customHeight="1">
      <c r="B97" s="37"/>
      <c r="C97" s="218" t="s">
        <v>90</v>
      </c>
      <c r="D97" s="218" t="s">
        <v>175</v>
      </c>
      <c r="E97" s="219" t="s">
        <v>899</v>
      </c>
      <c r="F97" s="220" t="s">
        <v>900</v>
      </c>
      <c r="G97" s="221" t="s">
        <v>305</v>
      </c>
      <c r="H97" s="222">
        <v>205</v>
      </c>
      <c r="I97" s="223"/>
      <c r="J97" s="224">
        <f>ROUND(I97*H97,2)</f>
        <v>0</v>
      </c>
      <c r="K97" s="220" t="s">
        <v>274</v>
      </c>
      <c r="L97" s="42"/>
      <c r="M97" s="225" t="s">
        <v>1</v>
      </c>
      <c r="N97" s="226" t="s">
        <v>50</v>
      </c>
      <c r="O97" s="78"/>
      <c r="P97" s="227">
        <f>O97*H97</f>
        <v>0</v>
      </c>
      <c r="Q97" s="227">
        <v>0</v>
      </c>
      <c r="R97" s="227">
        <f>Q97*H97</f>
        <v>0</v>
      </c>
      <c r="S97" s="227">
        <v>0</v>
      </c>
      <c r="T97" s="228">
        <f>S97*H97</f>
        <v>0</v>
      </c>
      <c r="AR97" s="15" t="s">
        <v>192</v>
      </c>
      <c r="AT97" s="15" t="s">
        <v>175</v>
      </c>
      <c r="AU97" s="15" t="s">
        <v>90</v>
      </c>
      <c r="AY97" s="15" t="s">
        <v>174</v>
      </c>
      <c r="BE97" s="229">
        <f>IF(N97="základní",J97,0)</f>
        <v>0</v>
      </c>
      <c r="BF97" s="229">
        <f>IF(N97="snížená",J97,0)</f>
        <v>0</v>
      </c>
      <c r="BG97" s="229">
        <f>IF(N97="zákl. přenesená",J97,0)</f>
        <v>0</v>
      </c>
      <c r="BH97" s="229">
        <f>IF(N97="sníž. přenesená",J97,0)</f>
        <v>0</v>
      </c>
      <c r="BI97" s="229">
        <f>IF(N97="nulová",J97,0)</f>
        <v>0</v>
      </c>
      <c r="BJ97" s="15" t="s">
        <v>87</v>
      </c>
      <c r="BK97" s="229">
        <f>ROUND(I97*H97,2)</f>
        <v>0</v>
      </c>
      <c r="BL97" s="15" t="s">
        <v>192</v>
      </c>
      <c r="BM97" s="15" t="s">
        <v>901</v>
      </c>
    </row>
    <row r="98" s="1" customFormat="1">
      <c r="B98" s="37"/>
      <c r="C98" s="38"/>
      <c r="D98" s="230" t="s">
        <v>181</v>
      </c>
      <c r="E98" s="38"/>
      <c r="F98" s="231" t="s">
        <v>902</v>
      </c>
      <c r="G98" s="38"/>
      <c r="H98" s="38"/>
      <c r="I98" s="142"/>
      <c r="J98" s="38"/>
      <c r="K98" s="38"/>
      <c r="L98" s="42"/>
      <c r="M98" s="232"/>
      <c r="N98" s="78"/>
      <c r="O98" s="78"/>
      <c r="P98" s="78"/>
      <c r="Q98" s="78"/>
      <c r="R98" s="78"/>
      <c r="S98" s="78"/>
      <c r="T98" s="79"/>
      <c r="AT98" s="15" t="s">
        <v>181</v>
      </c>
      <c r="AU98" s="15" t="s">
        <v>90</v>
      </c>
    </row>
    <row r="99" s="12" customFormat="1">
      <c r="B99" s="236"/>
      <c r="C99" s="237"/>
      <c r="D99" s="230" t="s">
        <v>287</v>
      </c>
      <c r="E99" s="238" t="s">
        <v>1</v>
      </c>
      <c r="F99" s="239" t="s">
        <v>903</v>
      </c>
      <c r="G99" s="237"/>
      <c r="H99" s="240">
        <v>205</v>
      </c>
      <c r="I99" s="241"/>
      <c r="J99" s="237"/>
      <c r="K99" s="237"/>
      <c r="L99" s="242"/>
      <c r="M99" s="243"/>
      <c r="N99" s="244"/>
      <c r="O99" s="244"/>
      <c r="P99" s="244"/>
      <c r="Q99" s="244"/>
      <c r="R99" s="244"/>
      <c r="S99" s="244"/>
      <c r="T99" s="245"/>
      <c r="AT99" s="246" t="s">
        <v>287</v>
      </c>
      <c r="AU99" s="246" t="s">
        <v>90</v>
      </c>
      <c r="AV99" s="12" t="s">
        <v>90</v>
      </c>
      <c r="AW99" s="12" t="s">
        <v>40</v>
      </c>
      <c r="AX99" s="12" t="s">
        <v>87</v>
      </c>
      <c r="AY99" s="246" t="s">
        <v>174</v>
      </c>
    </row>
    <row r="100" s="1" customFormat="1" ht="16.5" customHeight="1">
      <c r="B100" s="37"/>
      <c r="C100" s="218" t="s">
        <v>187</v>
      </c>
      <c r="D100" s="218" t="s">
        <v>175</v>
      </c>
      <c r="E100" s="219" t="s">
        <v>904</v>
      </c>
      <c r="F100" s="220" t="s">
        <v>905</v>
      </c>
      <c r="G100" s="221" t="s">
        <v>305</v>
      </c>
      <c r="H100" s="222">
        <v>205</v>
      </c>
      <c r="I100" s="223"/>
      <c r="J100" s="224">
        <f>ROUND(I100*H100,2)</f>
        <v>0</v>
      </c>
      <c r="K100" s="220" t="s">
        <v>274</v>
      </c>
      <c r="L100" s="42"/>
      <c r="M100" s="225" t="s">
        <v>1</v>
      </c>
      <c r="N100" s="226" t="s">
        <v>50</v>
      </c>
      <c r="O100" s="78"/>
      <c r="P100" s="227">
        <f>O100*H100</f>
        <v>0</v>
      </c>
      <c r="Q100" s="227">
        <v>0.036940000000000001</v>
      </c>
      <c r="R100" s="227">
        <f>Q100*H100</f>
        <v>7.5727000000000002</v>
      </c>
      <c r="S100" s="227">
        <v>0</v>
      </c>
      <c r="T100" s="228">
        <f>S100*H100</f>
        <v>0</v>
      </c>
      <c r="AR100" s="15" t="s">
        <v>192</v>
      </c>
      <c r="AT100" s="15" t="s">
        <v>175</v>
      </c>
      <c r="AU100" s="15" t="s">
        <v>90</v>
      </c>
      <c r="AY100" s="15" t="s">
        <v>174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15" t="s">
        <v>87</v>
      </c>
      <c r="BK100" s="229">
        <f>ROUND(I100*H100,2)</f>
        <v>0</v>
      </c>
      <c r="BL100" s="15" t="s">
        <v>192</v>
      </c>
      <c r="BM100" s="15" t="s">
        <v>906</v>
      </c>
    </row>
    <row r="101" s="1" customFormat="1">
      <c r="B101" s="37"/>
      <c r="C101" s="38"/>
      <c r="D101" s="230" t="s">
        <v>181</v>
      </c>
      <c r="E101" s="38"/>
      <c r="F101" s="231" t="s">
        <v>907</v>
      </c>
      <c r="G101" s="38"/>
      <c r="H101" s="38"/>
      <c r="I101" s="142"/>
      <c r="J101" s="38"/>
      <c r="K101" s="38"/>
      <c r="L101" s="42"/>
      <c r="M101" s="232"/>
      <c r="N101" s="78"/>
      <c r="O101" s="78"/>
      <c r="P101" s="78"/>
      <c r="Q101" s="78"/>
      <c r="R101" s="78"/>
      <c r="S101" s="78"/>
      <c r="T101" s="79"/>
      <c r="AT101" s="15" t="s">
        <v>181</v>
      </c>
      <c r="AU101" s="15" t="s">
        <v>90</v>
      </c>
    </row>
    <row r="102" s="12" customFormat="1">
      <c r="B102" s="236"/>
      <c r="C102" s="237"/>
      <c r="D102" s="230" t="s">
        <v>287</v>
      </c>
      <c r="E102" s="238" t="s">
        <v>1</v>
      </c>
      <c r="F102" s="239" t="s">
        <v>903</v>
      </c>
      <c r="G102" s="237"/>
      <c r="H102" s="240">
        <v>205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AT102" s="246" t="s">
        <v>287</v>
      </c>
      <c r="AU102" s="246" t="s">
        <v>90</v>
      </c>
      <c r="AV102" s="12" t="s">
        <v>90</v>
      </c>
      <c r="AW102" s="12" t="s">
        <v>40</v>
      </c>
      <c r="AX102" s="12" t="s">
        <v>87</v>
      </c>
      <c r="AY102" s="246" t="s">
        <v>174</v>
      </c>
    </row>
    <row r="103" s="1" customFormat="1" ht="16.5" customHeight="1">
      <c r="B103" s="37"/>
      <c r="C103" s="218" t="s">
        <v>192</v>
      </c>
      <c r="D103" s="218" t="s">
        <v>175</v>
      </c>
      <c r="E103" s="219" t="s">
        <v>908</v>
      </c>
      <c r="F103" s="220" t="s">
        <v>909</v>
      </c>
      <c r="G103" s="221" t="s">
        <v>305</v>
      </c>
      <c r="H103" s="222">
        <v>205</v>
      </c>
      <c r="I103" s="223"/>
      <c r="J103" s="224">
        <f>ROUND(I103*H103,2)</f>
        <v>0</v>
      </c>
      <c r="K103" s="220" t="s">
        <v>274</v>
      </c>
      <c r="L103" s="42"/>
      <c r="M103" s="225" t="s">
        <v>1</v>
      </c>
      <c r="N103" s="226" t="s">
        <v>50</v>
      </c>
      <c r="O103" s="78"/>
      <c r="P103" s="227">
        <f>O103*H103</f>
        <v>0</v>
      </c>
      <c r="Q103" s="227">
        <v>0</v>
      </c>
      <c r="R103" s="227">
        <f>Q103*H103</f>
        <v>0</v>
      </c>
      <c r="S103" s="227">
        <v>0</v>
      </c>
      <c r="T103" s="228">
        <f>S103*H103</f>
        <v>0</v>
      </c>
      <c r="AR103" s="15" t="s">
        <v>192</v>
      </c>
      <c r="AT103" s="15" t="s">
        <v>175</v>
      </c>
      <c r="AU103" s="15" t="s">
        <v>90</v>
      </c>
      <c r="AY103" s="15" t="s">
        <v>174</v>
      </c>
      <c r="BE103" s="229">
        <f>IF(N103="základní",J103,0)</f>
        <v>0</v>
      </c>
      <c r="BF103" s="229">
        <f>IF(N103="snížená",J103,0)</f>
        <v>0</v>
      </c>
      <c r="BG103" s="229">
        <f>IF(N103="zákl. přenesená",J103,0)</f>
        <v>0</v>
      </c>
      <c r="BH103" s="229">
        <f>IF(N103="sníž. přenesená",J103,0)</f>
        <v>0</v>
      </c>
      <c r="BI103" s="229">
        <f>IF(N103="nulová",J103,0)</f>
        <v>0</v>
      </c>
      <c r="BJ103" s="15" t="s">
        <v>87</v>
      </c>
      <c r="BK103" s="229">
        <f>ROUND(I103*H103,2)</f>
        <v>0</v>
      </c>
      <c r="BL103" s="15" t="s">
        <v>192</v>
      </c>
      <c r="BM103" s="15" t="s">
        <v>910</v>
      </c>
    </row>
    <row r="104" s="1" customFormat="1">
      <c r="B104" s="37"/>
      <c r="C104" s="38"/>
      <c r="D104" s="230" t="s">
        <v>181</v>
      </c>
      <c r="E104" s="38"/>
      <c r="F104" s="231" t="s">
        <v>911</v>
      </c>
      <c r="G104" s="38"/>
      <c r="H104" s="38"/>
      <c r="I104" s="142"/>
      <c r="J104" s="38"/>
      <c r="K104" s="38"/>
      <c r="L104" s="42"/>
      <c r="M104" s="232"/>
      <c r="N104" s="78"/>
      <c r="O104" s="78"/>
      <c r="P104" s="78"/>
      <c r="Q104" s="78"/>
      <c r="R104" s="78"/>
      <c r="S104" s="78"/>
      <c r="T104" s="79"/>
      <c r="AT104" s="15" t="s">
        <v>181</v>
      </c>
      <c r="AU104" s="15" t="s">
        <v>90</v>
      </c>
    </row>
    <row r="105" s="12" customFormat="1">
      <c r="B105" s="236"/>
      <c r="C105" s="237"/>
      <c r="D105" s="230" t="s">
        <v>287</v>
      </c>
      <c r="E105" s="238" t="s">
        <v>1</v>
      </c>
      <c r="F105" s="239" t="s">
        <v>903</v>
      </c>
      <c r="G105" s="237"/>
      <c r="H105" s="240">
        <v>205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AT105" s="246" t="s">
        <v>287</v>
      </c>
      <c r="AU105" s="246" t="s">
        <v>90</v>
      </c>
      <c r="AV105" s="12" t="s">
        <v>90</v>
      </c>
      <c r="AW105" s="12" t="s">
        <v>40</v>
      </c>
      <c r="AX105" s="12" t="s">
        <v>87</v>
      </c>
      <c r="AY105" s="246" t="s">
        <v>174</v>
      </c>
    </row>
    <row r="106" s="1" customFormat="1" ht="16.5" customHeight="1">
      <c r="B106" s="37"/>
      <c r="C106" s="218" t="s">
        <v>173</v>
      </c>
      <c r="D106" s="218" t="s">
        <v>175</v>
      </c>
      <c r="E106" s="219" t="s">
        <v>422</v>
      </c>
      <c r="F106" s="220" t="s">
        <v>423</v>
      </c>
      <c r="G106" s="221" t="s">
        <v>305</v>
      </c>
      <c r="H106" s="222">
        <v>13.5</v>
      </c>
      <c r="I106" s="223"/>
      <c r="J106" s="224">
        <f>ROUND(I106*H106,2)</f>
        <v>0</v>
      </c>
      <c r="K106" s="220" t="s">
        <v>274</v>
      </c>
      <c r="L106" s="42"/>
      <c r="M106" s="225" t="s">
        <v>1</v>
      </c>
      <c r="N106" s="226" t="s">
        <v>50</v>
      </c>
      <c r="O106" s="78"/>
      <c r="P106" s="227">
        <f>O106*H106</f>
        <v>0</v>
      </c>
      <c r="Q106" s="227">
        <v>0</v>
      </c>
      <c r="R106" s="227">
        <f>Q106*H106</f>
        <v>0</v>
      </c>
      <c r="S106" s="227">
        <v>0</v>
      </c>
      <c r="T106" s="228">
        <f>S106*H106</f>
        <v>0</v>
      </c>
      <c r="AR106" s="15" t="s">
        <v>192</v>
      </c>
      <c r="AT106" s="15" t="s">
        <v>175</v>
      </c>
      <c r="AU106" s="15" t="s">
        <v>90</v>
      </c>
      <c r="AY106" s="15" t="s">
        <v>174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15" t="s">
        <v>87</v>
      </c>
      <c r="BK106" s="229">
        <f>ROUND(I106*H106,2)</f>
        <v>0</v>
      </c>
      <c r="BL106" s="15" t="s">
        <v>192</v>
      </c>
      <c r="BM106" s="15" t="s">
        <v>912</v>
      </c>
    </row>
    <row r="107" s="1" customFormat="1">
      <c r="B107" s="37"/>
      <c r="C107" s="38"/>
      <c r="D107" s="230" t="s">
        <v>181</v>
      </c>
      <c r="E107" s="38"/>
      <c r="F107" s="231" t="s">
        <v>425</v>
      </c>
      <c r="G107" s="38"/>
      <c r="H107" s="38"/>
      <c r="I107" s="142"/>
      <c r="J107" s="38"/>
      <c r="K107" s="38"/>
      <c r="L107" s="42"/>
      <c r="M107" s="232"/>
      <c r="N107" s="78"/>
      <c r="O107" s="78"/>
      <c r="P107" s="78"/>
      <c r="Q107" s="78"/>
      <c r="R107" s="78"/>
      <c r="S107" s="78"/>
      <c r="T107" s="79"/>
      <c r="AT107" s="15" t="s">
        <v>181</v>
      </c>
      <c r="AU107" s="15" t="s">
        <v>90</v>
      </c>
    </row>
    <row r="108" s="12" customFormat="1">
      <c r="B108" s="236"/>
      <c r="C108" s="237"/>
      <c r="D108" s="230" t="s">
        <v>287</v>
      </c>
      <c r="E108" s="238" t="s">
        <v>1</v>
      </c>
      <c r="F108" s="239" t="s">
        <v>913</v>
      </c>
      <c r="G108" s="237"/>
      <c r="H108" s="240">
        <v>13.5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AT108" s="246" t="s">
        <v>287</v>
      </c>
      <c r="AU108" s="246" t="s">
        <v>90</v>
      </c>
      <c r="AV108" s="12" t="s">
        <v>90</v>
      </c>
      <c r="AW108" s="12" t="s">
        <v>40</v>
      </c>
      <c r="AX108" s="12" t="s">
        <v>87</v>
      </c>
      <c r="AY108" s="246" t="s">
        <v>174</v>
      </c>
    </row>
    <row r="109" s="1" customFormat="1" ht="16.5" customHeight="1">
      <c r="B109" s="37"/>
      <c r="C109" s="218" t="s">
        <v>200</v>
      </c>
      <c r="D109" s="218" t="s">
        <v>175</v>
      </c>
      <c r="E109" s="219" t="s">
        <v>428</v>
      </c>
      <c r="F109" s="220" t="s">
        <v>429</v>
      </c>
      <c r="G109" s="221" t="s">
        <v>305</v>
      </c>
      <c r="H109" s="222">
        <v>13.5</v>
      </c>
      <c r="I109" s="223"/>
      <c r="J109" s="224">
        <f>ROUND(I109*H109,2)</f>
        <v>0</v>
      </c>
      <c r="K109" s="220" t="s">
        <v>274</v>
      </c>
      <c r="L109" s="42"/>
      <c r="M109" s="225" t="s">
        <v>1</v>
      </c>
      <c r="N109" s="226" t="s">
        <v>50</v>
      </c>
      <c r="O109" s="78"/>
      <c r="P109" s="227">
        <f>O109*H109</f>
        <v>0</v>
      </c>
      <c r="Q109" s="227">
        <v>0.0016000000000000001</v>
      </c>
      <c r="R109" s="227">
        <f>Q109*H109</f>
        <v>0.021600000000000001</v>
      </c>
      <c r="S109" s="227">
        <v>0</v>
      </c>
      <c r="T109" s="228">
        <f>S109*H109</f>
        <v>0</v>
      </c>
      <c r="AR109" s="15" t="s">
        <v>192</v>
      </c>
      <c r="AT109" s="15" t="s">
        <v>175</v>
      </c>
      <c r="AU109" s="15" t="s">
        <v>90</v>
      </c>
      <c r="AY109" s="15" t="s">
        <v>174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15" t="s">
        <v>87</v>
      </c>
      <c r="BK109" s="229">
        <f>ROUND(I109*H109,2)</f>
        <v>0</v>
      </c>
      <c r="BL109" s="15" t="s">
        <v>192</v>
      </c>
      <c r="BM109" s="15" t="s">
        <v>914</v>
      </c>
    </row>
    <row r="110" s="1" customFormat="1">
      <c r="B110" s="37"/>
      <c r="C110" s="38"/>
      <c r="D110" s="230" t="s">
        <v>181</v>
      </c>
      <c r="E110" s="38"/>
      <c r="F110" s="231" t="s">
        <v>431</v>
      </c>
      <c r="G110" s="38"/>
      <c r="H110" s="38"/>
      <c r="I110" s="142"/>
      <c r="J110" s="38"/>
      <c r="K110" s="38"/>
      <c r="L110" s="42"/>
      <c r="M110" s="232"/>
      <c r="N110" s="78"/>
      <c r="O110" s="78"/>
      <c r="P110" s="78"/>
      <c r="Q110" s="78"/>
      <c r="R110" s="78"/>
      <c r="S110" s="78"/>
      <c r="T110" s="79"/>
      <c r="AT110" s="15" t="s">
        <v>181</v>
      </c>
      <c r="AU110" s="15" t="s">
        <v>90</v>
      </c>
    </row>
    <row r="111" s="1" customFormat="1" ht="16.5" customHeight="1">
      <c r="B111" s="37"/>
      <c r="C111" s="247" t="s">
        <v>205</v>
      </c>
      <c r="D111" s="247" t="s">
        <v>312</v>
      </c>
      <c r="E111" s="248" t="s">
        <v>433</v>
      </c>
      <c r="F111" s="249" t="s">
        <v>434</v>
      </c>
      <c r="G111" s="250" t="s">
        <v>305</v>
      </c>
      <c r="H111" s="251">
        <v>13.77</v>
      </c>
      <c r="I111" s="252"/>
      <c r="J111" s="253">
        <f>ROUND(I111*H111,2)</f>
        <v>0</v>
      </c>
      <c r="K111" s="249" t="s">
        <v>274</v>
      </c>
      <c r="L111" s="254"/>
      <c r="M111" s="255" t="s">
        <v>1</v>
      </c>
      <c r="N111" s="256" t="s">
        <v>50</v>
      </c>
      <c r="O111" s="78"/>
      <c r="P111" s="227">
        <f>O111*H111</f>
        <v>0</v>
      </c>
      <c r="Q111" s="227">
        <v>0.13200000000000001</v>
      </c>
      <c r="R111" s="227">
        <f>Q111*H111</f>
        <v>1.8176399999999999</v>
      </c>
      <c r="S111" s="227">
        <v>0</v>
      </c>
      <c r="T111" s="228">
        <f>S111*H111</f>
        <v>0</v>
      </c>
      <c r="AR111" s="15" t="s">
        <v>209</v>
      </c>
      <c r="AT111" s="15" t="s">
        <v>312</v>
      </c>
      <c r="AU111" s="15" t="s">
        <v>90</v>
      </c>
      <c r="AY111" s="15" t="s">
        <v>174</v>
      </c>
      <c r="BE111" s="229">
        <f>IF(N111="základní",J111,0)</f>
        <v>0</v>
      </c>
      <c r="BF111" s="229">
        <f>IF(N111="snížená",J111,0)</f>
        <v>0</v>
      </c>
      <c r="BG111" s="229">
        <f>IF(N111="zákl. přenesená",J111,0)</f>
        <v>0</v>
      </c>
      <c r="BH111" s="229">
        <f>IF(N111="sníž. přenesená",J111,0)</f>
        <v>0</v>
      </c>
      <c r="BI111" s="229">
        <f>IF(N111="nulová",J111,0)</f>
        <v>0</v>
      </c>
      <c r="BJ111" s="15" t="s">
        <v>87</v>
      </c>
      <c r="BK111" s="229">
        <f>ROUND(I111*H111,2)</f>
        <v>0</v>
      </c>
      <c r="BL111" s="15" t="s">
        <v>192</v>
      </c>
      <c r="BM111" s="15" t="s">
        <v>915</v>
      </c>
    </row>
    <row r="112" s="1" customFormat="1">
      <c r="B112" s="37"/>
      <c r="C112" s="38"/>
      <c r="D112" s="230" t="s">
        <v>181</v>
      </c>
      <c r="E112" s="38"/>
      <c r="F112" s="231" t="s">
        <v>436</v>
      </c>
      <c r="G112" s="38"/>
      <c r="H112" s="38"/>
      <c r="I112" s="142"/>
      <c r="J112" s="38"/>
      <c r="K112" s="38"/>
      <c r="L112" s="42"/>
      <c r="M112" s="232"/>
      <c r="N112" s="78"/>
      <c r="O112" s="78"/>
      <c r="P112" s="78"/>
      <c r="Q112" s="78"/>
      <c r="R112" s="78"/>
      <c r="S112" s="78"/>
      <c r="T112" s="79"/>
      <c r="AT112" s="15" t="s">
        <v>181</v>
      </c>
      <c r="AU112" s="15" t="s">
        <v>90</v>
      </c>
    </row>
    <row r="113" s="12" customFormat="1">
      <c r="B113" s="236"/>
      <c r="C113" s="237"/>
      <c r="D113" s="230" t="s">
        <v>287</v>
      </c>
      <c r="E113" s="237"/>
      <c r="F113" s="239" t="s">
        <v>916</v>
      </c>
      <c r="G113" s="237"/>
      <c r="H113" s="240">
        <v>13.77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AT113" s="246" t="s">
        <v>287</v>
      </c>
      <c r="AU113" s="246" t="s">
        <v>90</v>
      </c>
      <c r="AV113" s="12" t="s">
        <v>90</v>
      </c>
      <c r="AW113" s="12" t="s">
        <v>4</v>
      </c>
      <c r="AX113" s="12" t="s">
        <v>87</v>
      </c>
      <c r="AY113" s="246" t="s">
        <v>174</v>
      </c>
    </row>
    <row r="114" s="11" customFormat="1" ht="22.8" customHeight="1">
      <c r="B114" s="202"/>
      <c r="C114" s="203"/>
      <c r="D114" s="204" t="s">
        <v>78</v>
      </c>
      <c r="E114" s="216" t="s">
        <v>213</v>
      </c>
      <c r="F114" s="216" t="s">
        <v>483</v>
      </c>
      <c r="G114" s="203"/>
      <c r="H114" s="203"/>
      <c r="I114" s="206"/>
      <c r="J114" s="217">
        <f>BK114</f>
        <v>0</v>
      </c>
      <c r="K114" s="203"/>
      <c r="L114" s="208"/>
      <c r="M114" s="209"/>
      <c r="N114" s="210"/>
      <c r="O114" s="210"/>
      <c r="P114" s="211">
        <f>P115+SUM(P116:P130)</f>
        <v>0</v>
      </c>
      <c r="Q114" s="210"/>
      <c r="R114" s="211">
        <f>R115+SUM(R116:R130)</f>
        <v>53.987779219999993</v>
      </c>
      <c r="S114" s="210"/>
      <c r="T114" s="212">
        <f>T115+SUM(T116:T130)</f>
        <v>0</v>
      </c>
      <c r="AR114" s="213" t="s">
        <v>87</v>
      </c>
      <c r="AT114" s="214" t="s">
        <v>78</v>
      </c>
      <c r="AU114" s="214" t="s">
        <v>87</v>
      </c>
      <c r="AY114" s="213" t="s">
        <v>174</v>
      </c>
      <c r="BK114" s="215">
        <f>BK115+SUM(BK116:BK130)</f>
        <v>0</v>
      </c>
    </row>
    <row r="115" s="1" customFormat="1" ht="16.5" customHeight="1">
      <c r="B115" s="37"/>
      <c r="C115" s="218" t="s">
        <v>209</v>
      </c>
      <c r="D115" s="218" t="s">
        <v>175</v>
      </c>
      <c r="E115" s="219" t="s">
        <v>917</v>
      </c>
      <c r="F115" s="220" t="s">
        <v>918</v>
      </c>
      <c r="G115" s="221" t="s">
        <v>463</v>
      </c>
      <c r="H115" s="222">
        <v>139</v>
      </c>
      <c r="I115" s="223"/>
      <c r="J115" s="224">
        <f>ROUND(I115*H115,2)</f>
        <v>0</v>
      </c>
      <c r="K115" s="220" t="s">
        <v>274</v>
      </c>
      <c r="L115" s="42"/>
      <c r="M115" s="225" t="s">
        <v>1</v>
      </c>
      <c r="N115" s="226" t="s">
        <v>50</v>
      </c>
      <c r="O115" s="78"/>
      <c r="P115" s="227">
        <f>O115*H115</f>
        <v>0</v>
      </c>
      <c r="Q115" s="227">
        <v>0.15540000000000001</v>
      </c>
      <c r="R115" s="227">
        <f>Q115*H115</f>
        <v>21.6006</v>
      </c>
      <c r="S115" s="227">
        <v>0</v>
      </c>
      <c r="T115" s="228">
        <f>S115*H115</f>
        <v>0</v>
      </c>
      <c r="AR115" s="15" t="s">
        <v>192</v>
      </c>
      <c r="AT115" s="15" t="s">
        <v>175</v>
      </c>
      <c r="AU115" s="15" t="s">
        <v>90</v>
      </c>
      <c r="AY115" s="15" t="s">
        <v>174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15" t="s">
        <v>87</v>
      </c>
      <c r="BK115" s="229">
        <f>ROUND(I115*H115,2)</f>
        <v>0</v>
      </c>
      <c r="BL115" s="15" t="s">
        <v>192</v>
      </c>
      <c r="BM115" s="15" t="s">
        <v>919</v>
      </c>
    </row>
    <row r="116" s="1" customFormat="1">
      <c r="B116" s="37"/>
      <c r="C116" s="38"/>
      <c r="D116" s="230" t="s">
        <v>181</v>
      </c>
      <c r="E116" s="38"/>
      <c r="F116" s="231" t="s">
        <v>920</v>
      </c>
      <c r="G116" s="38"/>
      <c r="H116" s="38"/>
      <c r="I116" s="142"/>
      <c r="J116" s="38"/>
      <c r="K116" s="38"/>
      <c r="L116" s="42"/>
      <c r="M116" s="232"/>
      <c r="N116" s="78"/>
      <c r="O116" s="78"/>
      <c r="P116" s="78"/>
      <c r="Q116" s="78"/>
      <c r="R116" s="78"/>
      <c r="S116" s="78"/>
      <c r="T116" s="79"/>
      <c r="AT116" s="15" t="s">
        <v>181</v>
      </c>
      <c r="AU116" s="15" t="s">
        <v>90</v>
      </c>
    </row>
    <row r="117" s="12" customFormat="1">
      <c r="B117" s="236"/>
      <c r="C117" s="237"/>
      <c r="D117" s="230" t="s">
        <v>287</v>
      </c>
      <c r="E117" s="238" t="s">
        <v>1</v>
      </c>
      <c r="F117" s="239" t="s">
        <v>921</v>
      </c>
      <c r="G117" s="237"/>
      <c r="H117" s="240">
        <v>139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AT117" s="246" t="s">
        <v>287</v>
      </c>
      <c r="AU117" s="246" t="s">
        <v>90</v>
      </c>
      <c r="AV117" s="12" t="s">
        <v>90</v>
      </c>
      <c r="AW117" s="12" t="s">
        <v>40</v>
      </c>
      <c r="AX117" s="12" t="s">
        <v>87</v>
      </c>
      <c r="AY117" s="246" t="s">
        <v>174</v>
      </c>
    </row>
    <row r="118" s="1" customFormat="1" ht="16.5" customHeight="1">
      <c r="B118" s="37"/>
      <c r="C118" s="247" t="s">
        <v>213</v>
      </c>
      <c r="D118" s="247" t="s">
        <v>312</v>
      </c>
      <c r="E118" s="248" t="s">
        <v>922</v>
      </c>
      <c r="F118" s="249" t="s">
        <v>923</v>
      </c>
      <c r="G118" s="250" t="s">
        <v>463</v>
      </c>
      <c r="H118" s="251">
        <v>139</v>
      </c>
      <c r="I118" s="252"/>
      <c r="J118" s="253">
        <f>ROUND(I118*H118,2)</f>
        <v>0</v>
      </c>
      <c r="K118" s="249" t="s">
        <v>274</v>
      </c>
      <c r="L118" s="254"/>
      <c r="M118" s="255" t="s">
        <v>1</v>
      </c>
      <c r="N118" s="256" t="s">
        <v>50</v>
      </c>
      <c r="O118" s="78"/>
      <c r="P118" s="227">
        <f>O118*H118</f>
        <v>0</v>
      </c>
      <c r="Q118" s="227">
        <v>0.081000000000000003</v>
      </c>
      <c r="R118" s="227">
        <f>Q118*H118</f>
        <v>11.259</v>
      </c>
      <c r="S118" s="227">
        <v>0</v>
      </c>
      <c r="T118" s="228">
        <f>S118*H118</f>
        <v>0</v>
      </c>
      <c r="AR118" s="15" t="s">
        <v>209</v>
      </c>
      <c r="AT118" s="15" t="s">
        <v>312</v>
      </c>
      <c r="AU118" s="15" t="s">
        <v>90</v>
      </c>
      <c r="AY118" s="15" t="s">
        <v>174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15" t="s">
        <v>87</v>
      </c>
      <c r="BK118" s="229">
        <f>ROUND(I118*H118,2)</f>
        <v>0</v>
      </c>
      <c r="BL118" s="15" t="s">
        <v>192</v>
      </c>
      <c r="BM118" s="15" t="s">
        <v>924</v>
      </c>
    </row>
    <row r="119" s="1" customFormat="1">
      <c r="B119" s="37"/>
      <c r="C119" s="38"/>
      <c r="D119" s="230" t="s">
        <v>181</v>
      </c>
      <c r="E119" s="38"/>
      <c r="F119" s="231" t="s">
        <v>923</v>
      </c>
      <c r="G119" s="38"/>
      <c r="H119" s="38"/>
      <c r="I119" s="142"/>
      <c r="J119" s="38"/>
      <c r="K119" s="38"/>
      <c r="L119" s="42"/>
      <c r="M119" s="232"/>
      <c r="N119" s="78"/>
      <c r="O119" s="78"/>
      <c r="P119" s="78"/>
      <c r="Q119" s="78"/>
      <c r="R119" s="78"/>
      <c r="S119" s="78"/>
      <c r="T119" s="79"/>
      <c r="AT119" s="15" t="s">
        <v>181</v>
      </c>
      <c r="AU119" s="15" t="s">
        <v>90</v>
      </c>
    </row>
    <row r="120" s="12" customFormat="1">
      <c r="B120" s="236"/>
      <c r="C120" s="237"/>
      <c r="D120" s="230" t="s">
        <v>287</v>
      </c>
      <c r="E120" s="238" t="s">
        <v>1</v>
      </c>
      <c r="F120" s="239" t="s">
        <v>921</v>
      </c>
      <c r="G120" s="237"/>
      <c r="H120" s="240">
        <v>139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AT120" s="246" t="s">
        <v>287</v>
      </c>
      <c r="AU120" s="246" t="s">
        <v>90</v>
      </c>
      <c r="AV120" s="12" t="s">
        <v>90</v>
      </c>
      <c r="AW120" s="12" t="s">
        <v>40</v>
      </c>
      <c r="AX120" s="12" t="s">
        <v>87</v>
      </c>
      <c r="AY120" s="246" t="s">
        <v>174</v>
      </c>
    </row>
    <row r="121" s="1" customFormat="1" ht="16.5" customHeight="1">
      <c r="B121" s="37"/>
      <c r="C121" s="218" t="s">
        <v>217</v>
      </c>
      <c r="D121" s="218" t="s">
        <v>175</v>
      </c>
      <c r="E121" s="219" t="s">
        <v>490</v>
      </c>
      <c r="F121" s="220" t="s">
        <v>491</v>
      </c>
      <c r="G121" s="221" t="s">
        <v>463</v>
      </c>
      <c r="H121" s="222">
        <v>14</v>
      </c>
      <c r="I121" s="223"/>
      <c r="J121" s="224">
        <f>ROUND(I121*H121,2)</f>
        <v>0</v>
      </c>
      <c r="K121" s="220" t="s">
        <v>274</v>
      </c>
      <c r="L121" s="42"/>
      <c r="M121" s="225" t="s">
        <v>1</v>
      </c>
      <c r="N121" s="226" t="s">
        <v>50</v>
      </c>
      <c r="O121" s="78"/>
      <c r="P121" s="227">
        <f>O121*H121</f>
        <v>0</v>
      </c>
      <c r="Q121" s="227">
        <v>0.1295</v>
      </c>
      <c r="R121" s="227">
        <f>Q121*H121</f>
        <v>1.8130000000000002</v>
      </c>
      <c r="S121" s="227">
        <v>0</v>
      </c>
      <c r="T121" s="228">
        <f>S121*H121</f>
        <v>0</v>
      </c>
      <c r="AR121" s="15" t="s">
        <v>192</v>
      </c>
      <c r="AT121" s="15" t="s">
        <v>175</v>
      </c>
      <c r="AU121" s="15" t="s">
        <v>90</v>
      </c>
      <c r="AY121" s="15" t="s">
        <v>174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5" t="s">
        <v>87</v>
      </c>
      <c r="BK121" s="229">
        <f>ROUND(I121*H121,2)</f>
        <v>0</v>
      </c>
      <c r="BL121" s="15" t="s">
        <v>192</v>
      </c>
      <c r="BM121" s="15" t="s">
        <v>925</v>
      </c>
    </row>
    <row r="122" s="1" customFormat="1">
      <c r="B122" s="37"/>
      <c r="C122" s="38"/>
      <c r="D122" s="230" t="s">
        <v>181</v>
      </c>
      <c r="E122" s="38"/>
      <c r="F122" s="231" t="s">
        <v>493</v>
      </c>
      <c r="G122" s="38"/>
      <c r="H122" s="38"/>
      <c r="I122" s="142"/>
      <c r="J122" s="38"/>
      <c r="K122" s="38"/>
      <c r="L122" s="42"/>
      <c r="M122" s="232"/>
      <c r="N122" s="78"/>
      <c r="O122" s="78"/>
      <c r="P122" s="78"/>
      <c r="Q122" s="78"/>
      <c r="R122" s="78"/>
      <c r="S122" s="78"/>
      <c r="T122" s="79"/>
      <c r="AT122" s="15" t="s">
        <v>181</v>
      </c>
      <c r="AU122" s="15" t="s">
        <v>90</v>
      </c>
    </row>
    <row r="123" s="12" customFormat="1">
      <c r="B123" s="236"/>
      <c r="C123" s="237"/>
      <c r="D123" s="230" t="s">
        <v>287</v>
      </c>
      <c r="E123" s="238" t="s">
        <v>1</v>
      </c>
      <c r="F123" s="239" t="s">
        <v>926</v>
      </c>
      <c r="G123" s="237"/>
      <c r="H123" s="240">
        <v>14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AT123" s="246" t="s">
        <v>287</v>
      </c>
      <c r="AU123" s="246" t="s">
        <v>90</v>
      </c>
      <c r="AV123" s="12" t="s">
        <v>90</v>
      </c>
      <c r="AW123" s="12" t="s">
        <v>40</v>
      </c>
      <c r="AX123" s="12" t="s">
        <v>87</v>
      </c>
      <c r="AY123" s="246" t="s">
        <v>174</v>
      </c>
    </row>
    <row r="124" s="1" customFormat="1" ht="16.5" customHeight="1">
      <c r="B124" s="37"/>
      <c r="C124" s="247" t="s">
        <v>221</v>
      </c>
      <c r="D124" s="247" t="s">
        <v>312</v>
      </c>
      <c r="E124" s="248" t="s">
        <v>927</v>
      </c>
      <c r="F124" s="249" t="s">
        <v>928</v>
      </c>
      <c r="G124" s="250" t="s">
        <v>463</v>
      </c>
      <c r="H124" s="251">
        <v>14</v>
      </c>
      <c r="I124" s="252"/>
      <c r="J124" s="253">
        <f>ROUND(I124*H124,2)</f>
        <v>0</v>
      </c>
      <c r="K124" s="249" t="s">
        <v>274</v>
      </c>
      <c r="L124" s="254"/>
      <c r="M124" s="255" t="s">
        <v>1</v>
      </c>
      <c r="N124" s="256" t="s">
        <v>50</v>
      </c>
      <c r="O124" s="78"/>
      <c r="P124" s="227">
        <f>O124*H124</f>
        <v>0</v>
      </c>
      <c r="Q124" s="227">
        <v>0.085000000000000006</v>
      </c>
      <c r="R124" s="227">
        <f>Q124*H124</f>
        <v>1.1900000000000002</v>
      </c>
      <c r="S124" s="227">
        <v>0</v>
      </c>
      <c r="T124" s="228">
        <f>S124*H124</f>
        <v>0</v>
      </c>
      <c r="AR124" s="15" t="s">
        <v>209</v>
      </c>
      <c r="AT124" s="15" t="s">
        <v>312</v>
      </c>
      <c r="AU124" s="15" t="s">
        <v>90</v>
      </c>
      <c r="AY124" s="15" t="s">
        <v>174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5" t="s">
        <v>87</v>
      </c>
      <c r="BK124" s="229">
        <f>ROUND(I124*H124,2)</f>
        <v>0</v>
      </c>
      <c r="BL124" s="15" t="s">
        <v>192</v>
      </c>
      <c r="BM124" s="15" t="s">
        <v>929</v>
      </c>
    </row>
    <row r="125" s="1" customFormat="1">
      <c r="B125" s="37"/>
      <c r="C125" s="38"/>
      <c r="D125" s="230" t="s">
        <v>181</v>
      </c>
      <c r="E125" s="38"/>
      <c r="F125" s="231" t="s">
        <v>928</v>
      </c>
      <c r="G125" s="38"/>
      <c r="H125" s="38"/>
      <c r="I125" s="142"/>
      <c r="J125" s="38"/>
      <c r="K125" s="38"/>
      <c r="L125" s="42"/>
      <c r="M125" s="232"/>
      <c r="N125" s="78"/>
      <c r="O125" s="78"/>
      <c r="P125" s="78"/>
      <c r="Q125" s="78"/>
      <c r="R125" s="78"/>
      <c r="S125" s="78"/>
      <c r="T125" s="79"/>
      <c r="AT125" s="15" t="s">
        <v>181</v>
      </c>
      <c r="AU125" s="15" t="s">
        <v>90</v>
      </c>
    </row>
    <row r="126" s="12" customFormat="1">
      <c r="B126" s="236"/>
      <c r="C126" s="237"/>
      <c r="D126" s="230" t="s">
        <v>287</v>
      </c>
      <c r="E126" s="238" t="s">
        <v>1</v>
      </c>
      <c r="F126" s="239" t="s">
        <v>926</v>
      </c>
      <c r="G126" s="237"/>
      <c r="H126" s="240">
        <v>14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AT126" s="246" t="s">
        <v>287</v>
      </c>
      <c r="AU126" s="246" t="s">
        <v>90</v>
      </c>
      <c r="AV126" s="12" t="s">
        <v>90</v>
      </c>
      <c r="AW126" s="12" t="s">
        <v>40</v>
      </c>
      <c r="AX126" s="12" t="s">
        <v>87</v>
      </c>
      <c r="AY126" s="246" t="s">
        <v>174</v>
      </c>
    </row>
    <row r="127" s="1" customFormat="1" ht="16.5" customHeight="1">
      <c r="B127" s="37"/>
      <c r="C127" s="218" t="s">
        <v>225</v>
      </c>
      <c r="D127" s="218" t="s">
        <v>175</v>
      </c>
      <c r="E127" s="219" t="s">
        <v>930</v>
      </c>
      <c r="F127" s="220" t="s">
        <v>931</v>
      </c>
      <c r="G127" s="221" t="s">
        <v>284</v>
      </c>
      <c r="H127" s="222">
        <v>8.0329999999999995</v>
      </c>
      <c r="I127" s="223"/>
      <c r="J127" s="224">
        <f>ROUND(I127*H127,2)</f>
        <v>0</v>
      </c>
      <c r="K127" s="220" t="s">
        <v>274</v>
      </c>
      <c r="L127" s="42"/>
      <c r="M127" s="225" t="s">
        <v>1</v>
      </c>
      <c r="N127" s="226" t="s">
        <v>50</v>
      </c>
      <c r="O127" s="78"/>
      <c r="P127" s="227">
        <f>O127*H127</f>
        <v>0</v>
      </c>
      <c r="Q127" s="227">
        <v>2.2563399999999998</v>
      </c>
      <c r="R127" s="227">
        <f>Q127*H127</f>
        <v>18.125179219999996</v>
      </c>
      <c r="S127" s="227">
        <v>0</v>
      </c>
      <c r="T127" s="228">
        <f>S127*H127</f>
        <v>0</v>
      </c>
      <c r="AR127" s="15" t="s">
        <v>192</v>
      </c>
      <c r="AT127" s="15" t="s">
        <v>175</v>
      </c>
      <c r="AU127" s="15" t="s">
        <v>90</v>
      </c>
      <c r="AY127" s="15" t="s">
        <v>174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5" t="s">
        <v>87</v>
      </c>
      <c r="BK127" s="229">
        <f>ROUND(I127*H127,2)</f>
        <v>0</v>
      </c>
      <c r="BL127" s="15" t="s">
        <v>192</v>
      </c>
      <c r="BM127" s="15" t="s">
        <v>932</v>
      </c>
    </row>
    <row r="128" s="1" customFormat="1">
      <c r="B128" s="37"/>
      <c r="C128" s="38"/>
      <c r="D128" s="230" t="s">
        <v>181</v>
      </c>
      <c r="E128" s="38"/>
      <c r="F128" s="231" t="s">
        <v>933</v>
      </c>
      <c r="G128" s="38"/>
      <c r="H128" s="38"/>
      <c r="I128" s="142"/>
      <c r="J128" s="38"/>
      <c r="K128" s="38"/>
      <c r="L128" s="42"/>
      <c r="M128" s="232"/>
      <c r="N128" s="78"/>
      <c r="O128" s="78"/>
      <c r="P128" s="78"/>
      <c r="Q128" s="78"/>
      <c r="R128" s="78"/>
      <c r="S128" s="78"/>
      <c r="T128" s="79"/>
      <c r="AT128" s="15" t="s">
        <v>181</v>
      </c>
      <c r="AU128" s="15" t="s">
        <v>90</v>
      </c>
    </row>
    <row r="129" s="12" customFormat="1">
      <c r="B129" s="236"/>
      <c r="C129" s="237"/>
      <c r="D129" s="230" t="s">
        <v>287</v>
      </c>
      <c r="E129" s="238" t="s">
        <v>1</v>
      </c>
      <c r="F129" s="239" t="s">
        <v>934</v>
      </c>
      <c r="G129" s="237"/>
      <c r="H129" s="240">
        <v>8.0329999999999995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AT129" s="246" t="s">
        <v>287</v>
      </c>
      <c r="AU129" s="246" t="s">
        <v>90</v>
      </c>
      <c r="AV129" s="12" t="s">
        <v>90</v>
      </c>
      <c r="AW129" s="12" t="s">
        <v>40</v>
      </c>
      <c r="AX129" s="12" t="s">
        <v>87</v>
      </c>
      <c r="AY129" s="246" t="s">
        <v>174</v>
      </c>
    </row>
    <row r="130" s="11" customFormat="1" ht="20.88" customHeight="1">
      <c r="B130" s="202"/>
      <c r="C130" s="203"/>
      <c r="D130" s="204" t="s">
        <v>78</v>
      </c>
      <c r="E130" s="216" t="s">
        <v>799</v>
      </c>
      <c r="F130" s="216" t="s">
        <v>935</v>
      </c>
      <c r="G130" s="203"/>
      <c r="H130" s="203"/>
      <c r="I130" s="206"/>
      <c r="J130" s="217">
        <f>BK130</f>
        <v>0</v>
      </c>
      <c r="K130" s="203"/>
      <c r="L130" s="208"/>
      <c r="M130" s="209"/>
      <c r="N130" s="210"/>
      <c r="O130" s="210"/>
      <c r="P130" s="211">
        <f>SUM(P131:P132)</f>
        <v>0</v>
      </c>
      <c r="Q130" s="210"/>
      <c r="R130" s="211">
        <f>SUM(R131:R132)</f>
        <v>0</v>
      </c>
      <c r="S130" s="210"/>
      <c r="T130" s="212">
        <f>SUM(T131:T132)</f>
        <v>0</v>
      </c>
      <c r="AR130" s="213" t="s">
        <v>87</v>
      </c>
      <c r="AT130" s="214" t="s">
        <v>78</v>
      </c>
      <c r="AU130" s="214" t="s">
        <v>90</v>
      </c>
      <c r="AY130" s="213" t="s">
        <v>174</v>
      </c>
      <c r="BK130" s="215">
        <f>SUM(BK131:BK132)</f>
        <v>0</v>
      </c>
    </row>
    <row r="131" s="1" customFormat="1" ht="16.5" customHeight="1">
      <c r="B131" s="37"/>
      <c r="C131" s="218" t="s">
        <v>229</v>
      </c>
      <c r="D131" s="218" t="s">
        <v>175</v>
      </c>
      <c r="E131" s="219" t="s">
        <v>936</v>
      </c>
      <c r="F131" s="220" t="s">
        <v>937</v>
      </c>
      <c r="G131" s="221" t="s">
        <v>417</v>
      </c>
      <c r="H131" s="222">
        <v>63.399999999999999</v>
      </c>
      <c r="I131" s="223"/>
      <c r="J131" s="224">
        <f>ROUND(I131*H131,2)</f>
        <v>0</v>
      </c>
      <c r="K131" s="220" t="s">
        <v>274</v>
      </c>
      <c r="L131" s="42"/>
      <c r="M131" s="225" t="s">
        <v>1</v>
      </c>
      <c r="N131" s="226" t="s">
        <v>50</v>
      </c>
      <c r="O131" s="78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AR131" s="15" t="s">
        <v>192</v>
      </c>
      <c r="AT131" s="15" t="s">
        <v>175</v>
      </c>
      <c r="AU131" s="15" t="s">
        <v>187</v>
      </c>
      <c r="AY131" s="15" t="s">
        <v>174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5" t="s">
        <v>87</v>
      </c>
      <c r="BK131" s="229">
        <f>ROUND(I131*H131,2)</f>
        <v>0</v>
      </c>
      <c r="BL131" s="15" t="s">
        <v>192</v>
      </c>
      <c r="BM131" s="15" t="s">
        <v>938</v>
      </c>
    </row>
    <row r="132" s="1" customFormat="1">
      <c r="B132" s="37"/>
      <c r="C132" s="38"/>
      <c r="D132" s="230" t="s">
        <v>181</v>
      </c>
      <c r="E132" s="38"/>
      <c r="F132" s="231" t="s">
        <v>939</v>
      </c>
      <c r="G132" s="38"/>
      <c r="H132" s="38"/>
      <c r="I132" s="142"/>
      <c r="J132" s="38"/>
      <c r="K132" s="38"/>
      <c r="L132" s="42"/>
      <c r="M132" s="233"/>
      <c r="N132" s="234"/>
      <c r="O132" s="234"/>
      <c r="P132" s="234"/>
      <c r="Q132" s="234"/>
      <c r="R132" s="234"/>
      <c r="S132" s="234"/>
      <c r="T132" s="235"/>
      <c r="AT132" s="15" t="s">
        <v>181</v>
      </c>
      <c r="AU132" s="15" t="s">
        <v>187</v>
      </c>
    </row>
    <row r="133" s="1" customFormat="1" ht="6.96" customHeight="1">
      <c r="B133" s="56"/>
      <c r="C133" s="57"/>
      <c r="D133" s="57"/>
      <c r="E133" s="57"/>
      <c r="F133" s="57"/>
      <c r="G133" s="57"/>
      <c r="H133" s="57"/>
      <c r="I133" s="169"/>
      <c r="J133" s="57"/>
      <c r="K133" s="57"/>
      <c r="L133" s="42"/>
    </row>
  </sheetData>
  <sheetProtection sheet="1" autoFilter="0" formatColumns="0" formatRows="0" objects="1" scenarios="1" spinCount="100000" saltValue="kerT0yF5booTyYyaMhzMa1VP5X11W9rbUzMO4M/ZVdwBswXqGX6jHaCD+a1y9k0YVUUZPrq7fsEXfmOqQuZnYw==" hashValue="472d9R3bMuhDxaDbFuIK7Q2eyG88+/PRpxBvlUozy+D6XkP/4UxXkSg4aITghym/MBtB+JxLPTaHWShxFU16Rg==" algorithmName="SHA-512" password="CC35"/>
  <autoFilter ref="C89:K13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14.17" style="135" customWidth="1"/>
    <col min="10" max="10" width="23.5" customWidth="1"/>
    <col min="11" max="11" width="15.5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5" t="s">
        <v>105</v>
      </c>
    </row>
    <row r="3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8"/>
      <c r="AT3" s="15" t="s">
        <v>90</v>
      </c>
    </row>
    <row r="4" ht="24.96" customHeight="1">
      <c r="B4" s="18"/>
      <c r="D4" s="139" t="s">
        <v>143</v>
      </c>
      <c r="L4" s="18"/>
      <c r="M4" s="22" t="s">
        <v>10</v>
      </c>
      <c r="AT4" s="15" t="s">
        <v>4</v>
      </c>
    </row>
    <row r="5" ht="6.96" customHeight="1">
      <c r="B5" s="18"/>
      <c r="L5" s="18"/>
    </row>
    <row r="6" ht="12" customHeight="1">
      <c r="B6" s="18"/>
      <c r="D6" s="140" t="s">
        <v>16</v>
      </c>
      <c r="L6" s="18"/>
    </row>
    <row r="7" ht="16.5" customHeight="1">
      <c r="B7" s="18"/>
      <c r="E7" s="141" t="str">
        <f>'Rekapitulace stavby'!K6</f>
        <v>Kanalizace Stříbrná Skalice - III.etapa</v>
      </c>
      <c r="F7" s="140"/>
      <c r="G7" s="140"/>
      <c r="H7" s="140"/>
      <c r="L7" s="18"/>
    </row>
    <row r="8" ht="12" customHeight="1">
      <c r="B8" s="18"/>
      <c r="D8" s="140" t="s">
        <v>144</v>
      </c>
      <c r="L8" s="18"/>
    </row>
    <row r="9" s="1" customFormat="1" ht="16.5" customHeight="1">
      <c r="B9" s="42"/>
      <c r="E9" s="141" t="s">
        <v>241</v>
      </c>
      <c r="F9" s="1"/>
      <c r="G9" s="1"/>
      <c r="H9" s="1"/>
      <c r="I9" s="142"/>
      <c r="L9" s="42"/>
    </row>
    <row r="10" s="1" customFormat="1" ht="12" customHeight="1">
      <c r="B10" s="42"/>
      <c r="D10" s="140" t="s">
        <v>242</v>
      </c>
      <c r="I10" s="142"/>
      <c r="L10" s="42"/>
    </row>
    <row r="11" s="1" customFormat="1" ht="36.96" customHeight="1">
      <c r="B11" s="42"/>
      <c r="E11" s="143" t="s">
        <v>940</v>
      </c>
      <c r="F11" s="1"/>
      <c r="G11" s="1"/>
      <c r="H11" s="1"/>
      <c r="I11" s="142"/>
      <c r="L11" s="42"/>
    </row>
    <row r="12" s="1" customFormat="1">
      <c r="B12" s="42"/>
      <c r="I12" s="142"/>
      <c r="L12" s="42"/>
    </row>
    <row r="13" s="1" customFormat="1" ht="12" customHeight="1">
      <c r="B13" s="42"/>
      <c r="D13" s="140" t="s">
        <v>18</v>
      </c>
      <c r="F13" s="15" t="s">
        <v>106</v>
      </c>
      <c r="I13" s="144" t="s">
        <v>20</v>
      </c>
      <c r="J13" s="15" t="s">
        <v>244</v>
      </c>
      <c r="L13" s="42"/>
    </row>
    <row r="14" s="1" customFormat="1" ht="12" customHeight="1">
      <c r="B14" s="42"/>
      <c r="D14" s="140" t="s">
        <v>22</v>
      </c>
      <c r="F14" s="15" t="s">
        <v>23</v>
      </c>
      <c r="I14" s="144" t="s">
        <v>24</v>
      </c>
      <c r="J14" s="145" t="str">
        <f>'Rekapitulace stavby'!AN8</f>
        <v>30. 1. 2019</v>
      </c>
      <c r="L14" s="42"/>
    </row>
    <row r="15" s="1" customFormat="1" ht="21.84" customHeight="1">
      <c r="B15" s="42"/>
      <c r="D15" s="146" t="s">
        <v>26</v>
      </c>
      <c r="F15" s="147" t="s">
        <v>27</v>
      </c>
      <c r="I15" s="148" t="s">
        <v>28</v>
      </c>
      <c r="J15" s="147" t="s">
        <v>246</v>
      </c>
      <c r="L15" s="42"/>
    </row>
    <row r="16" s="1" customFormat="1" ht="12" customHeight="1">
      <c r="B16" s="42"/>
      <c r="D16" s="140" t="s">
        <v>30</v>
      </c>
      <c r="I16" s="144" t="s">
        <v>31</v>
      </c>
      <c r="J16" s="15" t="str">
        <f>IF('Rekapitulace stavby'!AN10="","",'Rekapitulace stavby'!AN10)</f>
        <v>00235750</v>
      </c>
      <c r="L16" s="42"/>
    </row>
    <row r="17" s="1" customFormat="1" ht="18" customHeight="1">
      <c r="B17" s="42"/>
      <c r="E17" s="15" t="str">
        <f>IF('Rekapitulace stavby'!E11="","",'Rekapitulace stavby'!E11)</f>
        <v>Obec Stříbrná Skalice</v>
      </c>
      <c r="I17" s="144" t="s">
        <v>34</v>
      </c>
      <c r="J17" s="15" t="str">
        <f>IF('Rekapitulace stavby'!AN11="","",'Rekapitulace stavby'!AN11)</f>
        <v/>
      </c>
      <c r="L17" s="42"/>
    </row>
    <row r="18" s="1" customFormat="1" ht="6.96" customHeight="1">
      <c r="B18" s="42"/>
      <c r="I18" s="142"/>
      <c r="L18" s="42"/>
    </row>
    <row r="19" s="1" customFormat="1" ht="12" customHeight="1">
      <c r="B19" s="42"/>
      <c r="D19" s="140" t="s">
        <v>35</v>
      </c>
      <c r="I19" s="144" t="s">
        <v>31</v>
      </c>
      <c r="J19" s="31" t="str">
        <f>'Rekapitulace stavby'!AN13</f>
        <v>Vyplň údaj</v>
      </c>
      <c r="L19" s="42"/>
    </row>
    <row r="20" s="1" customFormat="1" ht="18" customHeight="1">
      <c r="B20" s="42"/>
      <c r="E20" s="31" t="str">
        <f>'Rekapitulace stavby'!E14</f>
        <v>Vyplň údaj</v>
      </c>
      <c r="F20" s="15"/>
      <c r="G20" s="15"/>
      <c r="H20" s="15"/>
      <c r="I20" s="144" t="s">
        <v>34</v>
      </c>
      <c r="J20" s="31" t="str">
        <f>'Rekapitulace stavby'!AN14</f>
        <v>Vyplň údaj</v>
      </c>
      <c r="L20" s="42"/>
    </row>
    <row r="21" s="1" customFormat="1" ht="6.96" customHeight="1">
      <c r="B21" s="42"/>
      <c r="I21" s="142"/>
      <c r="L21" s="42"/>
    </row>
    <row r="22" s="1" customFormat="1" ht="12" customHeight="1">
      <c r="B22" s="42"/>
      <c r="D22" s="140" t="s">
        <v>37</v>
      </c>
      <c r="I22" s="144" t="s">
        <v>31</v>
      </c>
      <c r="J22" s="15" t="str">
        <f>IF('Rekapitulace stavby'!AN16="","",'Rekapitulace stavby'!AN16)</f>
        <v>47116901</v>
      </c>
      <c r="L22" s="42"/>
    </row>
    <row r="23" s="1" customFormat="1" ht="18" customHeight="1">
      <c r="B23" s="42"/>
      <c r="E23" s="15" t="str">
        <f>IF('Rekapitulace stavby'!E17="","",'Rekapitulace stavby'!E17)</f>
        <v>Vodohospodářský rozvoj a výstavba a.s.</v>
      </c>
      <c r="I23" s="144" t="s">
        <v>34</v>
      </c>
      <c r="J23" s="15" t="str">
        <f>IF('Rekapitulace stavby'!AN17="","",'Rekapitulace stavby'!AN17)</f>
        <v/>
      </c>
      <c r="L23" s="42"/>
    </row>
    <row r="24" s="1" customFormat="1" ht="6.96" customHeight="1">
      <c r="B24" s="42"/>
      <c r="I24" s="142"/>
      <c r="L24" s="42"/>
    </row>
    <row r="25" s="1" customFormat="1" ht="12" customHeight="1">
      <c r="B25" s="42"/>
      <c r="D25" s="140" t="s">
        <v>41</v>
      </c>
      <c r="I25" s="144" t="s">
        <v>31</v>
      </c>
      <c r="J25" s="15" t="str">
        <f>IF('Rekapitulace stavby'!AN19="","",'Rekapitulace stavby'!AN19)</f>
        <v/>
      </c>
      <c r="L25" s="42"/>
    </row>
    <row r="26" s="1" customFormat="1" ht="18" customHeight="1">
      <c r="B26" s="42"/>
      <c r="E26" s="15" t="str">
        <f>IF('Rekapitulace stavby'!E20="","",'Rekapitulace stavby'!E20)</f>
        <v>Dvořák</v>
      </c>
      <c r="I26" s="144" t="s">
        <v>34</v>
      </c>
      <c r="J26" s="15" t="str">
        <f>IF('Rekapitulace stavby'!AN20="","",'Rekapitulace stavby'!AN20)</f>
        <v/>
      </c>
      <c r="L26" s="42"/>
    </row>
    <row r="27" s="1" customFormat="1" ht="6.96" customHeight="1">
      <c r="B27" s="42"/>
      <c r="I27" s="142"/>
      <c r="L27" s="42"/>
    </row>
    <row r="28" s="1" customFormat="1" ht="12" customHeight="1">
      <c r="B28" s="42"/>
      <c r="D28" s="140" t="s">
        <v>43</v>
      </c>
      <c r="I28" s="142"/>
      <c r="L28" s="42"/>
    </row>
    <row r="29" s="7" customFormat="1" ht="16.5" customHeight="1">
      <c r="B29" s="149"/>
      <c r="E29" s="150" t="s">
        <v>1</v>
      </c>
      <c r="F29" s="150"/>
      <c r="G29" s="150"/>
      <c r="H29" s="150"/>
      <c r="I29" s="151"/>
      <c r="L29" s="149"/>
    </row>
    <row r="30" s="1" customFormat="1" ht="6.96" customHeight="1">
      <c r="B30" s="42"/>
      <c r="I30" s="142"/>
      <c r="L30" s="42"/>
    </row>
    <row r="31" s="1" customFormat="1" ht="6.96" customHeight="1">
      <c r="B31" s="42"/>
      <c r="D31" s="70"/>
      <c r="E31" s="70"/>
      <c r="F31" s="70"/>
      <c r="G31" s="70"/>
      <c r="H31" s="70"/>
      <c r="I31" s="152"/>
      <c r="J31" s="70"/>
      <c r="K31" s="70"/>
      <c r="L31" s="42"/>
    </row>
    <row r="32" s="1" customFormat="1" ht="25.44" customHeight="1">
      <c r="B32" s="42"/>
      <c r="D32" s="153" t="s">
        <v>45</v>
      </c>
      <c r="I32" s="142"/>
      <c r="J32" s="154">
        <f>ROUND(J99, 2)</f>
        <v>0</v>
      </c>
      <c r="L32" s="42"/>
    </row>
    <row r="33" s="1" customFormat="1" ht="6.96" customHeight="1">
      <c r="B33" s="42"/>
      <c r="D33" s="70"/>
      <c r="E33" s="70"/>
      <c r="F33" s="70"/>
      <c r="G33" s="70"/>
      <c r="H33" s="70"/>
      <c r="I33" s="152"/>
      <c r="J33" s="70"/>
      <c r="K33" s="70"/>
      <c r="L33" s="42"/>
    </row>
    <row r="34" s="1" customFormat="1" ht="14.4" customHeight="1">
      <c r="B34" s="42"/>
      <c r="F34" s="155" t="s">
        <v>47</v>
      </c>
      <c r="I34" s="156" t="s">
        <v>46</v>
      </c>
      <c r="J34" s="155" t="s">
        <v>48</v>
      </c>
      <c r="L34" s="42"/>
    </row>
    <row r="35" s="1" customFormat="1" ht="14.4" customHeight="1">
      <c r="B35" s="42"/>
      <c r="D35" s="140" t="s">
        <v>49</v>
      </c>
      <c r="E35" s="140" t="s">
        <v>50</v>
      </c>
      <c r="F35" s="157">
        <f>ROUND((SUM(BE99:BE245)),  2)</f>
        <v>0</v>
      </c>
      <c r="I35" s="158">
        <v>0.20999999999999999</v>
      </c>
      <c r="J35" s="157">
        <f>ROUND(((SUM(BE99:BE245))*I35),  2)</f>
        <v>0</v>
      </c>
      <c r="L35" s="42"/>
    </row>
    <row r="36" s="1" customFormat="1" ht="14.4" customHeight="1">
      <c r="B36" s="42"/>
      <c r="E36" s="140" t="s">
        <v>51</v>
      </c>
      <c r="F36" s="157">
        <f>ROUND((SUM(BF99:BF245)),  2)</f>
        <v>0</v>
      </c>
      <c r="I36" s="158">
        <v>0.14999999999999999</v>
      </c>
      <c r="J36" s="157">
        <f>ROUND(((SUM(BF99:BF245))*I36),  2)</f>
        <v>0</v>
      </c>
      <c r="L36" s="42"/>
    </row>
    <row r="37" hidden="1" s="1" customFormat="1" ht="14.4" customHeight="1">
      <c r="B37" s="42"/>
      <c r="E37" s="140" t="s">
        <v>52</v>
      </c>
      <c r="F37" s="157">
        <f>ROUND((SUM(BG99:BG245)),  2)</f>
        <v>0</v>
      </c>
      <c r="I37" s="158">
        <v>0.20999999999999999</v>
      </c>
      <c r="J37" s="157">
        <f>0</f>
        <v>0</v>
      </c>
      <c r="L37" s="42"/>
    </row>
    <row r="38" hidden="1" s="1" customFormat="1" ht="14.4" customHeight="1">
      <c r="B38" s="42"/>
      <c r="E38" s="140" t="s">
        <v>53</v>
      </c>
      <c r="F38" s="157">
        <f>ROUND((SUM(BH99:BH245)),  2)</f>
        <v>0</v>
      </c>
      <c r="I38" s="158">
        <v>0.14999999999999999</v>
      </c>
      <c r="J38" s="157">
        <f>0</f>
        <v>0</v>
      </c>
      <c r="L38" s="42"/>
    </row>
    <row r="39" hidden="1" s="1" customFormat="1" ht="14.4" customHeight="1">
      <c r="B39" s="42"/>
      <c r="E39" s="140" t="s">
        <v>54</v>
      </c>
      <c r="F39" s="157">
        <f>ROUND((SUM(BI99:BI245)),  2)</f>
        <v>0</v>
      </c>
      <c r="I39" s="158">
        <v>0</v>
      </c>
      <c r="J39" s="157">
        <f>0</f>
        <v>0</v>
      </c>
      <c r="L39" s="42"/>
    </row>
    <row r="40" s="1" customFormat="1" ht="6.96" customHeight="1">
      <c r="B40" s="42"/>
      <c r="I40" s="142"/>
      <c r="L40" s="42"/>
    </row>
    <row r="41" s="1" customFormat="1" ht="25.44" customHeight="1">
      <c r="B41" s="42"/>
      <c r="C41" s="159"/>
      <c r="D41" s="160" t="s">
        <v>55</v>
      </c>
      <c r="E41" s="161"/>
      <c r="F41" s="161"/>
      <c r="G41" s="162" t="s">
        <v>56</v>
      </c>
      <c r="H41" s="163" t="s">
        <v>57</v>
      </c>
      <c r="I41" s="164"/>
      <c r="J41" s="165">
        <f>SUM(J32:J39)</f>
        <v>0</v>
      </c>
      <c r="K41" s="166"/>
      <c r="L41" s="42"/>
    </row>
    <row r="42" s="1" customFormat="1" ht="14.4" customHeight="1">
      <c r="B42" s="167"/>
      <c r="C42" s="168"/>
      <c r="D42" s="168"/>
      <c r="E42" s="168"/>
      <c r="F42" s="168"/>
      <c r="G42" s="168"/>
      <c r="H42" s="168"/>
      <c r="I42" s="169"/>
      <c r="J42" s="168"/>
      <c r="K42" s="168"/>
      <c r="L42" s="42"/>
    </row>
    <row r="46" s="1" customFormat="1" ht="6.96" customHeight="1">
      <c r="B46" s="170"/>
      <c r="C46" s="171"/>
      <c r="D46" s="171"/>
      <c r="E46" s="171"/>
      <c r="F46" s="171"/>
      <c r="G46" s="171"/>
      <c r="H46" s="171"/>
      <c r="I46" s="172"/>
      <c r="J46" s="171"/>
      <c r="K46" s="171"/>
      <c r="L46" s="42"/>
    </row>
    <row r="47" s="1" customFormat="1" ht="24.96" customHeight="1">
      <c r="B47" s="37"/>
      <c r="C47" s="21" t="s">
        <v>151</v>
      </c>
      <c r="D47" s="38"/>
      <c r="E47" s="38"/>
      <c r="F47" s="38"/>
      <c r="G47" s="38"/>
      <c r="H47" s="38"/>
      <c r="I47" s="142"/>
      <c r="J47" s="38"/>
      <c r="K47" s="38"/>
      <c r="L47" s="42"/>
    </row>
    <row r="48" s="1" customFormat="1" ht="6.96" customHeight="1">
      <c r="B48" s="37"/>
      <c r="C48" s="38"/>
      <c r="D48" s="38"/>
      <c r="E48" s="38"/>
      <c r="F48" s="38"/>
      <c r="G48" s="38"/>
      <c r="H48" s="38"/>
      <c r="I48" s="142"/>
      <c r="J48" s="38"/>
      <c r="K48" s="38"/>
      <c r="L48" s="42"/>
    </row>
    <row r="49" s="1" customFormat="1" ht="12" customHeight="1">
      <c r="B49" s="37"/>
      <c r="C49" s="30" t="s">
        <v>16</v>
      </c>
      <c r="D49" s="38"/>
      <c r="E49" s="38"/>
      <c r="F49" s="38"/>
      <c r="G49" s="38"/>
      <c r="H49" s="38"/>
      <c r="I49" s="142"/>
      <c r="J49" s="38"/>
      <c r="K49" s="38"/>
      <c r="L49" s="42"/>
    </row>
    <row r="50" s="1" customFormat="1" ht="16.5" customHeight="1">
      <c r="B50" s="37"/>
      <c r="C50" s="38"/>
      <c r="D50" s="38"/>
      <c r="E50" s="173" t="str">
        <f>E7</f>
        <v>Kanalizace Stříbrná Skalice - III.etapa</v>
      </c>
      <c r="F50" s="30"/>
      <c r="G50" s="30"/>
      <c r="H50" s="30"/>
      <c r="I50" s="142"/>
      <c r="J50" s="38"/>
      <c r="K50" s="38"/>
      <c r="L50" s="42"/>
    </row>
    <row r="51" ht="12" customHeight="1">
      <c r="B51" s="19"/>
      <c r="C51" s="30" t="s">
        <v>144</v>
      </c>
      <c r="D51" s="20"/>
      <c r="E51" s="20"/>
      <c r="F51" s="20"/>
      <c r="G51" s="20"/>
      <c r="H51" s="20"/>
      <c r="I51" s="135"/>
      <c r="J51" s="20"/>
      <c r="K51" s="20"/>
      <c r="L51" s="18"/>
    </row>
    <row r="52" s="1" customFormat="1" ht="16.5" customHeight="1">
      <c r="B52" s="37"/>
      <c r="C52" s="38"/>
      <c r="D52" s="38"/>
      <c r="E52" s="173" t="s">
        <v>241</v>
      </c>
      <c r="F52" s="38"/>
      <c r="G52" s="38"/>
      <c r="H52" s="38"/>
      <c r="I52" s="142"/>
      <c r="J52" s="38"/>
      <c r="K52" s="38"/>
      <c r="L52" s="42"/>
    </row>
    <row r="53" s="1" customFormat="1" ht="12" customHeight="1">
      <c r="B53" s="37"/>
      <c r="C53" s="30" t="s">
        <v>242</v>
      </c>
      <c r="D53" s="38"/>
      <c r="E53" s="38"/>
      <c r="F53" s="38"/>
      <c r="G53" s="38"/>
      <c r="H53" s="38"/>
      <c r="I53" s="142"/>
      <c r="J53" s="38"/>
      <c r="K53" s="38"/>
      <c r="L53" s="42"/>
    </row>
    <row r="54" s="1" customFormat="1" ht="16.5" customHeight="1">
      <c r="B54" s="37"/>
      <c r="C54" s="38"/>
      <c r="D54" s="38"/>
      <c r="E54" s="63" t="str">
        <f>E11</f>
        <v>2019_01_01.3 - SO 1.01 Podtlaková stanice VS 1 - biologický filtr</v>
      </c>
      <c r="F54" s="38"/>
      <c r="G54" s="38"/>
      <c r="H54" s="38"/>
      <c r="I54" s="142"/>
      <c r="J54" s="38"/>
      <c r="K54" s="38"/>
      <c r="L54" s="42"/>
    </row>
    <row r="55" s="1" customFormat="1" ht="6.96" customHeight="1">
      <c r="B55" s="37"/>
      <c r="C55" s="38"/>
      <c r="D55" s="38"/>
      <c r="E55" s="38"/>
      <c r="F55" s="38"/>
      <c r="G55" s="38"/>
      <c r="H55" s="38"/>
      <c r="I55" s="142"/>
      <c r="J55" s="38"/>
      <c r="K55" s="38"/>
      <c r="L55" s="42"/>
    </row>
    <row r="56" s="1" customFormat="1" ht="12" customHeight="1">
      <c r="B56" s="37"/>
      <c r="C56" s="30" t="s">
        <v>22</v>
      </c>
      <c r="D56" s="38"/>
      <c r="E56" s="38"/>
      <c r="F56" s="25" t="str">
        <f>F14</f>
        <v>Stříbrná Skalice</v>
      </c>
      <c r="G56" s="38"/>
      <c r="H56" s="38"/>
      <c r="I56" s="144" t="s">
        <v>24</v>
      </c>
      <c r="J56" s="66" t="str">
        <f>IF(J14="","",J14)</f>
        <v>30. 1. 2019</v>
      </c>
      <c r="K56" s="38"/>
      <c r="L56" s="42"/>
    </row>
    <row r="57" s="1" customFormat="1" ht="6.96" customHeight="1">
      <c r="B57" s="37"/>
      <c r="C57" s="38"/>
      <c r="D57" s="38"/>
      <c r="E57" s="38"/>
      <c r="F57" s="38"/>
      <c r="G57" s="38"/>
      <c r="H57" s="38"/>
      <c r="I57" s="142"/>
      <c r="J57" s="38"/>
      <c r="K57" s="38"/>
      <c r="L57" s="42"/>
    </row>
    <row r="58" s="1" customFormat="1" ht="24.9" customHeight="1">
      <c r="B58" s="37"/>
      <c r="C58" s="30" t="s">
        <v>30</v>
      </c>
      <c r="D58" s="38"/>
      <c r="E58" s="38"/>
      <c r="F58" s="25" t="str">
        <f>E17</f>
        <v>Obec Stříbrná Skalice</v>
      </c>
      <c r="G58" s="38"/>
      <c r="H58" s="38"/>
      <c r="I58" s="144" t="s">
        <v>37</v>
      </c>
      <c r="J58" s="35" t="str">
        <f>E23</f>
        <v>Vodohospodářský rozvoj a výstavba a.s.</v>
      </c>
      <c r="K58" s="38"/>
      <c r="L58" s="42"/>
    </row>
    <row r="59" s="1" customFormat="1" ht="13.65" customHeight="1">
      <c r="B59" s="37"/>
      <c r="C59" s="30" t="s">
        <v>35</v>
      </c>
      <c r="D59" s="38"/>
      <c r="E59" s="38"/>
      <c r="F59" s="25" t="str">
        <f>IF(E20="","",E20)</f>
        <v>Vyplň údaj</v>
      </c>
      <c r="G59" s="38"/>
      <c r="H59" s="38"/>
      <c r="I59" s="144" t="s">
        <v>41</v>
      </c>
      <c r="J59" s="35" t="str">
        <f>E26</f>
        <v>Dvořák</v>
      </c>
      <c r="K59" s="38"/>
      <c r="L59" s="42"/>
    </row>
    <row r="60" s="1" customFormat="1" ht="10.32" customHeight="1">
      <c r="B60" s="37"/>
      <c r="C60" s="38"/>
      <c r="D60" s="38"/>
      <c r="E60" s="38"/>
      <c r="F60" s="38"/>
      <c r="G60" s="38"/>
      <c r="H60" s="38"/>
      <c r="I60" s="142"/>
      <c r="J60" s="38"/>
      <c r="K60" s="38"/>
      <c r="L60" s="42"/>
    </row>
    <row r="61" s="1" customFormat="1" ht="29.28" customHeight="1">
      <c r="B61" s="37"/>
      <c r="C61" s="174" t="s">
        <v>152</v>
      </c>
      <c r="D61" s="175"/>
      <c r="E61" s="175"/>
      <c r="F61" s="175"/>
      <c r="G61" s="175"/>
      <c r="H61" s="175"/>
      <c r="I61" s="176"/>
      <c r="J61" s="177" t="s">
        <v>153</v>
      </c>
      <c r="K61" s="175"/>
      <c r="L61" s="42"/>
    </row>
    <row r="62" s="1" customFormat="1" ht="10.32" customHeight="1">
      <c r="B62" s="37"/>
      <c r="C62" s="38"/>
      <c r="D62" s="38"/>
      <c r="E62" s="38"/>
      <c r="F62" s="38"/>
      <c r="G62" s="38"/>
      <c r="H62" s="38"/>
      <c r="I62" s="142"/>
      <c r="J62" s="38"/>
      <c r="K62" s="38"/>
      <c r="L62" s="42"/>
    </row>
    <row r="63" s="1" customFormat="1" ht="22.8" customHeight="1">
      <c r="B63" s="37"/>
      <c r="C63" s="178" t="s">
        <v>154</v>
      </c>
      <c r="D63" s="38"/>
      <c r="E63" s="38"/>
      <c r="F63" s="38"/>
      <c r="G63" s="38"/>
      <c r="H63" s="38"/>
      <c r="I63" s="142"/>
      <c r="J63" s="97">
        <f>J99</f>
        <v>0</v>
      </c>
      <c r="K63" s="38"/>
      <c r="L63" s="42"/>
      <c r="AU63" s="15" t="s">
        <v>155</v>
      </c>
    </row>
    <row r="64" s="8" customFormat="1" ht="24.96" customHeight="1">
      <c r="B64" s="179"/>
      <c r="C64" s="180"/>
      <c r="D64" s="181" t="s">
        <v>248</v>
      </c>
      <c r="E64" s="182"/>
      <c r="F64" s="182"/>
      <c r="G64" s="182"/>
      <c r="H64" s="182"/>
      <c r="I64" s="183"/>
      <c r="J64" s="184">
        <f>J100</f>
        <v>0</v>
      </c>
      <c r="K64" s="180"/>
      <c r="L64" s="185"/>
    </row>
    <row r="65" s="9" customFormat="1" ht="19.92" customHeight="1">
      <c r="B65" s="186"/>
      <c r="C65" s="121"/>
      <c r="D65" s="187" t="s">
        <v>249</v>
      </c>
      <c r="E65" s="188"/>
      <c r="F65" s="188"/>
      <c r="G65" s="188"/>
      <c r="H65" s="188"/>
      <c r="I65" s="189"/>
      <c r="J65" s="190">
        <f>J101</f>
        <v>0</v>
      </c>
      <c r="K65" s="121"/>
      <c r="L65" s="191"/>
    </row>
    <row r="66" s="9" customFormat="1" ht="19.92" customHeight="1">
      <c r="B66" s="186"/>
      <c r="C66" s="121"/>
      <c r="D66" s="187" t="s">
        <v>250</v>
      </c>
      <c r="E66" s="188"/>
      <c r="F66" s="188"/>
      <c r="G66" s="188"/>
      <c r="H66" s="188"/>
      <c r="I66" s="189"/>
      <c r="J66" s="190">
        <f>J148</f>
        <v>0</v>
      </c>
      <c r="K66" s="121"/>
      <c r="L66" s="191"/>
    </row>
    <row r="67" s="9" customFormat="1" ht="19.92" customHeight="1">
      <c r="B67" s="186"/>
      <c r="C67" s="121"/>
      <c r="D67" s="187" t="s">
        <v>251</v>
      </c>
      <c r="E67" s="188"/>
      <c r="F67" s="188"/>
      <c r="G67" s="188"/>
      <c r="H67" s="188"/>
      <c r="I67" s="189"/>
      <c r="J67" s="190">
        <f>J164</f>
        <v>0</v>
      </c>
      <c r="K67" s="121"/>
      <c r="L67" s="191"/>
    </row>
    <row r="68" s="9" customFormat="1" ht="14.88" customHeight="1">
      <c r="B68" s="186"/>
      <c r="C68" s="121"/>
      <c r="D68" s="187" t="s">
        <v>941</v>
      </c>
      <c r="E68" s="188"/>
      <c r="F68" s="188"/>
      <c r="G68" s="188"/>
      <c r="H68" s="188"/>
      <c r="I68" s="189"/>
      <c r="J68" s="190">
        <f>J174</f>
        <v>0</v>
      </c>
      <c r="K68" s="121"/>
      <c r="L68" s="191"/>
    </row>
    <row r="69" s="9" customFormat="1" ht="19.92" customHeight="1">
      <c r="B69" s="186"/>
      <c r="C69" s="121"/>
      <c r="D69" s="187" t="s">
        <v>252</v>
      </c>
      <c r="E69" s="188"/>
      <c r="F69" s="188"/>
      <c r="G69" s="188"/>
      <c r="H69" s="188"/>
      <c r="I69" s="189"/>
      <c r="J69" s="190">
        <f>J178</f>
        <v>0</v>
      </c>
      <c r="K69" s="121"/>
      <c r="L69" s="191"/>
    </row>
    <row r="70" s="9" customFormat="1" ht="19.92" customHeight="1">
      <c r="B70" s="186"/>
      <c r="C70" s="121"/>
      <c r="D70" s="187" t="s">
        <v>942</v>
      </c>
      <c r="E70" s="188"/>
      <c r="F70" s="188"/>
      <c r="G70" s="188"/>
      <c r="H70" s="188"/>
      <c r="I70" s="189"/>
      <c r="J70" s="190">
        <f>J182</f>
        <v>0</v>
      </c>
      <c r="K70" s="121"/>
      <c r="L70" s="191"/>
    </row>
    <row r="71" s="9" customFormat="1" ht="19.92" customHeight="1">
      <c r="B71" s="186"/>
      <c r="C71" s="121"/>
      <c r="D71" s="187" t="s">
        <v>255</v>
      </c>
      <c r="E71" s="188"/>
      <c r="F71" s="188"/>
      <c r="G71" s="188"/>
      <c r="H71" s="188"/>
      <c r="I71" s="189"/>
      <c r="J71" s="190">
        <f>J192</f>
        <v>0</v>
      </c>
      <c r="K71" s="121"/>
      <c r="L71" s="191"/>
    </row>
    <row r="72" s="9" customFormat="1" ht="14.88" customHeight="1">
      <c r="B72" s="186"/>
      <c r="C72" s="121"/>
      <c r="D72" s="187" t="s">
        <v>893</v>
      </c>
      <c r="E72" s="188"/>
      <c r="F72" s="188"/>
      <c r="G72" s="188"/>
      <c r="H72" s="188"/>
      <c r="I72" s="189"/>
      <c r="J72" s="190">
        <f>J205</f>
        <v>0</v>
      </c>
      <c r="K72" s="121"/>
      <c r="L72" s="191"/>
    </row>
    <row r="73" s="9" customFormat="1" ht="19.92" customHeight="1">
      <c r="B73" s="186"/>
      <c r="C73" s="121"/>
      <c r="D73" s="187" t="s">
        <v>943</v>
      </c>
      <c r="E73" s="188"/>
      <c r="F73" s="188"/>
      <c r="G73" s="188"/>
      <c r="H73" s="188"/>
      <c r="I73" s="189"/>
      <c r="J73" s="190">
        <f>J208</f>
        <v>0</v>
      </c>
      <c r="K73" s="121"/>
      <c r="L73" s="191"/>
    </row>
    <row r="74" s="8" customFormat="1" ht="24.96" customHeight="1">
      <c r="B74" s="179"/>
      <c r="C74" s="180"/>
      <c r="D74" s="181" t="s">
        <v>256</v>
      </c>
      <c r="E74" s="182"/>
      <c r="F74" s="182"/>
      <c r="G74" s="182"/>
      <c r="H74" s="182"/>
      <c r="I74" s="183"/>
      <c r="J74" s="184">
        <f>J216</f>
        <v>0</v>
      </c>
      <c r="K74" s="180"/>
      <c r="L74" s="185"/>
    </row>
    <row r="75" s="9" customFormat="1" ht="19.92" customHeight="1">
      <c r="B75" s="186"/>
      <c r="C75" s="121"/>
      <c r="D75" s="187" t="s">
        <v>257</v>
      </c>
      <c r="E75" s="188"/>
      <c r="F75" s="188"/>
      <c r="G75" s="188"/>
      <c r="H75" s="188"/>
      <c r="I75" s="189"/>
      <c r="J75" s="190">
        <f>J217</f>
        <v>0</v>
      </c>
      <c r="K75" s="121"/>
      <c r="L75" s="191"/>
    </row>
    <row r="76" s="8" customFormat="1" ht="24.96" customHeight="1">
      <c r="B76" s="179"/>
      <c r="C76" s="180"/>
      <c r="D76" s="181" t="s">
        <v>944</v>
      </c>
      <c r="E76" s="182"/>
      <c r="F76" s="182"/>
      <c r="G76" s="182"/>
      <c r="H76" s="182"/>
      <c r="I76" s="183"/>
      <c r="J76" s="184">
        <f>J241</f>
        <v>0</v>
      </c>
      <c r="K76" s="180"/>
      <c r="L76" s="185"/>
    </row>
    <row r="77" s="9" customFormat="1" ht="19.92" customHeight="1">
      <c r="B77" s="186"/>
      <c r="C77" s="121"/>
      <c r="D77" s="187" t="s">
        <v>945</v>
      </c>
      <c r="E77" s="188"/>
      <c r="F77" s="188"/>
      <c r="G77" s="188"/>
      <c r="H77" s="188"/>
      <c r="I77" s="189"/>
      <c r="J77" s="190">
        <f>J242</f>
        <v>0</v>
      </c>
      <c r="K77" s="121"/>
      <c r="L77" s="191"/>
    </row>
    <row r="78" s="1" customFormat="1" ht="21.84" customHeight="1">
      <c r="B78" s="37"/>
      <c r="C78" s="38"/>
      <c r="D78" s="38"/>
      <c r="E78" s="38"/>
      <c r="F78" s="38"/>
      <c r="G78" s="38"/>
      <c r="H78" s="38"/>
      <c r="I78" s="142"/>
      <c r="J78" s="38"/>
      <c r="K78" s="38"/>
      <c r="L78" s="42"/>
    </row>
    <row r="79" s="1" customFormat="1" ht="6.96" customHeight="1">
      <c r="B79" s="56"/>
      <c r="C79" s="57"/>
      <c r="D79" s="57"/>
      <c r="E79" s="57"/>
      <c r="F79" s="57"/>
      <c r="G79" s="57"/>
      <c r="H79" s="57"/>
      <c r="I79" s="169"/>
      <c r="J79" s="57"/>
      <c r="K79" s="57"/>
      <c r="L79" s="42"/>
    </row>
    <row r="83" s="1" customFormat="1" ht="6.96" customHeight="1">
      <c r="B83" s="58"/>
      <c r="C83" s="59"/>
      <c r="D83" s="59"/>
      <c r="E83" s="59"/>
      <c r="F83" s="59"/>
      <c r="G83" s="59"/>
      <c r="H83" s="59"/>
      <c r="I83" s="172"/>
      <c r="J83" s="59"/>
      <c r="K83" s="59"/>
      <c r="L83" s="42"/>
    </row>
    <row r="84" s="1" customFormat="1" ht="24.96" customHeight="1">
      <c r="B84" s="37"/>
      <c r="C84" s="21" t="s">
        <v>158</v>
      </c>
      <c r="D84" s="38"/>
      <c r="E84" s="38"/>
      <c r="F84" s="38"/>
      <c r="G84" s="38"/>
      <c r="H84" s="38"/>
      <c r="I84" s="142"/>
      <c r="J84" s="38"/>
      <c r="K84" s="38"/>
      <c r="L84" s="42"/>
    </row>
    <row r="85" s="1" customFormat="1" ht="6.96" customHeight="1">
      <c r="B85" s="37"/>
      <c r="C85" s="38"/>
      <c r="D85" s="38"/>
      <c r="E85" s="38"/>
      <c r="F85" s="38"/>
      <c r="G85" s="38"/>
      <c r="H85" s="38"/>
      <c r="I85" s="142"/>
      <c r="J85" s="38"/>
      <c r="K85" s="38"/>
      <c r="L85" s="42"/>
    </row>
    <row r="86" s="1" customFormat="1" ht="12" customHeight="1">
      <c r="B86" s="37"/>
      <c r="C86" s="30" t="s">
        <v>16</v>
      </c>
      <c r="D86" s="38"/>
      <c r="E86" s="38"/>
      <c r="F86" s="38"/>
      <c r="G86" s="38"/>
      <c r="H86" s="38"/>
      <c r="I86" s="142"/>
      <c r="J86" s="38"/>
      <c r="K86" s="38"/>
      <c r="L86" s="42"/>
    </row>
    <row r="87" s="1" customFormat="1" ht="16.5" customHeight="1">
      <c r="B87" s="37"/>
      <c r="C87" s="38"/>
      <c r="D87" s="38"/>
      <c r="E87" s="173" t="str">
        <f>E7</f>
        <v>Kanalizace Stříbrná Skalice - III.etapa</v>
      </c>
      <c r="F87" s="30"/>
      <c r="G87" s="30"/>
      <c r="H87" s="30"/>
      <c r="I87" s="142"/>
      <c r="J87" s="38"/>
      <c r="K87" s="38"/>
      <c r="L87" s="42"/>
    </row>
    <row r="88" ht="12" customHeight="1">
      <c r="B88" s="19"/>
      <c r="C88" s="30" t="s">
        <v>144</v>
      </c>
      <c r="D88" s="20"/>
      <c r="E88" s="20"/>
      <c r="F88" s="20"/>
      <c r="G88" s="20"/>
      <c r="H88" s="20"/>
      <c r="I88" s="135"/>
      <c r="J88" s="20"/>
      <c r="K88" s="20"/>
      <c r="L88" s="18"/>
    </row>
    <row r="89" s="1" customFormat="1" ht="16.5" customHeight="1">
      <c r="B89" s="37"/>
      <c r="C89" s="38"/>
      <c r="D89" s="38"/>
      <c r="E89" s="173" t="s">
        <v>241</v>
      </c>
      <c r="F89" s="38"/>
      <c r="G89" s="38"/>
      <c r="H89" s="38"/>
      <c r="I89" s="142"/>
      <c r="J89" s="38"/>
      <c r="K89" s="38"/>
      <c r="L89" s="42"/>
    </row>
    <row r="90" s="1" customFormat="1" ht="12" customHeight="1">
      <c r="B90" s="37"/>
      <c r="C90" s="30" t="s">
        <v>242</v>
      </c>
      <c r="D90" s="38"/>
      <c r="E90" s="38"/>
      <c r="F90" s="38"/>
      <c r="G90" s="38"/>
      <c r="H90" s="38"/>
      <c r="I90" s="142"/>
      <c r="J90" s="38"/>
      <c r="K90" s="38"/>
      <c r="L90" s="42"/>
    </row>
    <row r="91" s="1" customFormat="1" ht="16.5" customHeight="1">
      <c r="B91" s="37"/>
      <c r="C91" s="38"/>
      <c r="D91" s="38"/>
      <c r="E91" s="63" t="str">
        <f>E11</f>
        <v>2019_01_01.3 - SO 1.01 Podtlaková stanice VS 1 - biologický filtr</v>
      </c>
      <c r="F91" s="38"/>
      <c r="G91" s="38"/>
      <c r="H91" s="38"/>
      <c r="I91" s="142"/>
      <c r="J91" s="38"/>
      <c r="K91" s="38"/>
      <c r="L91" s="42"/>
    </row>
    <row r="92" s="1" customFormat="1" ht="6.96" customHeight="1">
      <c r="B92" s="37"/>
      <c r="C92" s="38"/>
      <c r="D92" s="38"/>
      <c r="E92" s="38"/>
      <c r="F92" s="38"/>
      <c r="G92" s="38"/>
      <c r="H92" s="38"/>
      <c r="I92" s="142"/>
      <c r="J92" s="38"/>
      <c r="K92" s="38"/>
      <c r="L92" s="42"/>
    </row>
    <row r="93" s="1" customFormat="1" ht="12" customHeight="1">
      <c r="B93" s="37"/>
      <c r="C93" s="30" t="s">
        <v>22</v>
      </c>
      <c r="D93" s="38"/>
      <c r="E93" s="38"/>
      <c r="F93" s="25" t="str">
        <f>F14</f>
        <v>Stříbrná Skalice</v>
      </c>
      <c r="G93" s="38"/>
      <c r="H93" s="38"/>
      <c r="I93" s="144" t="s">
        <v>24</v>
      </c>
      <c r="J93" s="66" t="str">
        <f>IF(J14="","",J14)</f>
        <v>30. 1. 2019</v>
      </c>
      <c r="K93" s="38"/>
      <c r="L93" s="42"/>
    </row>
    <row r="94" s="1" customFormat="1" ht="6.96" customHeight="1">
      <c r="B94" s="37"/>
      <c r="C94" s="38"/>
      <c r="D94" s="38"/>
      <c r="E94" s="38"/>
      <c r="F94" s="38"/>
      <c r="G94" s="38"/>
      <c r="H94" s="38"/>
      <c r="I94" s="142"/>
      <c r="J94" s="38"/>
      <c r="K94" s="38"/>
      <c r="L94" s="42"/>
    </row>
    <row r="95" s="1" customFormat="1" ht="24.9" customHeight="1">
      <c r="B95" s="37"/>
      <c r="C95" s="30" t="s">
        <v>30</v>
      </c>
      <c r="D95" s="38"/>
      <c r="E95" s="38"/>
      <c r="F95" s="25" t="str">
        <f>E17</f>
        <v>Obec Stříbrná Skalice</v>
      </c>
      <c r="G95" s="38"/>
      <c r="H95" s="38"/>
      <c r="I95" s="144" t="s">
        <v>37</v>
      </c>
      <c r="J95" s="35" t="str">
        <f>E23</f>
        <v>Vodohospodářský rozvoj a výstavba a.s.</v>
      </c>
      <c r="K95" s="38"/>
      <c r="L95" s="42"/>
    </row>
    <row r="96" s="1" customFormat="1" ht="13.65" customHeight="1">
      <c r="B96" s="37"/>
      <c r="C96" s="30" t="s">
        <v>35</v>
      </c>
      <c r="D96" s="38"/>
      <c r="E96" s="38"/>
      <c r="F96" s="25" t="str">
        <f>IF(E20="","",E20)</f>
        <v>Vyplň údaj</v>
      </c>
      <c r="G96" s="38"/>
      <c r="H96" s="38"/>
      <c r="I96" s="144" t="s">
        <v>41</v>
      </c>
      <c r="J96" s="35" t="str">
        <f>E26</f>
        <v>Dvořák</v>
      </c>
      <c r="K96" s="38"/>
      <c r="L96" s="42"/>
    </row>
    <row r="97" s="1" customFormat="1" ht="10.32" customHeight="1">
      <c r="B97" s="37"/>
      <c r="C97" s="38"/>
      <c r="D97" s="38"/>
      <c r="E97" s="38"/>
      <c r="F97" s="38"/>
      <c r="G97" s="38"/>
      <c r="H97" s="38"/>
      <c r="I97" s="142"/>
      <c r="J97" s="38"/>
      <c r="K97" s="38"/>
      <c r="L97" s="42"/>
    </row>
    <row r="98" s="10" customFormat="1" ht="29.28" customHeight="1">
      <c r="B98" s="192"/>
      <c r="C98" s="193" t="s">
        <v>159</v>
      </c>
      <c r="D98" s="194" t="s">
        <v>64</v>
      </c>
      <c r="E98" s="194" t="s">
        <v>60</v>
      </c>
      <c r="F98" s="194" t="s">
        <v>61</v>
      </c>
      <c r="G98" s="194" t="s">
        <v>160</v>
      </c>
      <c r="H98" s="194" t="s">
        <v>161</v>
      </c>
      <c r="I98" s="195" t="s">
        <v>162</v>
      </c>
      <c r="J98" s="194" t="s">
        <v>153</v>
      </c>
      <c r="K98" s="196" t="s">
        <v>163</v>
      </c>
      <c r="L98" s="197"/>
      <c r="M98" s="87" t="s">
        <v>1</v>
      </c>
      <c r="N98" s="88" t="s">
        <v>49</v>
      </c>
      <c r="O98" s="88" t="s">
        <v>164</v>
      </c>
      <c r="P98" s="88" t="s">
        <v>165</v>
      </c>
      <c r="Q98" s="88" t="s">
        <v>166</v>
      </c>
      <c r="R98" s="88" t="s">
        <v>167</v>
      </c>
      <c r="S98" s="88" t="s">
        <v>168</v>
      </c>
      <c r="T98" s="89" t="s">
        <v>169</v>
      </c>
    </row>
    <row r="99" s="1" customFormat="1" ht="22.8" customHeight="1">
      <c r="B99" s="37"/>
      <c r="C99" s="94" t="s">
        <v>170</v>
      </c>
      <c r="D99" s="38"/>
      <c r="E99" s="38"/>
      <c r="F99" s="38"/>
      <c r="G99" s="38"/>
      <c r="H99" s="38"/>
      <c r="I99" s="142"/>
      <c r="J99" s="198">
        <f>BK99</f>
        <v>0</v>
      </c>
      <c r="K99" s="38"/>
      <c r="L99" s="42"/>
      <c r="M99" s="90"/>
      <c r="N99" s="91"/>
      <c r="O99" s="91"/>
      <c r="P99" s="199">
        <f>P100+P216+P241</f>
        <v>0</v>
      </c>
      <c r="Q99" s="91"/>
      <c r="R99" s="199">
        <f>R100+R216+R241</f>
        <v>24.258682140000005</v>
      </c>
      <c r="S99" s="91"/>
      <c r="T99" s="200">
        <f>T100+T216+T241</f>
        <v>0.12269999999999999</v>
      </c>
      <c r="AT99" s="15" t="s">
        <v>78</v>
      </c>
      <c r="AU99" s="15" t="s">
        <v>155</v>
      </c>
      <c r="BK99" s="201">
        <f>BK100+BK216+BK241</f>
        <v>0</v>
      </c>
    </row>
    <row r="100" s="11" customFormat="1" ht="25.92" customHeight="1">
      <c r="B100" s="202"/>
      <c r="C100" s="203"/>
      <c r="D100" s="204" t="s">
        <v>78</v>
      </c>
      <c r="E100" s="205" t="s">
        <v>268</v>
      </c>
      <c r="F100" s="205" t="s">
        <v>269</v>
      </c>
      <c r="G100" s="203"/>
      <c r="H100" s="203"/>
      <c r="I100" s="206"/>
      <c r="J100" s="207">
        <f>BK100</f>
        <v>0</v>
      </c>
      <c r="K100" s="203"/>
      <c r="L100" s="208"/>
      <c r="M100" s="209"/>
      <c r="N100" s="210"/>
      <c r="O100" s="210"/>
      <c r="P100" s="211">
        <f>P101+P148+P164+P178+P182+P192+P208</f>
        <v>0</v>
      </c>
      <c r="Q100" s="210"/>
      <c r="R100" s="211">
        <f>R101+R148+R164+R178+R182+R192+R208</f>
        <v>24.145662940000005</v>
      </c>
      <c r="S100" s="210"/>
      <c r="T100" s="212">
        <f>T101+T148+T164+T178+T182+T192+T208</f>
        <v>0.12269999999999999</v>
      </c>
      <c r="AR100" s="213" t="s">
        <v>87</v>
      </c>
      <c r="AT100" s="214" t="s">
        <v>78</v>
      </c>
      <c r="AU100" s="214" t="s">
        <v>79</v>
      </c>
      <c r="AY100" s="213" t="s">
        <v>174</v>
      </c>
      <c r="BK100" s="215">
        <f>BK101+BK148+BK164+BK178+BK182+BK192+BK208</f>
        <v>0</v>
      </c>
    </row>
    <row r="101" s="11" customFormat="1" ht="22.8" customHeight="1">
      <c r="B101" s="202"/>
      <c r="C101" s="203"/>
      <c r="D101" s="204" t="s">
        <v>78</v>
      </c>
      <c r="E101" s="216" t="s">
        <v>87</v>
      </c>
      <c r="F101" s="216" t="s">
        <v>270</v>
      </c>
      <c r="G101" s="203"/>
      <c r="H101" s="203"/>
      <c r="I101" s="206"/>
      <c r="J101" s="217">
        <f>BK101</f>
        <v>0</v>
      </c>
      <c r="K101" s="203"/>
      <c r="L101" s="208"/>
      <c r="M101" s="209"/>
      <c r="N101" s="210"/>
      <c r="O101" s="210"/>
      <c r="P101" s="211">
        <f>SUM(P102:P147)</f>
        <v>0</v>
      </c>
      <c r="Q101" s="210"/>
      <c r="R101" s="211">
        <f>SUM(R102:R147)</f>
        <v>0.17690800000000001</v>
      </c>
      <c r="S101" s="210"/>
      <c r="T101" s="212">
        <f>SUM(T102:T147)</f>
        <v>0</v>
      </c>
      <c r="AR101" s="213" t="s">
        <v>87</v>
      </c>
      <c r="AT101" s="214" t="s">
        <v>78</v>
      </c>
      <c r="AU101" s="214" t="s">
        <v>87</v>
      </c>
      <c r="AY101" s="213" t="s">
        <v>174</v>
      </c>
      <c r="BK101" s="215">
        <f>SUM(BK102:BK147)</f>
        <v>0</v>
      </c>
    </row>
    <row r="102" s="1" customFormat="1" ht="16.5" customHeight="1">
      <c r="B102" s="37"/>
      <c r="C102" s="218" t="s">
        <v>87</v>
      </c>
      <c r="D102" s="218" t="s">
        <v>175</v>
      </c>
      <c r="E102" s="219" t="s">
        <v>271</v>
      </c>
      <c r="F102" s="220" t="s">
        <v>272</v>
      </c>
      <c r="G102" s="221" t="s">
        <v>273</v>
      </c>
      <c r="H102" s="222">
        <v>40</v>
      </c>
      <c r="I102" s="223"/>
      <c r="J102" s="224">
        <f>ROUND(I102*H102,2)</f>
        <v>0</v>
      </c>
      <c r="K102" s="220" t="s">
        <v>274</v>
      </c>
      <c r="L102" s="42"/>
      <c r="M102" s="225" t="s">
        <v>1</v>
      </c>
      <c r="N102" s="226" t="s">
        <v>50</v>
      </c>
      <c r="O102" s="78"/>
      <c r="P102" s="227">
        <f>O102*H102</f>
        <v>0</v>
      </c>
      <c r="Q102" s="227">
        <v>0</v>
      </c>
      <c r="R102" s="227">
        <f>Q102*H102</f>
        <v>0</v>
      </c>
      <c r="S102" s="227">
        <v>0</v>
      </c>
      <c r="T102" s="228">
        <f>S102*H102</f>
        <v>0</v>
      </c>
      <c r="AR102" s="15" t="s">
        <v>192</v>
      </c>
      <c r="AT102" s="15" t="s">
        <v>175</v>
      </c>
      <c r="AU102" s="15" t="s">
        <v>90</v>
      </c>
      <c r="AY102" s="15" t="s">
        <v>174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15" t="s">
        <v>87</v>
      </c>
      <c r="BK102" s="229">
        <f>ROUND(I102*H102,2)</f>
        <v>0</v>
      </c>
      <c r="BL102" s="15" t="s">
        <v>192</v>
      </c>
      <c r="BM102" s="15" t="s">
        <v>946</v>
      </c>
    </row>
    <row r="103" s="1" customFormat="1">
      <c r="B103" s="37"/>
      <c r="C103" s="38"/>
      <c r="D103" s="230" t="s">
        <v>181</v>
      </c>
      <c r="E103" s="38"/>
      <c r="F103" s="231" t="s">
        <v>272</v>
      </c>
      <c r="G103" s="38"/>
      <c r="H103" s="38"/>
      <c r="I103" s="142"/>
      <c r="J103" s="38"/>
      <c r="K103" s="38"/>
      <c r="L103" s="42"/>
      <c r="M103" s="232"/>
      <c r="N103" s="78"/>
      <c r="O103" s="78"/>
      <c r="P103" s="78"/>
      <c r="Q103" s="78"/>
      <c r="R103" s="78"/>
      <c r="S103" s="78"/>
      <c r="T103" s="79"/>
      <c r="AT103" s="15" t="s">
        <v>181</v>
      </c>
      <c r="AU103" s="15" t="s">
        <v>90</v>
      </c>
    </row>
    <row r="104" s="1" customFormat="1" ht="16.5" customHeight="1">
      <c r="B104" s="37"/>
      <c r="C104" s="218" t="s">
        <v>90</v>
      </c>
      <c r="D104" s="218" t="s">
        <v>175</v>
      </c>
      <c r="E104" s="219" t="s">
        <v>277</v>
      </c>
      <c r="F104" s="220" t="s">
        <v>278</v>
      </c>
      <c r="G104" s="221" t="s">
        <v>279</v>
      </c>
      <c r="H104" s="222">
        <v>15</v>
      </c>
      <c r="I104" s="223"/>
      <c r="J104" s="224">
        <f>ROUND(I104*H104,2)</f>
        <v>0</v>
      </c>
      <c r="K104" s="220" t="s">
        <v>274</v>
      </c>
      <c r="L104" s="42"/>
      <c r="M104" s="225" t="s">
        <v>1</v>
      </c>
      <c r="N104" s="226" t="s">
        <v>50</v>
      </c>
      <c r="O104" s="78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15" t="s">
        <v>192</v>
      </c>
      <c r="AT104" s="15" t="s">
        <v>175</v>
      </c>
      <c r="AU104" s="15" t="s">
        <v>90</v>
      </c>
      <c r="AY104" s="15" t="s">
        <v>174</v>
      </c>
      <c r="BE104" s="229">
        <f>IF(N104="základní",J104,0)</f>
        <v>0</v>
      </c>
      <c r="BF104" s="229">
        <f>IF(N104="snížená",J104,0)</f>
        <v>0</v>
      </c>
      <c r="BG104" s="229">
        <f>IF(N104="zákl. přenesená",J104,0)</f>
        <v>0</v>
      </c>
      <c r="BH104" s="229">
        <f>IF(N104="sníž. přenesená",J104,0)</f>
        <v>0</v>
      </c>
      <c r="BI104" s="229">
        <f>IF(N104="nulová",J104,0)</f>
        <v>0</v>
      </c>
      <c r="BJ104" s="15" t="s">
        <v>87</v>
      </c>
      <c r="BK104" s="229">
        <f>ROUND(I104*H104,2)</f>
        <v>0</v>
      </c>
      <c r="BL104" s="15" t="s">
        <v>192</v>
      </c>
      <c r="BM104" s="15" t="s">
        <v>947</v>
      </c>
    </row>
    <row r="105" s="1" customFormat="1">
      <c r="B105" s="37"/>
      <c r="C105" s="38"/>
      <c r="D105" s="230" t="s">
        <v>181</v>
      </c>
      <c r="E105" s="38"/>
      <c r="F105" s="231" t="s">
        <v>278</v>
      </c>
      <c r="G105" s="38"/>
      <c r="H105" s="38"/>
      <c r="I105" s="142"/>
      <c r="J105" s="38"/>
      <c r="K105" s="38"/>
      <c r="L105" s="42"/>
      <c r="M105" s="232"/>
      <c r="N105" s="78"/>
      <c r="O105" s="78"/>
      <c r="P105" s="78"/>
      <c r="Q105" s="78"/>
      <c r="R105" s="78"/>
      <c r="S105" s="78"/>
      <c r="T105" s="79"/>
      <c r="AT105" s="15" t="s">
        <v>181</v>
      </c>
      <c r="AU105" s="15" t="s">
        <v>90</v>
      </c>
    </row>
    <row r="106" s="1" customFormat="1" ht="16.5" customHeight="1">
      <c r="B106" s="37"/>
      <c r="C106" s="218" t="s">
        <v>187</v>
      </c>
      <c r="D106" s="218" t="s">
        <v>175</v>
      </c>
      <c r="E106" s="219" t="s">
        <v>948</v>
      </c>
      <c r="F106" s="220" t="s">
        <v>949</v>
      </c>
      <c r="G106" s="221" t="s">
        <v>284</v>
      </c>
      <c r="H106" s="222">
        <v>14.880000000000001</v>
      </c>
      <c r="I106" s="223"/>
      <c r="J106" s="224">
        <f>ROUND(I106*H106,2)</f>
        <v>0</v>
      </c>
      <c r="K106" s="220" t="s">
        <v>274</v>
      </c>
      <c r="L106" s="42"/>
      <c r="M106" s="225" t="s">
        <v>1</v>
      </c>
      <c r="N106" s="226" t="s">
        <v>50</v>
      </c>
      <c r="O106" s="78"/>
      <c r="P106" s="227">
        <f>O106*H106</f>
        <v>0</v>
      </c>
      <c r="Q106" s="227">
        <v>0</v>
      </c>
      <c r="R106" s="227">
        <f>Q106*H106</f>
        <v>0</v>
      </c>
      <c r="S106" s="227">
        <v>0</v>
      </c>
      <c r="T106" s="228">
        <f>S106*H106</f>
        <v>0</v>
      </c>
      <c r="AR106" s="15" t="s">
        <v>192</v>
      </c>
      <c r="AT106" s="15" t="s">
        <v>175</v>
      </c>
      <c r="AU106" s="15" t="s">
        <v>90</v>
      </c>
      <c r="AY106" s="15" t="s">
        <v>174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15" t="s">
        <v>87</v>
      </c>
      <c r="BK106" s="229">
        <f>ROUND(I106*H106,2)</f>
        <v>0</v>
      </c>
      <c r="BL106" s="15" t="s">
        <v>192</v>
      </c>
      <c r="BM106" s="15" t="s">
        <v>950</v>
      </c>
    </row>
    <row r="107" s="1" customFormat="1">
      <c r="B107" s="37"/>
      <c r="C107" s="38"/>
      <c r="D107" s="230" t="s">
        <v>181</v>
      </c>
      <c r="E107" s="38"/>
      <c r="F107" s="231" t="s">
        <v>951</v>
      </c>
      <c r="G107" s="38"/>
      <c r="H107" s="38"/>
      <c r="I107" s="142"/>
      <c r="J107" s="38"/>
      <c r="K107" s="38"/>
      <c r="L107" s="42"/>
      <c r="M107" s="232"/>
      <c r="N107" s="78"/>
      <c r="O107" s="78"/>
      <c r="P107" s="78"/>
      <c r="Q107" s="78"/>
      <c r="R107" s="78"/>
      <c r="S107" s="78"/>
      <c r="T107" s="79"/>
      <c r="AT107" s="15" t="s">
        <v>181</v>
      </c>
      <c r="AU107" s="15" t="s">
        <v>90</v>
      </c>
    </row>
    <row r="108" s="12" customFormat="1">
      <c r="B108" s="236"/>
      <c r="C108" s="237"/>
      <c r="D108" s="230" t="s">
        <v>287</v>
      </c>
      <c r="E108" s="238" t="s">
        <v>1</v>
      </c>
      <c r="F108" s="239" t="s">
        <v>952</v>
      </c>
      <c r="G108" s="237"/>
      <c r="H108" s="240">
        <v>14.880000000000001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AT108" s="246" t="s">
        <v>287</v>
      </c>
      <c r="AU108" s="246" t="s">
        <v>90</v>
      </c>
      <c r="AV108" s="12" t="s">
        <v>90</v>
      </c>
      <c r="AW108" s="12" t="s">
        <v>40</v>
      </c>
      <c r="AX108" s="12" t="s">
        <v>87</v>
      </c>
      <c r="AY108" s="246" t="s">
        <v>174</v>
      </c>
    </row>
    <row r="109" s="1" customFormat="1" ht="16.5" customHeight="1">
      <c r="B109" s="37"/>
      <c r="C109" s="218" t="s">
        <v>192</v>
      </c>
      <c r="D109" s="218" t="s">
        <v>175</v>
      </c>
      <c r="E109" s="219" t="s">
        <v>953</v>
      </c>
      <c r="F109" s="220" t="s">
        <v>954</v>
      </c>
      <c r="G109" s="221" t="s">
        <v>284</v>
      </c>
      <c r="H109" s="222">
        <v>14.880000000000001</v>
      </c>
      <c r="I109" s="223"/>
      <c r="J109" s="224">
        <f>ROUND(I109*H109,2)</f>
        <v>0</v>
      </c>
      <c r="K109" s="220" t="s">
        <v>274</v>
      </c>
      <c r="L109" s="42"/>
      <c r="M109" s="225" t="s">
        <v>1</v>
      </c>
      <c r="N109" s="226" t="s">
        <v>50</v>
      </c>
      <c r="O109" s="78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15" t="s">
        <v>192</v>
      </c>
      <c r="AT109" s="15" t="s">
        <v>175</v>
      </c>
      <c r="AU109" s="15" t="s">
        <v>90</v>
      </c>
      <c r="AY109" s="15" t="s">
        <v>174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15" t="s">
        <v>87</v>
      </c>
      <c r="BK109" s="229">
        <f>ROUND(I109*H109,2)</f>
        <v>0</v>
      </c>
      <c r="BL109" s="15" t="s">
        <v>192</v>
      </c>
      <c r="BM109" s="15" t="s">
        <v>955</v>
      </c>
    </row>
    <row r="110" s="1" customFormat="1">
      <c r="B110" s="37"/>
      <c r="C110" s="38"/>
      <c r="D110" s="230" t="s">
        <v>181</v>
      </c>
      <c r="E110" s="38"/>
      <c r="F110" s="231" t="s">
        <v>956</v>
      </c>
      <c r="G110" s="38"/>
      <c r="H110" s="38"/>
      <c r="I110" s="142"/>
      <c r="J110" s="38"/>
      <c r="K110" s="38"/>
      <c r="L110" s="42"/>
      <c r="M110" s="232"/>
      <c r="N110" s="78"/>
      <c r="O110" s="78"/>
      <c r="P110" s="78"/>
      <c r="Q110" s="78"/>
      <c r="R110" s="78"/>
      <c r="S110" s="78"/>
      <c r="T110" s="79"/>
      <c r="AT110" s="15" t="s">
        <v>181</v>
      </c>
      <c r="AU110" s="15" t="s">
        <v>90</v>
      </c>
    </row>
    <row r="111" s="12" customFormat="1">
      <c r="B111" s="236"/>
      <c r="C111" s="237"/>
      <c r="D111" s="230" t="s">
        <v>287</v>
      </c>
      <c r="E111" s="238" t="s">
        <v>1</v>
      </c>
      <c r="F111" s="239" t="s">
        <v>952</v>
      </c>
      <c r="G111" s="237"/>
      <c r="H111" s="240">
        <v>14.880000000000001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AT111" s="246" t="s">
        <v>287</v>
      </c>
      <c r="AU111" s="246" t="s">
        <v>90</v>
      </c>
      <c r="AV111" s="12" t="s">
        <v>90</v>
      </c>
      <c r="AW111" s="12" t="s">
        <v>40</v>
      </c>
      <c r="AX111" s="12" t="s">
        <v>87</v>
      </c>
      <c r="AY111" s="246" t="s">
        <v>174</v>
      </c>
    </row>
    <row r="112" s="1" customFormat="1" ht="16.5" customHeight="1">
      <c r="B112" s="37"/>
      <c r="C112" s="218" t="s">
        <v>173</v>
      </c>
      <c r="D112" s="218" t="s">
        <v>175</v>
      </c>
      <c r="E112" s="219" t="s">
        <v>957</v>
      </c>
      <c r="F112" s="220" t="s">
        <v>958</v>
      </c>
      <c r="G112" s="221" t="s">
        <v>284</v>
      </c>
      <c r="H112" s="222">
        <v>9.9199999999999999</v>
      </c>
      <c r="I112" s="223"/>
      <c r="J112" s="224">
        <f>ROUND(I112*H112,2)</f>
        <v>0</v>
      </c>
      <c r="K112" s="220" t="s">
        <v>274</v>
      </c>
      <c r="L112" s="42"/>
      <c r="M112" s="225" t="s">
        <v>1</v>
      </c>
      <c r="N112" s="226" t="s">
        <v>50</v>
      </c>
      <c r="O112" s="78"/>
      <c r="P112" s="227">
        <f>O112*H112</f>
        <v>0</v>
      </c>
      <c r="Q112" s="227">
        <v>0.0083000000000000001</v>
      </c>
      <c r="R112" s="227">
        <f>Q112*H112</f>
        <v>0.082336000000000006</v>
      </c>
      <c r="S112" s="227">
        <v>0</v>
      </c>
      <c r="T112" s="228">
        <f>S112*H112</f>
        <v>0</v>
      </c>
      <c r="AR112" s="15" t="s">
        <v>192</v>
      </c>
      <c r="AT112" s="15" t="s">
        <v>175</v>
      </c>
      <c r="AU112" s="15" t="s">
        <v>90</v>
      </c>
      <c r="AY112" s="15" t="s">
        <v>174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15" t="s">
        <v>87</v>
      </c>
      <c r="BK112" s="229">
        <f>ROUND(I112*H112,2)</f>
        <v>0</v>
      </c>
      <c r="BL112" s="15" t="s">
        <v>192</v>
      </c>
      <c r="BM112" s="15" t="s">
        <v>959</v>
      </c>
    </row>
    <row r="113" s="1" customFormat="1">
      <c r="B113" s="37"/>
      <c r="C113" s="38"/>
      <c r="D113" s="230" t="s">
        <v>181</v>
      </c>
      <c r="E113" s="38"/>
      <c r="F113" s="231" t="s">
        <v>960</v>
      </c>
      <c r="G113" s="38"/>
      <c r="H113" s="38"/>
      <c r="I113" s="142"/>
      <c r="J113" s="38"/>
      <c r="K113" s="38"/>
      <c r="L113" s="42"/>
      <c r="M113" s="232"/>
      <c r="N113" s="78"/>
      <c r="O113" s="78"/>
      <c r="P113" s="78"/>
      <c r="Q113" s="78"/>
      <c r="R113" s="78"/>
      <c r="S113" s="78"/>
      <c r="T113" s="79"/>
      <c r="AT113" s="15" t="s">
        <v>181</v>
      </c>
      <c r="AU113" s="15" t="s">
        <v>90</v>
      </c>
    </row>
    <row r="114" s="12" customFormat="1">
      <c r="B114" s="236"/>
      <c r="C114" s="237"/>
      <c r="D114" s="230" t="s">
        <v>287</v>
      </c>
      <c r="E114" s="238" t="s">
        <v>1</v>
      </c>
      <c r="F114" s="239" t="s">
        <v>961</v>
      </c>
      <c r="G114" s="237"/>
      <c r="H114" s="240">
        <v>9.9199999999999999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AT114" s="246" t="s">
        <v>287</v>
      </c>
      <c r="AU114" s="246" t="s">
        <v>90</v>
      </c>
      <c r="AV114" s="12" t="s">
        <v>90</v>
      </c>
      <c r="AW114" s="12" t="s">
        <v>40</v>
      </c>
      <c r="AX114" s="12" t="s">
        <v>87</v>
      </c>
      <c r="AY114" s="246" t="s">
        <v>174</v>
      </c>
    </row>
    <row r="115" s="1" customFormat="1" ht="16.5" customHeight="1">
      <c r="B115" s="37"/>
      <c r="C115" s="218" t="s">
        <v>200</v>
      </c>
      <c r="D115" s="218" t="s">
        <v>175</v>
      </c>
      <c r="E115" s="219" t="s">
        <v>962</v>
      </c>
      <c r="F115" s="220" t="s">
        <v>963</v>
      </c>
      <c r="G115" s="221" t="s">
        <v>284</v>
      </c>
      <c r="H115" s="222">
        <v>9.9199999999999999</v>
      </c>
      <c r="I115" s="223"/>
      <c r="J115" s="224">
        <f>ROUND(I115*H115,2)</f>
        <v>0</v>
      </c>
      <c r="K115" s="220" t="s">
        <v>274</v>
      </c>
      <c r="L115" s="42"/>
      <c r="M115" s="225" t="s">
        <v>1</v>
      </c>
      <c r="N115" s="226" t="s">
        <v>50</v>
      </c>
      <c r="O115" s="78"/>
      <c r="P115" s="227">
        <f>O115*H115</f>
        <v>0</v>
      </c>
      <c r="Q115" s="227">
        <v>0</v>
      </c>
      <c r="R115" s="227">
        <f>Q115*H115</f>
        <v>0</v>
      </c>
      <c r="S115" s="227">
        <v>0</v>
      </c>
      <c r="T115" s="228">
        <f>S115*H115</f>
        <v>0</v>
      </c>
      <c r="AR115" s="15" t="s">
        <v>192</v>
      </c>
      <c r="AT115" s="15" t="s">
        <v>175</v>
      </c>
      <c r="AU115" s="15" t="s">
        <v>90</v>
      </c>
      <c r="AY115" s="15" t="s">
        <v>174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15" t="s">
        <v>87</v>
      </c>
      <c r="BK115" s="229">
        <f>ROUND(I115*H115,2)</f>
        <v>0</v>
      </c>
      <c r="BL115" s="15" t="s">
        <v>192</v>
      </c>
      <c r="BM115" s="15" t="s">
        <v>964</v>
      </c>
    </row>
    <row r="116" s="1" customFormat="1">
      <c r="B116" s="37"/>
      <c r="C116" s="38"/>
      <c r="D116" s="230" t="s">
        <v>181</v>
      </c>
      <c r="E116" s="38"/>
      <c r="F116" s="231" t="s">
        <v>963</v>
      </c>
      <c r="G116" s="38"/>
      <c r="H116" s="38"/>
      <c r="I116" s="142"/>
      <c r="J116" s="38"/>
      <c r="K116" s="38"/>
      <c r="L116" s="42"/>
      <c r="M116" s="232"/>
      <c r="N116" s="78"/>
      <c r="O116" s="78"/>
      <c r="P116" s="78"/>
      <c r="Q116" s="78"/>
      <c r="R116" s="78"/>
      <c r="S116" s="78"/>
      <c r="T116" s="79"/>
      <c r="AT116" s="15" t="s">
        <v>181</v>
      </c>
      <c r="AU116" s="15" t="s">
        <v>90</v>
      </c>
    </row>
    <row r="117" s="12" customFormat="1">
      <c r="B117" s="236"/>
      <c r="C117" s="237"/>
      <c r="D117" s="230" t="s">
        <v>287</v>
      </c>
      <c r="E117" s="238" t="s">
        <v>1</v>
      </c>
      <c r="F117" s="239" t="s">
        <v>961</v>
      </c>
      <c r="G117" s="237"/>
      <c r="H117" s="240">
        <v>9.9199999999999999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AT117" s="246" t="s">
        <v>287</v>
      </c>
      <c r="AU117" s="246" t="s">
        <v>90</v>
      </c>
      <c r="AV117" s="12" t="s">
        <v>90</v>
      </c>
      <c r="AW117" s="12" t="s">
        <v>40</v>
      </c>
      <c r="AX117" s="12" t="s">
        <v>87</v>
      </c>
      <c r="AY117" s="246" t="s">
        <v>174</v>
      </c>
    </row>
    <row r="118" s="1" customFormat="1" ht="16.5" customHeight="1">
      <c r="B118" s="37"/>
      <c r="C118" s="218" t="s">
        <v>205</v>
      </c>
      <c r="D118" s="218" t="s">
        <v>175</v>
      </c>
      <c r="E118" s="219" t="s">
        <v>965</v>
      </c>
      <c r="F118" s="220" t="s">
        <v>966</v>
      </c>
      <c r="G118" s="221" t="s">
        <v>284</v>
      </c>
      <c r="H118" s="222">
        <v>7.4400000000000004</v>
      </c>
      <c r="I118" s="223"/>
      <c r="J118" s="224">
        <f>ROUND(I118*H118,2)</f>
        <v>0</v>
      </c>
      <c r="K118" s="220" t="s">
        <v>274</v>
      </c>
      <c r="L118" s="42"/>
      <c r="M118" s="225" t="s">
        <v>1</v>
      </c>
      <c r="N118" s="226" t="s">
        <v>50</v>
      </c>
      <c r="O118" s="78"/>
      <c r="P118" s="227">
        <f>O118*H118</f>
        <v>0</v>
      </c>
      <c r="Q118" s="227">
        <v>0</v>
      </c>
      <c r="R118" s="227">
        <f>Q118*H118</f>
        <v>0</v>
      </c>
      <c r="S118" s="227">
        <v>0</v>
      </c>
      <c r="T118" s="228">
        <f>S118*H118</f>
        <v>0</v>
      </c>
      <c r="AR118" s="15" t="s">
        <v>192</v>
      </c>
      <c r="AT118" s="15" t="s">
        <v>175</v>
      </c>
      <c r="AU118" s="15" t="s">
        <v>90</v>
      </c>
      <c r="AY118" s="15" t="s">
        <v>174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15" t="s">
        <v>87</v>
      </c>
      <c r="BK118" s="229">
        <f>ROUND(I118*H118,2)</f>
        <v>0</v>
      </c>
      <c r="BL118" s="15" t="s">
        <v>192</v>
      </c>
      <c r="BM118" s="15" t="s">
        <v>967</v>
      </c>
    </row>
    <row r="119" s="1" customFormat="1">
      <c r="B119" s="37"/>
      <c r="C119" s="38"/>
      <c r="D119" s="230" t="s">
        <v>181</v>
      </c>
      <c r="E119" s="38"/>
      <c r="F119" s="231" t="s">
        <v>966</v>
      </c>
      <c r="G119" s="38"/>
      <c r="H119" s="38"/>
      <c r="I119" s="142"/>
      <c r="J119" s="38"/>
      <c r="K119" s="38"/>
      <c r="L119" s="42"/>
      <c r="M119" s="232"/>
      <c r="N119" s="78"/>
      <c r="O119" s="78"/>
      <c r="P119" s="78"/>
      <c r="Q119" s="78"/>
      <c r="R119" s="78"/>
      <c r="S119" s="78"/>
      <c r="T119" s="79"/>
      <c r="AT119" s="15" t="s">
        <v>181</v>
      </c>
      <c r="AU119" s="15" t="s">
        <v>90</v>
      </c>
    </row>
    <row r="120" s="12" customFormat="1">
      <c r="B120" s="236"/>
      <c r="C120" s="237"/>
      <c r="D120" s="230" t="s">
        <v>287</v>
      </c>
      <c r="E120" s="238" t="s">
        <v>1</v>
      </c>
      <c r="F120" s="239" t="s">
        <v>968</v>
      </c>
      <c r="G120" s="237"/>
      <c r="H120" s="240">
        <v>7.4400000000000004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AT120" s="246" t="s">
        <v>287</v>
      </c>
      <c r="AU120" s="246" t="s">
        <v>90</v>
      </c>
      <c r="AV120" s="12" t="s">
        <v>90</v>
      </c>
      <c r="AW120" s="12" t="s">
        <v>40</v>
      </c>
      <c r="AX120" s="12" t="s">
        <v>87</v>
      </c>
      <c r="AY120" s="246" t="s">
        <v>174</v>
      </c>
    </row>
    <row r="121" s="1" customFormat="1" ht="16.5" customHeight="1">
      <c r="B121" s="37"/>
      <c r="C121" s="218" t="s">
        <v>209</v>
      </c>
      <c r="D121" s="218" t="s">
        <v>175</v>
      </c>
      <c r="E121" s="219" t="s">
        <v>969</v>
      </c>
      <c r="F121" s="220" t="s">
        <v>970</v>
      </c>
      <c r="G121" s="221" t="s">
        <v>284</v>
      </c>
      <c r="H121" s="222">
        <v>4.96</v>
      </c>
      <c r="I121" s="223"/>
      <c r="J121" s="224">
        <f>ROUND(I121*H121,2)</f>
        <v>0</v>
      </c>
      <c r="K121" s="220" t="s">
        <v>274</v>
      </c>
      <c r="L121" s="42"/>
      <c r="M121" s="225" t="s">
        <v>1</v>
      </c>
      <c r="N121" s="226" t="s">
        <v>50</v>
      </c>
      <c r="O121" s="78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AR121" s="15" t="s">
        <v>192</v>
      </c>
      <c r="AT121" s="15" t="s">
        <v>175</v>
      </c>
      <c r="AU121" s="15" t="s">
        <v>90</v>
      </c>
      <c r="AY121" s="15" t="s">
        <v>174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5" t="s">
        <v>87</v>
      </c>
      <c r="BK121" s="229">
        <f>ROUND(I121*H121,2)</f>
        <v>0</v>
      </c>
      <c r="BL121" s="15" t="s">
        <v>192</v>
      </c>
      <c r="BM121" s="15" t="s">
        <v>971</v>
      </c>
    </row>
    <row r="122" s="1" customFormat="1">
      <c r="B122" s="37"/>
      <c r="C122" s="38"/>
      <c r="D122" s="230" t="s">
        <v>181</v>
      </c>
      <c r="E122" s="38"/>
      <c r="F122" s="231" t="s">
        <v>972</v>
      </c>
      <c r="G122" s="38"/>
      <c r="H122" s="38"/>
      <c r="I122" s="142"/>
      <c r="J122" s="38"/>
      <c r="K122" s="38"/>
      <c r="L122" s="42"/>
      <c r="M122" s="232"/>
      <c r="N122" s="78"/>
      <c r="O122" s="78"/>
      <c r="P122" s="78"/>
      <c r="Q122" s="78"/>
      <c r="R122" s="78"/>
      <c r="S122" s="78"/>
      <c r="T122" s="79"/>
      <c r="AT122" s="15" t="s">
        <v>181</v>
      </c>
      <c r="AU122" s="15" t="s">
        <v>90</v>
      </c>
    </row>
    <row r="123" s="12" customFormat="1">
      <c r="B123" s="236"/>
      <c r="C123" s="237"/>
      <c r="D123" s="230" t="s">
        <v>287</v>
      </c>
      <c r="E123" s="238" t="s">
        <v>1</v>
      </c>
      <c r="F123" s="239" t="s">
        <v>973</v>
      </c>
      <c r="G123" s="237"/>
      <c r="H123" s="240">
        <v>4.96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AT123" s="246" t="s">
        <v>287</v>
      </c>
      <c r="AU123" s="246" t="s">
        <v>90</v>
      </c>
      <c r="AV123" s="12" t="s">
        <v>90</v>
      </c>
      <c r="AW123" s="12" t="s">
        <v>40</v>
      </c>
      <c r="AX123" s="12" t="s">
        <v>87</v>
      </c>
      <c r="AY123" s="246" t="s">
        <v>174</v>
      </c>
    </row>
    <row r="124" s="1" customFormat="1" ht="16.5" customHeight="1">
      <c r="B124" s="37"/>
      <c r="C124" s="218" t="s">
        <v>213</v>
      </c>
      <c r="D124" s="218" t="s">
        <v>175</v>
      </c>
      <c r="E124" s="219" t="s">
        <v>974</v>
      </c>
      <c r="F124" s="220" t="s">
        <v>975</v>
      </c>
      <c r="G124" s="221" t="s">
        <v>305</v>
      </c>
      <c r="H124" s="222">
        <v>21.300000000000001</v>
      </c>
      <c r="I124" s="223"/>
      <c r="J124" s="224">
        <f>ROUND(I124*H124,2)</f>
        <v>0</v>
      </c>
      <c r="K124" s="220" t="s">
        <v>274</v>
      </c>
      <c r="L124" s="42"/>
      <c r="M124" s="225" t="s">
        <v>1</v>
      </c>
      <c r="N124" s="226" t="s">
        <v>50</v>
      </c>
      <c r="O124" s="78"/>
      <c r="P124" s="227">
        <f>O124*H124</f>
        <v>0</v>
      </c>
      <c r="Q124" s="227">
        <v>0.0044400000000000004</v>
      </c>
      <c r="R124" s="227">
        <f>Q124*H124</f>
        <v>0.094572000000000017</v>
      </c>
      <c r="S124" s="227">
        <v>0</v>
      </c>
      <c r="T124" s="228">
        <f>S124*H124</f>
        <v>0</v>
      </c>
      <c r="AR124" s="15" t="s">
        <v>192</v>
      </c>
      <c r="AT124" s="15" t="s">
        <v>175</v>
      </c>
      <c r="AU124" s="15" t="s">
        <v>90</v>
      </c>
      <c r="AY124" s="15" t="s">
        <v>174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5" t="s">
        <v>87</v>
      </c>
      <c r="BK124" s="229">
        <f>ROUND(I124*H124,2)</f>
        <v>0</v>
      </c>
      <c r="BL124" s="15" t="s">
        <v>192</v>
      </c>
      <c r="BM124" s="15" t="s">
        <v>976</v>
      </c>
    </row>
    <row r="125" s="1" customFormat="1">
      <c r="B125" s="37"/>
      <c r="C125" s="38"/>
      <c r="D125" s="230" t="s">
        <v>181</v>
      </c>
      <c r="E125" s="38"/>
      <c r="F125" s="231" t="s">
        <v>977</v>
      </c>
      <c r="G125" s="38"/>
      <c r="H125" s="38"/>
      <c r="I125" s="142"/>
      <c r="J125" s="38"/>
      <c r="K125" s="38"/>
      <c r="L125" s="42"/>
      <c r="M125" s="232"/>
      <c r="N125" s="78"/>
      <c r="O125" s="78"/>
      <c r="P125" s="78"/>
      <c r="Q125" s="78"/>
      <c r="R125" s="78"/>
      <c r="S125" s="78"/>
      <c r="T125" s="79"/>
      <c r="AT125" s="15" t="s">
        <v>181</v>
      </c>
      <c r="AU125" s="15" t="s">
        <v>90</v>
      </c>
    </row>
    <row r="126" s="12" customFormat="1">
      <c r="B126" s="236"/>
      <c r="C126" s="237"/>
      <c r="D126" s="230" t="s">
        <v>287</v>
      </c>
      <c r="E126" s="238" t="s">
        <v>1</v>
      </c>
      <c r="F126" s="239" t="s">
        <v>978</v>
      </c>
      <c r="G126" s="237"/>
      <c r="H126" s="240">
        <v>21.300000000000001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AT126" s="246" t="s">
        <v>287</v>
      </c>
      <c r="AU126" s="246" t="s">
        <v>90</v>
      </c>
      <c r="AV126" s="12" t="s">
        <v>90</v>
      </c>
      <c r="AW126" s="12" t="s">
        <v>40</v>
      </c>
      <c r="AX126" s="12" t="s">
        <v>87</v>
      </c>
      <c r="AY126" s="246" t="s">
        <v>174</v>
      </c>
    </row>
    <row r="127" s="1" customFormat="1" ht="16.5" customHeight="1">
      <c r="B127" s="37"/>
      <c r="C127" s="218" t="s">
        <v>217</v>
      </c>
      <c r="D127" s="218" t="s">
        <v>175</v>
      </c>
      <c r="E127" s="219" t="s">
        <v>979</v>
      </c>
      <c r="F127" s="220" t="s">
        <v>980</v>
      </c>
      <c r="G127" s="221" t="s">
        <v>305</v>
      </c>
      <c r="H127" s="222">
        <v>21.300000000000001</v>
      </c>
      <c r="I127" s="223"/>
      <c r="J127" s="224">
        <f>ROUND(I127*H127,2)</f>
        <v>0</v>
      </c>
      <c r="K127" s="220" t="s">
        <v>274</v>
      </c>
      <c r="L127" s="42"/>
      <c r="M127" s="225" t="s">
        <v>1</v>
      </c>
      <c r="N127" s="226" t="s">
        <v>50</v>
      </c>
      <c r="O127" s="78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AR127" s="15" t="s">
        <v>192</v>
      </c>
      <c r="AT127" s="15" t="s">
        <v>175</v>
      </c>
      <c r="AU127" s="15" t="s">
        <v>90</v>
      </c>
      <c r="AY127" s="15" t="s">
        <v>174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5" t="s">
        <v>87</v>
      </c>
      <c r="BK127" s="229">
        <f>ROUND(I127*H127,2)</f>
        <v>0</v>
      </c>
      <c r="BL127" s="15" t="s">
        <v>192</v>
      </c>
      <c r="BM127" s="15" t="s">
        <v>981</v>
      </c>
    </row>
    <row r="128" s="1" customFormat="1">
      <c r="B128" s="37"/>
      <c r="C128" s="38"/>
      <c r="D128" s="230" t="s">
        <v>181</v>
      </c>
      <c r="E128" s="38"/>
      <c r="F128" s="231" t="s">
        <v>982</v>
      </c>
      <c r="G128" s="38"/>
      <c r="H128" s="38"/>
      <c r="I128" s="142"/>
      <c r="J128" s="38"/>
      <c r="K128" s="38"/>
      <c r="L128" s="42"/>
      <c r="M128" s="232"/>
      <c r="N128" s="78"/>
      <c r="O128" s="78"/>
      <c r="P128" s="78"/>
      <c r="Q128" s="78"/>
      <c r="R128" s="78"/>
      <c r="S128" s="78"/>
      <c r="T128" s="79"/>
      <c r="AT128" s="15" t="s">
        <v>181</v>
      </c>
      <c r="AU128" s="15" t="s">
        <v>90</v>
      </c>
    </row>
    <row r="129" s="12" customFormat="1">
      <c r="B129" s="236"/>
      <c r="C129" s="237"/>
      <c r="D129" s="230" t="s">
        <v>287</v>
      </c>
      <c r="E129" s="238" t="s">
        <v>1</v>
      </c>
      <c r="F129" s="239" t="s">
        <v>978</v>
      </c>
      <c r="G129" s="237"/>
      <c r="H129" s="240">
        <v>21.300000000000001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AT129" s="246" t="s">
        <v>287</v>
      </c>
      <c r="AU129" s="246" t="s">
        <v>90</v>
      </c>
      <c r="AV129" s="12" t="s">
        <v>90</v>
      </c>
      <c r="AW129" s="12" t="s">
        <v>40</v>
      </c>
      <c r="AX129" s="12" t="s">
        <v>87</v>
      </c>
      <c r="AY129" s="246" t="s">
        <v>174</v>
      </c>
    </row>
    <row r="130" s="1" customFormat="1" ht="16.5" customHeight="1">
      <c r="B130" s="37"/>
      <c r="C130" s="218" t="s">
        <v>221</v>
      </c>
      <c r="D130" s="218" t="s">
        <v>175</v>
      </c>
      <c r="E130" s="219" t="s">
        <v>983</v>
      </c>
      <c r="F130" s="220" t="s">
        <v>984</v>
      </c>
      <c r="G130" s="221" t="s">
        <v>284</v>
      </c>
      <c r="H130" s="222">
        <v>29.760000000000002</v>
      </c>
      <c r="I130" s="223"/>
      <c r="J130" s="224">
        <f>ROUND(I130*H130,2)</f>
        <v>0</v>
      </c>
      <c r="K130" s="220" t="s">
        <v>274</v>
      </c>
      <c r="L130" s="42"/>
      <c r="M130" s="225" t="s">
        <v>1</v>
      </c>
      <c r="N130" s="226" t="s">
        <v>50</v>
      </c>
      <c r="O130" s="78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AR130" s="15" t="s">
        <v>192</v>
      </c>
      <c r="AT130" s="15" t="s">
        <v>175</v>
      </c>
      <c r="AU130" s="15" t="s">
        <v>90</v>
      </c>
      <c r="AY130" s="15" t="s">
        <v>174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5" t="s">
        <v>87</v>
      </c>
      <c r="BK130" s="229">
        <f>ROUND(I130*H130,2)</f>
        <v>0</v>
      </c>
      <c r="BL130" s="15" t="s">
        <v>192</v>
      </c>
      <c r="BM130" s="15" t="s">
        <v>985</v>
      </c>
    </row>
    <row r="131" s="1" customFormat="1">
      <c r="B131" s="37"/>
      <c r="C131" s="38"/>
      <c r="D131" s="230" t="s">
        <v>181</v>
      </c>
      <c r="E131" s="38"/>
      <c r="F131" s="231" t="s">
        <v>986</v>
      </c>
      <c r="G131" s="38"/>
      <c r="H131" s="38"/>
      <c r="I131" s="142"/>
      <c r="J131" s="38"/>
      <c r="K131" s="38"/>
      <c r="L131" s="42"/>
      <c r="M131" s="232"/>
      <c r="N131" s="78"/>
      <c r="O131" s="78"/>
      <c r="P131" s="78"/>
      <c r="Q131" s="78"/>
      <c r="R131" s="78"/>
      <c r="S131" s="78"/>
      <c r="T131" s="79"/>
      <c r="AT131" s="15" t="s">
        <v>181</v>
      </c>
      <c r="AU131" s="15" t="s">
        <v>90</v>
      </c>
    </row>
    <row r="132" s="12" customFormat="1">
      <c r="B132" s="236"/>
      <c r="C132" s="237"/>
      <c r="D132" s="230" t="s">
        <v>287</v>
      </c>
      <c r="E132" s="238" t="s">
        <v>1</v>
      </c>
      <c r="F132" s="239" t="s">
        <v>987</v>
      </c>
      <c r="G132" s="237"/>
      <c r="H132" s="240">
        <v>29.760000000000002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AT132" s="246" t="s">
        <v>287</v>
      </c>
      <c r="AU132" s="246" t="s">
        <v>90</v>
      </c>
      <c r="AV132" s="12" t="s">
        <v>90</v>
      </c>
      <c r="AW132" s="12" t="s">
        <v>40</v>
      </c>
      <c r="AX132" s="12" t="s">
        <v>87</v>
      </c>
      <c r="AY132" s="246" t="s">
        <v>174</v>
      </c>
    </row>
    <row r="133" s="1" customFormat="1" ht="16.5" customHeight="1">
      <c r="B133" s="37"/>
      <c r="C133" s="218" t="s">
        <v>225</v>
      </c>
      <c r="D133" s="218" t="s">
        <v>175</v>
      </c>
      <c r="E133" s="219" t="s">
        <v>988</v>
      </c>
      <c r="F133" s="220" t="s">
        <v>989</v>
      </c>
      <c r="G133" s="221" t="s">
        <v>284</v>
      </c>
      <c r="H133" s="222">
        <v>9.9199999999999999</v>
      </c>
      <c r="I133" s="223"/>
      <c r="J133" s="224">
        <f>ROUND(I133*H133,2)</f>
        <v>0</v>
      </c>
      <c r="K133" s="220" t="s">
        <v>274</v>
      </c>
      <c r="L133" s="42"/>
      <c r="M133" s="225" t="s">
        <v>1</v>
      </c>
      <c r="N133" s="226" t="s">
        <v>50</v>
      </c>
      <c r="O133" s="78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AR133" s="15" t="s">
        <v>192</v>
      </c>
      <c r="AT133" s="15" t="s">
        <v>175</v>
      </c>
      <c r="AU133" s="15" t="s">
        <v>90</v>
      </c>
      <c r="AY133" s="15" t="s">
        <v>174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5" t="s">
        <v>87</v>
      </c>
      <c r="BK133" s="229">
        <f>ROUND(I133*H133,2)</f>
        <v>0</v>
      </c>
      <c r="BL133" s="15" t="s">
        <v>192</v>
      </c>
      <c r="BM133" s="15" t="s">
        <v>990</v>
      </c>
    </row>
    <row r="134" s="1" customFormat="1">
      <c r="B134" s="37"/>
      <c r="C134" s="38"/>
      <c r="D134" s="230" t="s">
        <v>181</v>
      </c>
      <c r="E134" s="38"/>
      <c r="F134" s="231" t="s">
        <v>991</v>
      </c>
      <c r="G134" s="38"/>
      <c r="H134" s="38"/>
      <c r="I134" s="142"/>
      <c r="J134" s="38"/>
      <c r="K134" s="38"/>
      <c r="L134" s="42"/>
      <c r="M134" s="232"/>
      <c r="N134" s="78"/>
      <c r="O134" s="78"/>
      <c r="P134" s="78"/>
      <c r="Q134" s="78"/>
      <c r="R134" s="78"/>
      <c r="S134" s="78"/>
      <c r="T134" s="79"/>
      <c r="AT134" s="15" t="s">
        <v>181</v>
      </c>
      <c r="AU134" s="15" t="s">
        <v>90</v>
      </c>
    </row>
    <row r="135" s="12" customFormat="1">
      <c r="B135" s="236"/>
      <c r="C135" s="237"/>
      <c r="D135" s="230" t="s">
        <v>287</v>
      </c>
      <c r="E135" s="238" t="s">
        <v>1</v>
      </c>
      <c r="F135" s="239" t="s">
        <v>961</v>
      </c>
      <c r="G135" s="237"/>
      <c r="H135" s="240">
        <v>9.9199999999999999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AT135" s="246" t="s">
        <v>287</v>
      </c>
      <c r="AU135" s="246" t="s">
        <v>90</v>
      </c>
      <c r="AV135" s="12" t="s">
        <v>90</v>
      </c>
      <c r="AW135" s="12" t="s">
        <v>40</v>
      </c>
      <c r="AX135" s="12" t="s">
        <v>87</v>
      </c>
      <c r="AY135" s="246" t="s">
        <v>174</v>
      </c>
    </row>
    <row r="136" s="1" customFormat="1" ht="16.5" customHeight="1">
      <c r="B136" s="37"/>
      <c r="C136" s="218" t="s">
        <v>229</v>
      </c>
      <c r="D136" s="218" t="s">
        <v>175</v>
      </c>
      <c r="E136" s="219" t="s">
        <v>992</v>
      </c>
      <c r="F136" s="220" t="s">
        <v>993</v>
      </c>
      <c r="G136" s="221" t="s">
        <v>284</v>
      </c>
      <c r="H136" s="222">
        <v>10.619999999999999</v>
      </c>
      <c r="I136" s="223"/>
      <c r="J136" s="224">
        <f>ROUND(I136*H136,2)</f>
        <v>0</v>
      </c>
      <c r="K136" s="220" t="s">
        <v>274</v>
      </c>
      <c r="L136" s="42"/>
      <c r="M136" s="225" t="s">
        <v>1</v>
      </c>
      <c r="N136" s="226" t="s">
        <v>50</v>
      </c>
      <c r="O136" s="78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AR136" s="15" t="s">
        <v>192</v>
      </c>
      <c r="AT136" s="15" t="s">
        <v>175</v>
      </c>
      <c r="AU136" s="15" t="s">
        <v>90</v>
      </c>
      <c r="AY136" s="15" t="s">
        <v>174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5" t="s">
        <v>87</v>
      </c>
      <c r="BK136" s="229">
        <f>ROUND(I136*H136,2)</f>
        <v>0</v>
      </c>
      <c r="BL136" s="15" t="s">
        <v>192</v>
      </c>
      <c r="BM136" s="15" t="s">
        <v>994</v>
      </c>
    </row>
    <row r="137" s="1" customFormat="1">
      <c r="B137" s="37"/>
      <c r="C137" s="38"/>
      <c r="D137" s="230" t="s">
        <v>181</v>
      </c>
      <c r="E137" s="38"/>
      <c r="F137" s="231" t="s">
        <v>995</v>
      </c>
      <c r="G137" s="38"/>
      <c r="H137" s="38"/>
      <c r="I137" s="142"/>
      <c r="J137" s="38"/>
      <c r="K137" s="38"/>
      <c r="L137" s="42"/>
      <c r="M137" s="232"/>
      <c r="N137" s="78"/>
      <c r="O137" s="78"/>
      <c r="P137" s="78"/>
      <c r="Q137" s="78"/>
      <c r="R137" s="78"/>
      <c r="S137" s="78"/>
      <c r="T137" s="79"/>
      <c r="AT137" s="15" t="s">
        <v>181</v>
      </c>
      <c r="AU137" s="15" t="s">
        <v>90</v>
      </c>
    </row>
    <row r="138" s="12" customFormat="1">
      <c r="B138" s="236"/>
      <c r="C138" s="237"/>
      <c r="D138" s="230" t="s">
        <v>287</v>
      </c>
      <c r="E138" s="238" t="s">
        <v>1</v>
      </c>
      <c r="F138" s="239" t="s">
        <v>996</v>
      </c>
      <c r="G138" s="237"/>
      <c r="H138" s="240">
        <v>10.619999999999999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AT138" s="246" t="s">
        <v>287</v>
      </c>
      <c r="AU138" s="246" t="s">
        <v>90</v>
      </c>
      <c r="AV138" s="12" t="s">
        <v>90</v>
      </c>
      <c r="AW138" s="12" t="s">
        <v>40</v>
      </c>
      <c r="AX138" s="12" t="s">
        <v>87</v>
      </c>
      <c r="AY138" s="246" t="s">
        <v>174</v>
      </c>
    </row>
    <row r="139" s="1" customFormat="1" ht="16.5" customHeight="1">
      <c r="B139" s="37"/>
      <c r="C139" s="218" t="s">
        <v>233</v>
      </c>
      <c r="D139" s="218" t="s">
        <v>175</v>
      </c>
      <c r="E139" s="219" t="s">
        <v>997</v>
      </c>
      <c r="F139" s="220" t="s">
        <v>998</v>
      </c>
      <c r="G139" s="221" t="s">
        <v>284</v>
      </c>
      <c r="H139" s="222">
        <v>21.239999999999998</v>
      </c>
      <c r="I139" s="223"/>
      <c r="J139" s="224">
        <f>ROUND(I139*H139,2)</f>
        <v>0</v>
      </c>
      <c r="K139" s="220" t="s">
        <v>274</v>
      </c>
      <c r="L139" s="42"/>
      <c r="M139" s="225" t="s">
        <v>1</v>
      </c>
      <c r="N139" s="226" t="s">
        <v>50</v>
      </c>
      <c r="O139" s="78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AR139" s="15" t="s">
        <v>192</v>
      </c>
      <c r="AT139" s="15" t="s">
        <v>175</v>
      </c>
      <c r="AU139" s="15" t="s">
        <v>90</v>
      </c>
      <c r="AY139" s="15" t="s">
        <v>174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5" t="s">
        <v>87</v>
      </c>
      <c r="BK139" s="229">
        <f>ROUND(I139*H139,2)</f>
        <v>0</v>
      </c>
      <c r="BL139" s="15" t="s">
        <v>192</v>
      </c>
      <c r="BM139" s="15" t="s">
        <v>999</v>
      </c>
    </row>
    <row r="140" s="1" customFormat="1">
      <c r="B140" s="37"/>
      <c r="C140" s="38"/>
      <c r="D140" s="230" t="s">
        <v>181</v>
      </c>
      <c r="E140" s="38"/>
      <c r="F140" s="231" t="s">
        <v>1000</v>
      </c>
      <c r="G140" s="38"/>
      <c r="H140" s="38"/>
      <c r="I140" s="142"/>
      <c r="J140" s="38"/>
      <c r="K140" s="38"/>
      <c r="L140" s="42"/>
      <c r="M140" s="232"/>
      <c r="N140" s="78"/>
      <c r="O140" s="78"/>
      <c r="P140" s="78"/>
      <c r="Q140" s="78"/>
      <c r="R140" s="78"/>
      <c r="S140" s="78"/>
      <c r="T140" s="79"/>
      <c r="AT140" s="15" t="s">
        <v>181</v>
      </c>
      <c r="AU140" s="15" t="s">
        <v>90</v>
      </c>
    </row>
    <row r="141" s="12" customFormat="1">
      <c r="B141" s="236"/>
      <c r="C141" s="237"/>
      <c r="D141" s="230" t="s">
        <v>287</v>
      </c>
      <c r="E141" s="237"/>
      <c r="F141" s="239" t="s">
        <v>1001</v>
      </c>
      <c r="G141" s="237"/>
      <c r="H141" s="240">
        <v>21.239999999999998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AT141" s="246" t="s">
        <v>287</v>
      </c>
      <c r="AU141" s="246" t="s">
        <v>90</v>
      </c>
      <c r="AV141" s="12" t="s">
        <v>90</v>
      </c>
      <c r="AW141" s="12" t="s">
        <v>4</v>
      </c>
      <c r="AX141" s="12" t="s">
        <v>87</v>
      </c>
      <c r="AY141" s="246" t="s">
        <v>174</v>
      </c>
    </row>
    <row r="142" s="1" customFormat="1" ht="16.5" customHeight="1">
      <c r="B142" s="37"/>
      <c r="C142" s="218" t="s">
        <v>8</v>
      </c>
      <c r="D142" s="218" t="s">
        <v>175</v>
      </c>
      <c r="E142" s="219" t="s">
        <v>1002</v>
      </c>
      <c r="F142" s="220" t="s">
        <v>1003</v>
      </c>
      <c r="G142" s="221" t="s">
        <v>417</v>
      </c>
      <c r="H142" s="222">
        <v>21.239999999999998</v>
      </c>
      <c r="I142" s="223"/>
      <c r="J142" s="224">
        <f>ROUND(I142*H142,2)</f>
        <v>0</v>
      </c>
      <c r="K142" s="220" t="s">
        <v>274</v>
      </c>
      <c r="L142" s="42"/>
      <c r="M142" s="225" t="s">
        <v>1</v>
      </c>
      <c r="N142" s="226" t="s">
        <v>50</v>
      </c>
      <c r="O142" s="78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AR142" s="15" t="s">
        <v>192</v>
      </c>
      <c r="AT142" s="15" t="s">
        <v>175</v>
      </c>
      <c r="AU142" s="15" t="s">
        <v>90</v>
      </c>
      <c r="AY142" s="15" t="s">
        <v>174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5" t="s">
        <v>87</v>
      </c>
      <c r="BK142" s="229">
        <f>ROUND(I142*H142,2)</f>
        <v>0</v>
      </c>
      <c r="BL142" s="15" t="s">
        <v>192</v>
      </c>
      <c r="BM142" s="15" t="s">
        <v>1004</v>
      </c>
    </row>
    <row r="143" s="1" customFormat="1">
      <c r="B143" s="37"/>
      <c r="C143" s="38"/>
      <c r="D143" s="230" t="s">
        <v>181</v>
      </c>
      <c r="E143" s="38"/>
      <c r="F143" s="231" t="s">
        <v>1003</v>
      </c>
      <c r="G143" s="38"/>
      <c r="H143" s="38"/>
      <c r="I143" s="142"/>
      <c r="J143" s="38"/>
      <c r="K143" s="38"/>
      <c r="L143" s="42"/>
      <c r="M143" s="232"/>
      <c r="N143" s="78"/>
      <c r="O143" s="78"/>
      <c r="P143" s="78"/>
      <c r="Q143" s="78"/>
      <c r="R143" s="78"/>
      <c r="S143" s="78"/>
      <c r="T143" s="79"/>
      <c r="AT143" s="15" t="s">
        <v>181</v>
      </c>
      <c r="AU143" s="15" t="s">
        <v>90</v>
      </c>
    </row>
    <row r="144" s="12" customFormat="1">
      <c r="B144" s="236"/>
      <c r="C144" s="237"/>
      <c r="D144" s="230" t="s">
        <v>287</v>
      </c>
      <c r="E144" s="238" t="s">
        <v>1</v>
      </c>
      <c r="F144" s="239" t="s">
        <v>1005</v>
      </c>
      <c r="G144" s="237"/>
      <c r="H144" s="240">
        <v>21.239999999999998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AT144" s="246" t="s">
        <v>287</v>
      </c>
      <c r="AU144" s="246" t="s">
        <v>90</v>
      </c>
      <c r="AV144" s="12" t="s">
        <v>90</v>
      </c>
      <c r="AW144" s="12" t="s">
        <v>40</v>
      </c>
      <c r="AX144" s="12" t="s">
        <v>87</v>
      </c>
      <c r="AY144" s="246" t="s">
        <v>174</v>
      </c>
    </row>
    <row r="145" s="1" customFormat="1" ht="16.5" customHeight="1">
      <c r="B145" s="37"/>
      <c r="C145" s="218" t="s">
        <v>347</v>
      </c>
      <c r="D145" s="218" t="s">
        <v>175</v>
      </c>
      <c r="E145" s="219" t="s">
        <v>1006</v>
      </c>
      <c r="F145" s="220" t="s">
        <v>1007</v>
      </c>
      <c r="G145" s="221" t="s">
        <v>284</v>
      </c>
      <c r="H145" s="222">
        <v>14.09</v>
      </c>
      <c r="I145" s="223"/>
      <c r="J145" s="224">
        <f>ROUND(I145*H145,2)</f>
        <v>0</v>
      </c>
      <c r="K145" s="220" t="s">
        <v>274</v>
      </c>
      <c r="L145" s="42"/>
      <c r="M145" s="225" t="s">
        <v>1</v>
      </c>
      <c r="N145" s="226" t="s">
        <v>50</v>
      </c>
      <c r="O145" s="78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AR145" s="15" t="s">
        <v>192</v>
      </c>
      <c r="AT145" s="15" t="s">
        <v>175</v>
      </c>
      <c r="AU145" s="15" t="s">
        <v>90</v>
      </c>
      <c r="AY145" s="15" t="s">
        <v>174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5" t="s">
        <v>87</v>
      </c>
      <c r="BK145" s="229">
        <f>ROUND(I145*H145,2)</f>
        <v>0</v>
      </c>
      <c r="BL145" s="15" t="s">
        <v>192</v>
      </c>
      <c r="BM145" s="15" t="s">
        <v>1008</v>
      </c>
    </row>
    <row r="146" s="1" customFormat="1">
      <c r="B146" s="37"/>
      <c r="C146" s="38"/>
      <c r="D146" s="230" t="s">
        <v>181</v>
      </c>
      <c r="E146" s="38"/>
      <c r="F146" s="231" t="s">
        <v>1007</v>
      </c>
      <c r="G146" s="38"/>
      <c r="H146" s="38"/>
      <c r="I146" s="142"/>
      <c r="J146" s="38"/>
      <c r="K146" s="38"/>
      <c r="L146" s="42"/>
      <c r="M146" s="232"/>
      <c r="N146" s="78"/>
      <c r="O146" s="78"/>
      <c r="P146" s="78"/>
      <c r="Q146" s="78"/>
      <c r="R146" s="78"/>
      <c r="S146" s="78"/>
      <c r="T146" s="79"/>
      <c r="AT146" s="15" t="s">
        <v>181</v>
      </c>
      <c r="AU146" s="15" t="s">
        <v>90</v>
      </c>
    </row>
    <row r="147" s="12" customFormat="1">
      <c r="B147" s="236"/>
      <c r="C147" s="237"/>
      <c r="D147" s="230" t="s">
        <v>287</v>
      </c>
      <c r="E147" s="238" t="s">
        <v>1</v>
      </c>
      <c r="F147" s="239" t="s">
        <v>1009</v>
      </c>
      <c r="G147" s="237"/>
      <c r="H147" s="240">
        <v>14.09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AT147" s="246" t="s">
        <v>287</v>
      </c>
      <c r="AU147" s="246" t="s">
        <v>90</v>
      </c>
      <c r="AV147" s="12" t="s">
        <v>90</v>
      </c>
      <c r="AW147" s="12" t="s">
        <v>40</v>
      </c>
      <c r="AX147" s="12" t="s">
        <v>87</v>
      </c>
      <c r="AY147" s="246" t="s">
        <v>174</v>
      </c>
    </row>
    <row r="148" s="11" customFormat="1" ht="22.8" customHeight="1">
      <c r="B148" s="202"/>
      <c r="C148" s="203"/>
      <c r="D148" s="204" t="s">
        <v>78</v>
      </c>
      <c r="E148" s="216" t="s">
        <v>90</v>
      </c>
      <c r="F148" s="216" t="s">
        <v>341</v>
      </c>
      <c r="G148" s="203"/>
      <c r="H148" s="203"/>
      <c r="I148" s="206"/>
      <c r="J148" s="217">
        <f>BK148</f>
        <v>0</v>
      </c>
      <c r="K148" s="203"/>
      <c r="L148" s="208"/>
      <c r="M148" s="209"/>
      <c r="N148" s="210"/>
      <c r="O148" s="210"/>
      <c r="P148" s="211">
        <f>SUM(P149:P163)</f>
        <v>0</v>
      </c>
      <c r="Q148" s="210"/>
      <c r="R148" s="211">
        <f>SUM(R149:R163)</f>
        <v>7.1438212800000009</v>
      </c>
      <c r="S148" s="210"/>
      <c r="T148" s="212">
        <f>SUM(T149:T163)</f>
        <v>0</v>
      </c>
      <c r="AR148" s="213" t="s">
        <v>87</v>
      </c>
      <c r="AT148" s="214" t="s">
        <v>78</v>
      </c>
      <c r="AU148" s="214" t="s">
        <v>87</v>
      </c>
      <c r="AY148" s="213" t="s">
        <v>174</v>
      </c>
      <c r="BK148" s="215">
        <f>SUM(BK149:BK163)</f>
        <v>0</v>
      </c>
    </row>
    <row r="149" s="1" customFormat="1" ht="16.5" customHeight="1">
      <c r="B149" s="37"/>
      <c r="C149" s="218" t="s">
        <v>353</v>
      </c>
      <c r="D149" s="218" t="s">
        <v>175</v>
      </c>
      <c r="E149" s="219" t="s">
        <v>1010</v>
      </c>
      <c r="F149" s="220" t="s">
        <v>1011</v>
      </c>
      <c r="G149" s="221" t="s">
        <v>284</v>
      </c>
      <c r="H149" s="222">
        <v>2.48</v>
      </c>
      <c r="I149" s="223"/>
      <c r="J149" s="224">
        <f>ROUND(I149*H149,2)</f>
        <v>0</v>
      </c>
      <c r="K149" s="220" t="s">
        <v>274</v>
      </c>
      <c r="L149" s="42"/>
      <c r="M149" s="225" t="s">
        <v>1</v>
      </c>
      <c r="N149" s="226" t="s">
        <v>50</v>
      </c>
      <c r="O149" s="78"/>
      <c r="P149" s="227">
        <f>O149*H149</f>
        <v>0</v>
      </c>
      <c r="Q149" s="227">
        <v>2.1600000000000001</v>
      </c>
      <c r="R149" s="227">
        <f>Q149*H149</f>
        <v>5.3568000000000007</v>
      </c>
      <c r="S149" s="227">
        <v>0</v>
      </c>
      <c r="T149" s="228">
        <f>S149*H149</f>
        <v>0</v>
      </c>
      <c r="AR149" s="15" t="s">
        <v>192</v>
      </c>
      <c r="AT149" s="15" t="s">
        <v>175</v>
      </c>
      <c r="AU149" s="15" t="s">
        <v>90</v>
      </c>
      <c r="AY149" s="15" t="s">
        <v>174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5" t="s">
        <v>87</v>
      </c>
      <c r="BK149" s="229">
        <f>ROUND(I149*H149,2)</f>
        <v>0</v>
      </c>
      <c r="BL149" s="15" t="s">
        <v>192</v>
      </c>
      <c r="BM149" s="15" t="s">
        <v>1012</v>
      </c>
    </row>
    <row r="150" s="1" customFormat="1">
      <c r="B150" s="37"/>
      <c r="C150" s="38"/>
      <c r="D150" s="230" t="s">
        <v>181</v>
      </c>
      <c r="E150" s="38"/>
      <c r="F150" s="231" t="s">
        <v>1011</v>
      </c>
      <c r="G150" s="38"/>
      <c r="H150" s="38"/>
      <c r="I150" s="142"/>
      <c r="J150" s="38"/>
      <c r="K150" s="38"/>
      <c r="L150" s="42"/>
      <c r="M150" s="232"/>
      <c r="N150" s="78"/>
      <c r="O150" s="78"/>
      <c r="P150" s="78"/>
      <c r="Q150" s="78"/>
      <c r="R150" s="78"/>
      <c r="S150" s="78"/>
      <c r="T150" s="79"/>
      <c r="AT150" s="15" t="s">
        <v>181</v>
      </c>
      <c r="AU150" s="15" t="s">
        <v>90</v>
      </c>
    </row>
    <row r="151" s="12" customFormat="1">
      <c r="B151" s="236"/>
      <c r="C151" s="237"/>
      <c r="D151" s="230" t="s">
        <v>287</v>
      </c>
      <c r="E151" s="238" t="s">
        <v>1</v>
      </c>
      <c r="F151" s="239" t="s">
        <v>1013</v>
      </c>
      <c r="G151" s="237"/>
      <c r="H151" s="240">
        <v>2.48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AT151" s="246" t="s">
        <v>287</v>
      </c>
      <c r="AU151" s="246" t="s">
        <v>90</v>
      </c>
      <c r="AV151" s="12" t="s">
        <v>90</v>
      </c>
      <c r="AW151" s="12" t="s">
        <v>40</v>
      </c>
      <c r="AX151" s="12" t="s">
        <v>87</v>
      </c>
      <c r="AY151" s="246" t="s">
        <v>174</v>
      </c>
    </row>
    <row r="152" s="1" customFormat="1" ht="16.5" customHeight="1">
      <c r="B152" s="37"/>
      <c r="C152" s="218" t="s">
        <v>359</v>
      </c>
      <c r="D152" s="218" t="s">
        <v>175</v>
      </c>
      <c r="E152" s="219" t="s">
        <v>1014</v>
      </c>
      <c r="F152" s="220" t="s">
        <v>1015</v>
      </c>
      <c r="G152" s="221" t="s">
        <v>284</v>
      </c>
      <c r="H152" s="222">
        <v>0.79200000000000004</v>
      </c>
      <c r="I152" s="223"/>
      <c r="J152" s="224">
        <f>ROUND(I152*H152,2)</f>
        <v>0</v>
      </c>
      <c r="K152" s="220" t="s">
        <v>274</v>
      </c>
      <c r="L152" s="42"/>
      <c r="M152" s="225" t="s">
        <v>1</v>
      </c>
      <c r="N152" s="226" t="s">
        <v>50</v>
      </c>
      <c r="O152" s="78"/>
      <c r="P152" s="227">
        <f>O152*H152</f>
        <v>0</v>
      </c>
      <c r="Q152" s="227">
        <v>2.2563399999999998</v>
      </c>
      <c r="R152" s="227">
        <f>Q152*H152</f>
        <v>1.7870212799999998</v>
      </c>
      <c r="S152" s="227">
        <v>0</v>
      </c>
      <c r="T152" s="228">
        <f>S152*H152</f>
        <v>0</v>
      </c>
      <c r="AR152" s="15" t="s">
        <v>192</v>
      </c>
      <c r="AT152" s="15" t="s">
        <v>175</v>
      </c>
      <c r="AU152" s="15" t="s">
        <v>90</v>
      </c>
      <c r="AY152" s="15" t="s">
        <v>174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5" t="s">
        <v>87</v>
      </c>
      <c r="BK152" s="229">
        <f>ROUND(I152*H152,2)</f>
        <v>0</v>
      </c>
      <c r="BL152" s="15" t="s">
        <v>192</v>
      </c>
      <c r="BM152" s="15" t="s">
        <v>1016</v>
      </c>
    </row>
    <row r="153" s="1" customFormat="1">
      <c r="B153" s="37"/>
      <c r="C153" s="38"/>
      <c r="D153" s="230" t="s">
        <v>181</v>
      </c>
      <c r="E153" s="38"/>
      <c r="F153" s="231" t="s">
        <v>1017</v>
      </c>
      <c r="G153" s="38"/>
      <c r="H153" s="38"/>
      <c r="I153" s="142"/>
      <c r="J153" s="38"/>
      <c r="K153" s="38"/>
      <c r="L153" s="42"/>
      <c r="M153" s="232"/>
      <c r="N153" s="78"/>
      <c r="O153" s="78"/>
      <c r="P153" s="78"/>
      <c r="Q153" s="78"/>
      <c r="R153" s="78"/>
      <c r="S153" s="78"/>
      <c r="T153" s="79"/>
      <c r="AT153" s="15" t="s">
        <v>181</v>
      </c>
      <c r="AU153" s="15" t="s">
        <v>90</v>
      </c>
    </row>
    <row r="154" s="12" customFormat="1">
      <c r="B154" s="236"/>
      <c r="C154" s="237"/>
      <c r="D154" s="230" t="s">
        <v>287</v>
      </c>
      <c r="E154" s="238" t="s">
        <v>1</v>
      </c>
      <c r="F154" s="239" t="s">
        <v>1018</v>
      </c>
      <c r="G154" s="237"/>
      <c r="H154" s="240">
        <v>0.79200000000000004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AT154" s="246" t="s">
        <v>287</v>
      </c>
      <c r="AU154" s="246" t="s">
        <v>90</v>
      </c>
      <c r="AV154" s="12" t="s">
        <v>90</v>
      </c>
      <c r="AW154" s="12" t="s">
        <v>40</v>
      </c>
      <c r="AX154" s="12" t="s">
        <v>87</v>
      </c>
      <c r="AY154" s="246" t="s">
        <v>174</v>
      </c>
    </row>
    <row r="155" s="1" customFormat="1" ht="16.5" customHeight="1">
      <c r="B155" s="37"/>
      <c r="C155" s="218" t="s">
        <v>364</v>
      </c>
      <c r="D155" s="218" t="s">
        <v>175</v>
      </c>
      <c r="E155" s="219" t="s">
        <v>1019</v>
      </c>
      <c r="F155" s="220" t="s">
        <v>1020</v>
      </c>
      <c r="G155" s="221" t="s">
        <v>417</v>
      </c>
      <c r="H155" s="222">
        <v>1.4379999999999999</v>
      </c>
      <c r="I155" s="223"/>
      <c r="J155" s="224">
        <f>ROUND(I155*H155,2)</f>
        <v>0</v>
      </c>
      <c r="K155" s="220" t="s">
        <v>1</v>
      </c>
      <c r="L155" s="42"/>
      <c r="M155" s="225" t="s">
        <v>1</v>
      </c>
      <c r="N155" s="226" t="s">
        <v>50</v>
      </c>
      <c r="O155" s="78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AR155" s="15" t="s">
        <v>192</v>
      </c>
      <c r="AT155" s="15" t="s">
        <v>175</v>
      </c>
      <c r="AU155" s="15" t="s">
        <v>90</v>
      </c>
      <c r="AY155" s="15" t="s">
        <v>174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5" t="s">
        <v>87</v>
      </c>
      <c r="BK155" s="229">
        <f>ROUND(I155*H155,2)</f>
        <v>0</v>
      </c>
      <c r="BL155" s="15" t="s">
        <v>192</v>
      </c>
      <c r="BM155" s="15" t="s">
        <v>1021</v>
      </c>
    </row>
    <row r="156" s="1" customFormat="1">
      <c r="B156" s="37"/>
      <c r="C156" s="38"/>
      <c r="D156" s="230" t="s">
        <v>181</v>
      </c>
      <c r="E156" s="38"/>
      <c r="F156" s="231" t="s">
        <v>1022</v>
      </c>
      <c r="G156" s="38"/>
      <c r="H156" s="38"/>
      <c r="I156" s="142"/>
      <c r="J156" s="38"/>
      <c r="K156" s="38"/>
      <c r="L156" s="42"/>
      <c r="M156" s="232"/>
      <c r="N156" s="78"/>
      <c r="O156" s="78"/>
      <c r="P156" s="78"/>
      <c r="Q156" s="78"/>
      <c r="R156" s="78"/>
      <c r="S156" s="78"/>
      <c r="T156" s="79"/>
      <c r="AT156" s="15" t="s">
        <v>181</v>
      </c>
      <c r="AU156" s="15" t="s">
        <v>90</v>
      </c>
    </row>
    <row r="157" s="12" customFormat="1">
      <c r="B157" s="236"/>
      <c r="C157" s="237"/>
      <c r="D157" s="230" t="s">
        <v>287</v>
      </c>
      <c r="E157" s="238" t="s">
        <v>1</v>
      </c>
      <c r="F157" s="239" t="s">
        <v>1023</v>
      </c>
      <c r="G157" s="237"/>
      <c r="H157" s="240">
        <v>0.248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AT157" s="246" t="s">
        <v>287</v>
      </c>
      <c r="AU157" s="246" t="s">
        <v>90</v>
      </c>
      <c r="AV157" s="12" t="s">
        <v>90</v>
      </c>
      <c r="AW157" s="12" t="s">
        <v>40</v>
      </c>
      <c r="AX157" s="12" t="s">
        <v>79</v>
      </c>
      <c r="AY157" s="246" t="s">
        <v>174</v>
      </c>
    </row>
    <row r="158" s="12" customFormat="1">
      <c r="B158" s="236"/>
      <c r="C158" s="237"/>
      <c r="D158" s="230" t="s">
        <v>287</v>
      </c>
      <c r="E158" s="238" t="s">
        <v>1</v>
      </c>
      <c r="F158" s="239" t="s">
        <v>1024</v>
      </c>
      <c r="G158" s="237"/>
      <c r="H158" s="240">
        <v>1.19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AT158" s="246" t="s">
        <v>287</v>
      </c>
      <c r="AU158" s="246" t="s">
        <v>90</v>
      </c>
      <c r="AV158" s="12" t="s">
        <v>90</v>
      </c>
      <c r="AW158" s="12" t="s">
        <v>40</v>
      </c>
      <c r="AX158" s="12" t="s">
        <v>79</v>
      </c>
      <c r="AY158" s="246" t="s">
        <v>174</v>
      </c>
    </row>
    <row r="159" s="13" customFormat="1">
      <c r="B159" s="260"/>
      <c r="C159" s="261"/>
      <c r="D159" s="230" t="s">
        <v>287</v>
      </c>
      <c r="E159" s="262" t="s">
        <v>1</v>
      </c>
      <c r="F159" s="263" t="s">
        <v>1025</v>
      </c>
      <c r="G159" s="261"/>
      <c r="H159" s="264">
        <v>1.4379999999999999</v>
      </c>
      <c r="I159" s="265"/>
      <c r="J159" s="261"/>
      <c r="K159" s="261"/>
      <c r="L159" s="266"/>
      <c r="M159" s="267"/>
      <c r="N159" s="268"/>
      <c r="O159" s="268"/>
      <c r="P159" s="268"/>
      <c r="Q159" s="268"/>
      <c r="R159" s="268"/>
      <c r="S159" s="268"/>
      <c r="T159" s="269"/>
      <c r="AT159" s="270" t="s">
        <v>287</v>
      </c>
      <c r="AU159" s="270" t="s">
        <v>90</v>
      </c>
      <c r="AV159" s="13" t="s">
        <v>192</v>
      </c>
      <c r="AW159" s="13" t="s">
        <v>4</v>
      </c>
      <c r="AX159" s="13" t="s">
        <v>87</v>
      </c>
      <c r="AY159" s="270" t="s">
        <v>174</v>
      </c>
    </row>
    <row r="160" s="1" customFormat="1" ht="16.5" customHeight="1">
      <c r="B160" s="37"/>
      <c r="C160" s="247" t="s">
        <v>370</v>
      </c>
      <c r="D160" s="247" t="s">
        <v>312</v>
      </c>
      <c r="E160" s="248" t="s">
        <v>1026</v>
      </c>
      <c r="F160" s="249" t="s">
        <v>1027</v>
      </c>
      <c r="G160" s="250" t="s">
        <v>417</v>
      </c>
      <c r="H160" s="251">
        <v>1.4379999999999999</v>
      </c>
      <c r="I160" s="252"/>
      <c r="J160" s="253">
        <f>ROUND(I160*H160,2)</f>
        <v>0</v>
      </c>
      <c r="K160" s="249" t="s">
        <v>1</v>
      </c>
      <c r="L160" s="254"/>
      <c r="M160" s="255" t="s">
        <v>1</v>
      </c>
      <c r="N160" s="256" t="s">
        <v>50</v>
      </c>
      <c r="O160" s="78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AR160" s="15" t="s">
        <v>209</v>
      </c>
      <c r="AT160" s="15" t="s">
        <v>312</v>
      </c>
      <c r="AU160" s="15" t="s">
        <v>90</v>
      </c>
      <c r="AY160" s="15" t="s">
        <v>174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5" t="s">
        <v>87</v>
      </c>
      <c r="BK160" s="229">
        <f>ROUND(I160*H160,2)</f>
        <v>0</v>
      </c>
      <c r="BL160" s="15" t="s">
        <v>192</v>
      </c>
      <c r="BM160" s="15" t="s">
        <v>1028</v>
      </c>
    </row>
    <row r="161" s="1" customFormat="1">
      <c r="B161" s="37"/>
      <c r="C161" s="38"/>
      <c r="D161" s="230" t="s">
        <v>181</v>
      </c>
      <c r="E161" s="38"/>
      <c r="F161" s="231" t="s">
        <v>1027</v>
      </c>
      <c r="G161" s="38"/>
      <c r="H161" s="38"/>
      <c r="I161" s="142"/>
      <c r="J161" s="38"/>
      <c r="K161" s="38"/>
      <c r="L161" s="42"/>
      <c r="M161" s="232"/>
      <c r="N161" s="78"/>
      <c r="O161" s="78"/>
      <c r="P161" s="78"/>
      <c r="Q161" s="78"/>
      <c r="R161" s="78"/>
      <c r="S161" s="78"/>
      <c r="T161" s="79"/>
      <c r="AT161" s="15" t="s">
        <v>181</v>
      </c>
      <c r="AU161" s="15" t="s">
        <v>90</v>
      </c>
    </row>
    <row r="162" s="12" customFormat="1">
      <c r="B162" s="236"/>
      <c r="C162" s="237"/>
      <c r="D162" s="230" t="s">
        <v>287</v>
      </c>
      <c r="E162" s="238" t="s">
        <v>1</v>
      </c>
      <c r="F162" s="239" t="s">
        <v>1023</v>
      </c>
      <c r="G162" s="237"/>
      <c r="H162" s="240">
        <v>0.248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AT162" s="246" t="s">
        <v>287</v>
      </c>
      <c r="AU162" s="246" t="s">
        <v>90</v>
      </c>
      <c r="AV162" s="12" t="s">
        <v>90</v>
      </c>
      <c r="AW162" s="12" t="s">
        <v>40</v>
      </c>
      <c r="AX162" s="12" t="s">
        <v>79</v>
      </c>
      <c r="AY162" s="246" t="s">
        <v>174</v>
      </c>
    </row>
    <row r="163" s="12" customFormat="1">
      <c r="B163" s="236"/>
      <c r="C163" s="237"/>
      <c r="D163" s="230" t="s">
        <v>287</v>
      </c>
      <c r="E163" s="238" t="s">
        <v>1</v>
      </c>
      <c r="F163" s="239" t="s">
        <v>1024</v>
      </c>
      <c r="G163" s="237"/>
      <c r="H163" s="240">
        <v>1.19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AT163" s="246" t="s">
        <v>287</v>
      </c>
      <c r="AU163" s="246" t="s">
        <v>90</v>
      </c>
      <c r="AV163" s="12" t="s">
        <v>90</v>
      </c>
      <c r="AW163" s="12" t="s">
        <v>40</v>
      </c>
      <c r="AX163" s="12" t="s">
        <v>79</v>
      </c>
      <c r="AY163" s="246" t="s">
        <v>174</v>
      </c>
    </row>
    <row r="164" s="11" customFormat="1" ht="22.8" customHeight="1">
      <c r="B164" s="202"/>
      <c r="C164" s="203"/>
      <c r="D164" s="204" t="s">
        <v>78</v>
      </c>
      <c r="E164" s="216" t="s">
        <v>187</v>
      </c>
      <c r="F164" s="216" t="s">
        <v>369</v>
      </c>
      <c r="G164" s="203"/>
      <c r="H164" s="203"/>
      <c r="I164" s="206"/>
      <c r="J164" s="217">
        <f>BK164</f>
        <v>0</v>
      </c>
      <c r="K164" s="203"/>
      <c r="L164" s="208"/>
      <c r="M164" s="209"/>
      <c r="N164" s="210"/>
      <c r="O164" s="210"/>
      <c r="P164" s="211">
        <f>P165+SUM(P166:P174)</f>
        <v>0</v>
      </c>
      <c r="Q164" s="210"/>
      <c r="R164" s="211">
        <f>R165+SUM(R166:R174)</f>
        <v>14.59972166</v>
      </c>
      <c r="S164" s="210"/>
      <c r="T164" s="212">
        <f>T165+SUM(T166:T174)</f>
        <v>0</v>
      </c>
      <c r="AR164" s="213" t="s">
        <v>87</v>
      </c>
      <c r="AT164" s="214" t="s">
        <v>78</v>
      </c>
      <c r="AU164" s="214" t="s">
        <v>87</v>
      </c>
      <c r="AY164" s="213" t="s">
        <v>174</v>
      </c>
      <c r="BK164" s="215">
        <f>BK165+SUM(BK166:BK174)</f>
        <v>0</v>
      </c>
    </row>
    <row r="165" s="1" customFormat="1" ht="16.5" customHeight="1">
      <c r="B165" s="37"/>
      <c r="C165" s="218" t="s">
        <v>7</v>
      </c>
      <c r="D165" s="218" t="s">
        <v>175</v>
      </c>
      <c r="E165" s="219" t="s">
        <v>1029</v>
      </c>
      <c r="F165" s="220" t="s">
        <v>1030</v>
      </c>
      <c r="G165" s="221" t="s">
        <v>305</v>
      </c>
      <c r="H165" s="222">
        <v>26.219999999999999</v>
      </c>
      <c r="I165" s="223"/>
      <c r="J165" s="224">
        <f>ROUND(I165*H165,2)</f>
        <v>0</v>
      </c>
      <c r="K165" s="220" t="s">
        <v>274</v>
      </c>
      <c r="L165" s="42"/>
      <c r="M165" s="225" t="s">
        <v>1</v>
      </c>
      <c r="N165" s="226" t="s">
        <v>50</v>
      </c>
      <c r="O165" s="78"/>
      <c r="P165" s="227">
        <f>O165*H165</f>
        <v>0</v>
      </c>
      <c r="Q165" s="227">
        <v>0.00247</v>
      </c>
      <c r="R165" s="227">
        <f>Q165*H165</f>
        <v>0.064763399999999999</v>
      </c>
      <c r="S165" s="227">
        <v>0</v>
      </c>
      <c r="T165" s="228">
        <f>S165*H165</f>
        <v>0</v>
      </c>
      <c r="AR165" s="15" t="s">
        <v>192</v>
      </c>
      <c r="AT165" s="15" t="s">
        <v>175</v>
      </c>
      <c r="AU165" s="15" t="s">
        <v>90</v>
      </c>
      <c r="AY165" s="15" t="s">
        <v>174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5" t="s">
        <v>87</v>
      </c>
      <c r="BK165" s="229">
        <f>ROUND(I165*H165,2)</f>
        <v>0</v>
      </c>
      <c r="BL165" s="15" t="s">
        <v>192</v>
      </c>
      <c r="BM165" s="15" t="s">
        <v>1031</v>
      </c>
    </row>
    <row r="166" s="1" customFormat="1">
      <c r="B166" s="37"/>
      <c r="C166" s="38"/>
      <c r="D166" s="230" t="s">
        <v>181</v>
      </c>
      <c r="E166" s="38"/>
      <c r="F166" s="231" t="s">
        <v>1032</v>
      </c>
      <c r="G166" s="38"/>
      <c r="H166" s="38"/>
      <c r="I166" s="142"/>
      <c r="J166" s="38"/>
      <c r="K166" s="38"/>
      <c r="L166" s="42"/>
      <c r="M166" s="232"/>
      <c r="N166" s="78"/>
      <c r="O166" s="78"/>
      <c r="P166" s="78"/>
      <c r="Q166" s="78"/>
      <c r="R166" s="78"/>
      <c r="S166" s="78"/>
      <c r="T166" s="79"/>
      <c r="AT166" s="15" t="s">
        <v>181</v>
      </c>
      <c r="AU166" s="15" t="s">
        <v>90</v>
      </c>
    </row>
    <row r="167" s="12" customFormat="1">
      <c r="B167" s="236"/>
      <c r="C167" s="237"/>
      <c r="D167" s="230" t="s">
        <v>287</v>
      </c>
      <c r="E167" s="238" t="s">
        <v>1</v>
      </c>
      <c r="F167" s="239" t="s">
        <v>1033</v>
      </c>
      <c r="G167" s="237"/>
      <c r="H167" s="240">
        <v>26.219999999999999</v>
      </c>
      <c r="I167" s="241"/>
      <c r="J167" s="237"/>
      <c r="K167" s="237"/>
      <c r="L167" s="242"/>
      <c r="M167" s="243"/>
      <c r="N167" s="244"/>
      <c r="O167" s="244"/>
      <c r="P167" s="244"/>
      <c r="Q167" s="244"/>
      <c r="R167" s="244"/>
      <c r="S167" s="244"/>
      <c r="T167" s="245"/>
      <c r="AT167" s="246" t="s">
        <v>287</v>
      </c>
      <c r="AU167" s="246" t="s">
        <v>90</v>
      </c>
      <c r="AV167" s="12" t="s">
        <v>90</v>
      </c>
      <c r="AW167" s="12" t="s">
        <v>40</v>
      </c>
      <c r="AX167" s="12" t="s">
        <v>87</v>
      </c>
      <c r="AY167" s="246" t="s">
        <v>174</v>
      </c>
    </row>
    <row r="168" s="1" customFormat="1" ht="16.5" customHeight="1">
      <c r="B168" s="37"/>
      <c r="C168" s="218" t="s">
        <v>378</v>
      </c>
      <c r="D168" s="218" t="s">
        <v>175</v>
      </c>
      <c r="E168" s="219" t="s">
        <v>1034</v>
      </c>
      <c r="F168" s="220" t="s">
        <v>1035</v>
      </c>
      <c r="G168" s="221" t="s">
        <v>305</v>
      </c>
      <c r="H168" s="222">
        <v>26.219999999999999</v>
      </c>
      <c r="I168" s="223"/>
      <c r="J168" s="224">
        <f>ROUND(I168*H168,2)</f>
        <v>0</v>
      </c>
      <c r="K168" s="220" t="s">
        <v>274</v>
      </c>
      <c r="L168" s="42"/>
      <c r="M168" s="225" t="s">
        <v>1</v>
      </c>
      <c r="N168" s="226" t="s">
        <v>50</v>
      </c>
      <c r="O168" s="78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AR168" s="15" t="s">
        <v>192</v>
      </c>
      <c r="AT168" s="15" t="s">
        <v>175</v>
      </c>
      <c r="AU168" s="15" t="s">
        <v>90</v>
      </c>
      <c r="AY168" s="15" t="s">
        <v>174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5" t="s">
        <v>87</v>
      </c>
      <c r="BK168" s="229">
        <f>ROUND(I168*H168,2)</f>
        <v>0</v>
      </c>
      <c r="BL168" s="15" t="s">
        <v>192</v>
      </c>
      <c r="BM168" s="15" t="s">
        <v>1036</v>
      </c>
    </row>
    <row r="169" s="1" customFormat="1">
      <c r="B169" s="37"/>
      <c r="C169" s="38"/>
      <c r="D169" s="230" t="s">
        <v>181</v>
      </c>
      <c r="E169" s="38"/>
      <c r="F169" s="231" t="s">
        <v>1037</v>
      </c>
      <c r="G169" s="38"/>
      <c r="H169" s="38"/>
      <c r="I169" s="142"/>
      <c r="J169" s="38"/>
      <c r="K169" s="38"/>
      <c r="L169" s="42"/>
      <c r="M169" s="232"/>
      <c r="N169" s="78"/>
      <c r="O169" s="78"/>
      <c r="P169" s="78"/>
      <c r="Q169" s="78"/>
      <c r="R169" s="78"/>
      <c r="S169" s="78"/>
      <c r="T169" s="79"/>
      <c r="AT169" s="15" t="s">
        <v>181</v>
      </c>
      <c r="AU169" s="15" t="s">
        <v>90</v>
      </c>
    </row>
    <row r="170" s="12" customFormat="1">
      <c r="B170" s="236"/>
      <c r="C170" s="237"/>
      <c r="D170" s="230" t="s">
        <v>287</v>
      </c>
      <c r="E170" s="238" t="s">
        <v>1</v>
      </c>
      <c r="F170" s="239" t="s">
        <v>1033</v>
      </c>
      <c r="G170" s="237"/>
      <c r="H170" s="240">
        <v>26.219999999999999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AT170" s="246" t="s">
        <v>287</v>
      </c>
      <c r="AU170" s="246" t="s">
        <v>90</v>
      </c>
      <c r="AV170" s="12" t="s">
        <v>90</v>
      </c>
      <c r="AW170" s="12" t="s">
        <v>40</v>
      </c>
      <c r="AX170" s="12" t="s">
        <v>87</v>
      </c>
      <c r="AY170" s="246" t="s">
        <v>174</v>
      </c>
    </row>
    <row r="171" s="1" customFormat="1" ht="16.5" customHeight="1">
      <c r="B171" s="37"/>
      <c r="C171" s="218" t="s">
        <v>383</v>
      </c>
      <c r="D171" s="218" t="s">
        <v>175</v>
      </c>
      <c r="E171" s="219" t="s">
        <v>1038</v>
      </c>
      <c r="F171" s="220" t="s">
        <v>1039</v>
      </c>
      <c r="G171" s="221" t="s">
        <v>417</v>
      </c>
      <c r="H171" s="222">
        <v>0.55600000000000005</v>
      </c>
      <c r="I171" s="223"/>
      <c r="J171" s="224">
        <f>ROUND(I171*H171,2)</f>
        <v>0</v>
      </c>
      <c r="K171" s="220" t="s">
        <v>274</v>
      </c>
      <c r="L171" s="42"/>
      <c r="M171" s="225" t="s">
        <v>1</v>
      </c>
      <c r="N171" s="226" t="s">
        <v>50</v>
      </c>
      <c r="O171" s="78"/>
      <c r="P171" s="227">
        <f>O171*H171</f>
        <v>0</v>
      </c>
      <c r="Q171" s="227">
        <v>1.10951</v>
      </c>
      <c r="R171" s="227">
        <f>Q171*H171</f>
        <v>0.61688756</v>
      </c>
      <c r="S171" s="227">
        <v>0</v>
      </c>
      <c r="T171" s="228">
        <f>S171*H171</f>
        <v>0</v>
      </c>
      <c r="AR171" s="15" t="s">
        <v>192</v>
      </c>
      <c r="AT171" s="15" t="s">
        <v>175</v>
      </c>
      <c r="AU171" s="15" t="s">
        <v>90</v>
      </c>
      <c r="AY171" s="15" t="s">
        <v>174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5" t="s">
        <v>87</v>
      </c>
      <c r="BK171" s="229">
        <f>ROUND(I171*H171,2)</f>
        <v>0</v>
      </c>
      <c r="BL171" s="15" t="s">
        <v>192</v>
      </c>
      <c r="BM171" s="15" t="s">
        <v>1040</v>
      </c>
    </row>
    <row r="172" s="1" customFormat="1">
      <c r="B172" s="37"/>
      <c r="C172" s="38"/>
      <c r="D172" s="230" t="s">
        <v>181</v>
      </c>
      <c r="E172" s="38"/>
      <c r="F172" s="231" t="s">
        <v>1041</v>
      </c>
      <c r="G172" s="38"/>
      <c r="H172" s="38"/>
      <c r="I172" s="142"/>
      <c r="J172" s="38"/>
      <c r="K172" s="38"/>
      <c r="L172" s="42"/>
      <c r="M172" s="232"/>
      <c r="N172" s="78"/>
      <c r="O172" s="78"/>
      <c r="P172" s="78"/>
      <c r="Q172" s="78"/>
      <c r="R172" s="78"/>
      <c r="S172" s="78"/>
      <c r="T172" s="79"/>
      <c r="AT172" s="15" t="s">
        <v>181</v>
      </c>
      <c r="AU172" s="15" t="s">
        <v>90</v>
      </c>
    </row>
    <row r="173" s="12" customFormat="1">
      <c r="B173" s="236"/>
      <c r="C173" s="237"/>
      <c r="D173" s="230" t="s">
        <v>287</v>
      </c>
      <c r="E173" s="238" t="s">
        <v>1</v>
      </c>
      <c r="F173" s="239" t="s">
        <v>1042</v>
      </c>
      <c r="G173" s="237"/>
      <c r="H173" s="240">
        <v>0.55600000000000005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AT173" s="246" t="s">
        <v>287</v>
      </c>
      <c r="AU173" s="246" t="s">
        <v>90</v>
      </c>
      <c r="AV173" s="12" t="s">
        <v>90</v>
      </c>
      <c r="AW173" s="12" t="s">
        <v>40</v>
      </c>
      <c r="AX173" s="12" t="s">
        <v>87</v>
      </c>
      <c r="AY173" s="246" t="s">
        <v>174</v>
      </c>
    </row>
    <row r="174" s="11" customFormat="1" ht="20.88" customHeight="1">
      <c r="B174" s="202"/>
      <c r="C174" s="203"/>
      <c r="D174" s="204" t="s">
        <v>78</v>
      </c>
      <c r="E174" s="216" t="s">
        <v>466</v>
      </c>
      <c r="F174" s="216" t="s">
        <v>1043</v>
      </c>
      <c r="G174" s="203"/>
      <c r="H174" s="203"/>
      <c r="I174" s="206"/>
      <c r="J174" s="217">
        <f>BK174</f>
        <v>0</v>
      </c>
      <c r="K174" s="203"/>
      <c r="L174" s="208"/>
      <c r="M174" s="209"/>
      <c r="N174" s="210"/>
      <c r="O174" s="210"/>
      <c r="P174" s="211">
        <f>SUM(P175:P177)</f>
        <v>0</v>
      </c>
      <c r="Q174" s="210"/>
      <c r="R174" s="211">
        <f>SUM(R175:R177)</f>
        <v>13.9180707</v>
      </c>
      <c r="S174" s="210"/>
      <c r="T174" s="212">
        <f>SUM(T175:T177)</f>
        <v>0</v>
      </c>
      <c r="AR174" s="213" t="s">
        <v>87</v>
      </c>
      <c r="AT174" s="214" t="s">
        <v>78</v>
      </c>
      <c r="AU174" s="214" t="s">
        <v>90</v>
      </c>
      <c r="AY174" s="213" t="s">
        <v>174</v>
      </c>
      <c r="BK174" s="215">
        <f>SUM(BK175:BK177)</f>
        <v>0</v>
      </c>
    </row>
    <row r="175" s="1" customFormat="1" ht="16.5" customHeight="1">
      <c r="B175" s="37"/>
      <c r="C175" s="218" t="s">
        <v>388</v>
      </c>
      <c r="D175" s="218" t="s">
        <v>175</v>
      </c>
      <c r="E175" s="219" t="s">
        <v>1044</v>
      </c>
      <c r="F175" s="220" t="s">
        <v>1045</v>
      </c>
      <c r="G175" s="221" t="s">
        <v>284</v>
      </c>
      <c r="H175" s="222">
        <v>5.5620000000000003</v>
      </c>
      <c r="I175" s="223"/>
      <c r="J175" s="224">
        <f>ROUND(I175*H175,2)</f>
        <v>0</v>
      </c>
      <c r="K175" s="220" t="s">
        <v>274</v>
      </c>
      <c r="L175" s="42"/>
      <c r="M175" s="225" t="s">
        <v>1</v>
      </c>
      <c r="N175" s="226" t="s">
        <v>50</v>
      </c>
      <c r="O175" s="78"/>
      <c r="P175" s="227">
        <f>O175*H175</f>
        <v>0</v>
      </c>
      <c r="Q175" s="227">
        <v>2.5023499999999999</v>
      </c>
      <c r="R175" s="227">
        <f>Q175*H175</f>
        <v>13.9180707</v>
      </c>
      <c r="S175" s="227">
        <v>0</v>
      </c>
      <c r="T175" s="228">
        <f>S175*H175</f>
        <v>0</v>
      </c>
      <c r="AR175" s="15" t="s">
        <v>192</v>
      </c>
      <c r="AT175" s="15" t="s">
        <v>175</v>
      </c>
      <c r="AU175" s="15" t="s">
        <v>187</v>
      </c>
      <c r="AY175" s="15" t="s">
        <v>174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5" t="s">
        <v>87</v>
      </c>
      <c r="BK175" s="229">
        <f>ROUND(I175*H175,2)</f>
        <v>0</v>
      </c>
      <c r="BL175" s="15" t="s">
        <v>192</v>
      </c>
      <c r="BM175" s="15" t="s">
        <v>1046</v>
      </c>
    </row>
    <row r="176" s="1" customFormat="1">
      <c r="B176" s="37"/>
      <c r="C176" s="38"/>
      <c r="D176" s="230" t="s">
        <v>181</v>
      </c>
      <c r="E176" s="38"/>
      <c r="F176" s="231" t="s">
        <v>1047</v>
      </c>
      <c r="G176" s="38"/>
      <c r="H176" s="38"/>
      <c r="I176" s="142"/>
      <c r="J176" s="38"/>
      <c r="K176" s="38"/>
      <c r="L176" s="42"/>
      <c r="M176" s="232"/>
      <c r="N176" s="78"/>
      <c r="O176" s="78"/>
      <c r="P176" s="78"/>
      <c r="Q176" s="78"/>
      <c r="R176" s="78"/>
      <c r="S176" s="78"/>
      <c r="T176" s="79"/>
      <c r="AT176" s="15" t="s">
        <v>181</v>
      </c>
      <c r="AU176" s="15" t="s">
        <v>187</v>
      </c>
    </row>
    <row r="177" s="12" customFormat="1">
      <c r="B177" s="236"/>
      <c r="C177" s="237"/>
      <c r="D177" s="230" t="s">
        <v>287</v>
      </c>
      <c r="E177" s="238" t="s">
        <v>1</v>
      </c>
      <c r="F177" s="239" t="s">
        <v>1048</v>
      </c>
      <c r="G177" s="237"/>
      <c r="H177" s="240">
        <v>5.5620000000000003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AT177" s="246" t="s">
        <v>287</v>
      </c>
      <c r="AU177" s="246" t="s">
        <v>187</v>
      </c>
      <c r="AV177" s="12" t="s">
        <v>90</v>
      </c>
      <c r="AW177" s="12" t="s">
        <v>40</v>
      </c>
      <c r="AX177" s="12" t="s">
        <v>87</v>
      </c>
      <c r="AY177" s="246" t="s">
        <v>174</v>
      </c>
    </row>
    <row r="178" s="11" customFormat="1" ht="22.8" customHeight="1">
      <c r="B178" s="202"/>
      <c r="C178" s="203"/>
      <c r="D178" s="204" t="s">
        <v>78</v>
      </c>
      <c r="E178" s="216" t="s">
        <v>192</v>
      </c>
      <c r="F178" s="216" t="s">
        <v>399</v>
      </c>
      <c r="G178" s="203"/>
      <c r="H178" s="203"/>
      <c r="I178" s="206"/>
      <c r="J178" s="217">
        <f>BK178</f>
        <v>0</v>
      </c>
      <c r="K178" s="203"/>
      <c r="L178" s="208"/>
      <c r="M178" s="209"/>
      <c r="N178" s="210"/>
      <c r="O178" s="210"/>
      <c r="P178" s="211">
        <f>SUM(P179:P181)</f>
        <v>0</v>
      </c>
      <c r="Q178" s="210"/>
      <c r="R178" s="211">
        <f>SUM(R179:R181)</f>
        <v>0</v>
      </c>
      <c r="S178" s="210"/>
      <c r="T178" s="212">
        <f>SUM(T179:T181)</f>
        <v>0</v>
      </c>
      <c r="AR178" s="213" t="s">
        <v>87</v>
      </c>
      <c r="AT178" s="214" t="s">
        <v>78</v>
      </c>
      <c r="AU178" s="214" t="s">
        <v>87</v>
      </c>
      <c r="AY178" s="213" t="s">
        <v>174</v>
      </c>
      <c r="BK178" s="215">
        <f>SUM(BK179:BK181)</f>
        <v>0</v>
      </c>
    </row>
    <row r="179" s="1" customFormat="1" ht="16.5" customHeight="1">
      <c r="B179" s="37"/>
      <c r="C179" s="218" t="s">
        <v>393</v>
      </c>
      <c r="D179" s="218" t="s">
        <v>175</v>
      </c>
      <c r="E179" s="219" t="s">
        <v>1049</v>
      </c>
      <c r="F179" s="220" t="s">
        <v>1050</v>
      </c>
      <c r="G179" s="221" t="s">
        <v>284</v>
      </c>
      <c r="H179" s="222">
        <v>1.24</v>
      </c>
      <c r="I179" s="223"/>
      <c r="J179" s="224">
        <f>ROUND(I179*H179,2)</f>
        <v>0</v>
      </c>
      <c r="K179" s="220" t="s">
        <v>274</v>
      </c>
      <c r="L179" s="42"/>
      <c r="M179" s="225" t="s">
        <v>1</v>
      </c>
      <c r="N179" s="226" t="s">
        <v>50</v>
      </c>
      <c r="O179" s="78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AR179" s="15" t="s">
        <v>192</v>
      </c>
      <c r="AT179" s="15" t="s">
        <v>175</v>
      </c>
      <c r="AU179" s="15" t="s">
        <v>90</v>
      </c>
      <c r="AY179" s="15" t="s">
        <v>174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5" t="s">
        <v>87</v>
      </c>
      <c r="BK179" s="229">
        <f>ROUND(I179*H179,2)</f>
        <v>0</v>
      </c>
      <c r="BL179" s="15" t="s">
        <v>192</v>
      </c>
      <c r="BM179" s="15" t="s">
        <v>1051</v>
      </c>
    </row>
    <row r="180" s="1" customFormat="1">
      <c r="B180" s="37"/>
      <c r="C180" s="38"/>
      <c r="D180" s="230" t="s">
        <v>181</v>
      </c>
      <c r="E180" s="38"/>
      <c r="F180" s="231" t="s">
        <v>1052</v>
      </c>
      <c r="G180" s="38"/>
      <c r="H180" s="38"/>
      <c r="I180" s="142"/>
      <c r="J180" s="38"/>
      <c r="K180" s="38"/>
      <c r="L180" s="42"/>
      <c r="M180" s="232"/>
      <c r="N180" s="78"/>
      <c r="O180" s="78"/>
      <c r="P180" s="78"/>
      <c r="Q180" s="78"/>
      <c r="R180" s="78"/>
      <c r="S180" s="78"/>
      <c r="T180" s="79"/>
      <c r="AT180" s="15" t="s">
        <v>181</v>
      </c>
      <c r="AU180" s="15" t="s">
        <v>90</v>
      </c>
    </row>
    <row r="181" s="12" customFormat="1">
      <c r="B181" s="236"/>
      <c r="C181" s="237"/>
      <c r="D181" s="230" t="s">
        <v>287</v>
      </c>
      <c r="E181" s="238" t="s">
        <v>1</v>
      </c>
      <c r="F181" s="239" t="s">
        <v>1053</v>
      </c>
      <c r="G181" s="237"/>
      <c r="H181" s="240">
        <v>1.24</v>
      </c>
      <c r="I181" s="241"/>
      <c r="J181" s="237"/>
      <c r="K181" s="237"/>
      <c r="L181" s="242"/>
      <c r="M181" s="243"/>
      <c r="N181" s="244"/>
      <c r="O181" s="244"/>
      <c r="P181" s="244"/>
      <c r="Q181" s="244"/>
      <c r="R181" s="244"/>
      <c r="S181" s="244"/>
      <c r="T181" s="245"/>
      <c r="AT181" s="246" t="s">
        <v>287</v>
      </c>
      <c r="AU181" s="246" t="s">
        <v>90</v>
      </c>
      <c r="AV181" s="12" t="s">
        <v>90</v>
      </c>
      <c r="AW181" s="12" t="s">
        <v>40</v>
      </c>
      <c r="AX181" s="12" t="s">
        <v>87</v>
      </c>
      <c r="AY181" s="246" t="s">
        <v>174</v>
      </c>
    </row>
    <row r="182" s="11" customFormat="1" ht="22.8" customHeight="1">
      <c r="B182" s="202"/>
      <c r="C182" s="203"/>
      <c r="D182" s="204" t="s">
        <v>78</v>
      </c>
      <c r="E182" s="216" t="s">
        <v>209</v>
      </c>
      <c r="F182" s="216" t="s">
        <v>1054</v>
      </c>
      <c r="G182" s="203"/>
      <c r="H182" s="203"/>
      <c r="I182" s="206"/>
      <c r="J182" s="217">
        <f>BK182</f>
        <v>0</v>
      </c>
      <c r="K182" s="203"/>
      <c r="L182" s="208"/>
      <c r="M182" s="209"/>
      <c r="N182" s="210"/>
      <c r="O182" s="210"/>
      <c r="P182" s="211">
        <f>SUM(P183:P191)</f>
        <v>0</v>
      </c>
      <c r="Q182" s="210"/>
      <c r="R182" s="211">
        <f>SUM(R183:R191)</f>
        <v>0.016034</v>
      </c>
      <c r="S182" s="210"/>
      <c r="T182" s="212">
        <f>SUM(T183:T191)</f>
        <v>0</v>
      </c>
      <c r="AR182" s="213" t="s">
        <v>87</v>
      </c>
      <c r="AT182" s="214" t="s">
        <v>78</v>
      </c>
      <c r="AU182" s="214" t="s">
        <v>87</v>
      </c>
      <c r="AY182" s="213" t="s">
        <v>174</v>
      </c>
      <c r="BK182" s="215">
        <f>SUM(BK183:BK191)</f>
        <v>0</v>
      </c>
    </row>
    <row r="183" s="1" customFormat="1" ht="16.5" customHeight="1">
      <c r="B183" s="37"/>
      <c r="C183" s="247" t="s">
        <v>400</v>
      </c>
      <c r="D183" s="247" t="s">
        <v>312</v>
      </c>
      <c r="E183" s="248" t="s">
        <v>1055</v>
      </c>
      <c r="F183" s="249" t="s">
        <v>1056</v>
      </c>
      <c r="G183" s="250" t="s">
        <v>463</v>
      </c>
      <c r="H183" s="251">
        <v>1</v>
      </c>
      <c r="I183" s="252"/>
      <c r="J183" s="253">
        <f>ROUND(I183*H183,2)</f>
        <v>0</v>
      </c>
      <c r="K183" s="249" t="s">
        <v>1</v>
      </c>
      <c r="L183" s="254"/>
      <c r="M183" s="255" t="s">
        <v>1</v>
      </c>
      <c r="N183" s="256" t="s">
        <v>50</v>
      </c>
      <c r="O183" s="78"/>
      <c r="P183" s="227">
        <f>O183*H183</f>
        <v>0</v>
      </c>
      <c r="Q183" s="227">
        <v>0.00022000000000000001</v>
      </c>
      <c r="R183" s="227">
        <f>Q183*H183</f>
        <v>0.00022000000000000001</v>
      </c>
      <c r="S183" s="227">
        <v>0</v>
      </c>
      <c r="T183" s="228">
        <f>S183*H183</f>
        <v>0</v>
      </c>
      <c r="AR183" s="15" t="s">
        <v>209</v>
      </c>
      <c r="AT183" s="15" t="s">
        <v>312</v>
      </c>
      <c r="AU183" s="15" t="s">
        <v>90</v>
      </c>
      <c r="AY183" s="15" t="s">
        <v>174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5" t="s">
        <v>87</v>
      </c>
      <c r="BK183" s="229">
        <f>ROUND(I183*H183,2)</f>
        <v>0</v>
      </c>
      <c r="BL183" s="15" t="s">
        <v>192</v>
      </c>
      <c r="BM183" s="15" t="s">
        <v>1057</v>
      </c>
    </row>
    <row r="184" s="1" customFormat="1">
      <c r="B184" s="37"/>
      <c r="C184" s="38"/>
      <c r="D184" s="230" t="s">
        <v>181</v>
      </c>
      <c r="E184" s="38"/>
      <c r="F184" s="231" t="s">
        <v>1058</v>
      </c>
      <c r="G184" s="38"/>
      <c r="H184" s="38"/>
      <c r="I184" s="142"/>
      <c r="J184" s="38"/>
      <c r="K184" s="38"/>
      <c r="L184" s="42"/>
      <c r="M184" s="232"/>
      <c r="N184" s="78"/>
      <c r="O184" s="78"/>
      <c r="P184" s="78"/>
      <c r="Q184" s="78"/>
      <c r="R184" s="78"/>
      <c r="S184" s="78"/>
      <c r="T184" s="79"/>
      <c r="AT184" s="15" t="s">
        <v>181</v>
      </c>
      <c r="AU184" s="15" t="s">
        <v>90</v>
      </c>
    </row>
    <row r="185" s="1" customFormat="1" ht="16.5" customHeight="1">
      <c r="B185" s="37"/>
      <c r="C185" s="218" t="s">
        <v>405</v>
      </c>
      <c r="D185" s="218" t="s">
        <v>175</v>
      </c>
      <c r="E185" s="219" t="s">
        <v>1059</v>
      </c>
      <c r="F185" s="220" t="s">
        <v>1060</v>
      </c>
      <c r="G185" s="221" t="s">
        <v>463</v>
      </c>
      <c r="H185" s="222">
        <v>9.4000000000000004</v>
      </c>
      <c r="I185" s="223"/>
      <c r="J185" s="224">
        <f>ROUND(I185*H185,2)</f>
        <v>0</v>
      </c>
      <c r="K185" s="220" t="s">
        <v>1</v>
      </c>
      <c r="L185" s="42"/>
      <c r="M185" s="225" t="s">
        <v>1</v>
      </c>
      <c r="N185" s="226" t="s">
        <v>50</v>
      </c>
      <c r="O185" s="78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AR185" s="15" t="s">
        <v>192</v>
      </c>
      <c r="AT185" s="15" t="s">
        <v>175</v>
      </c>
      <c r="AU185" s="15" t="s">
        <v>90</v>
      </c>
      <c r="AY185" s="15" t="s">
        <v>174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5" t="s">
        <v>87</v>
      </c>
      <c r="BK185" s="229">
        <f>ROUND(I185*H185,2)</f>
        <v>0</v>
      </c>
      <c r="BL185" s="15" t="s">
        <v>192</v>
      </c>
      <c r="BM185" s="15" t="s">
        <v>1061</v>
      </c>
    </row>
    <row r="186" s="1" customFormat="1">
      <c r="B186" s="37"/>
      <c r="C186" s="38"/>
      <c r="D186" s="230" t="s">
        <v>181</v>
      </c>
      <c r="E186" s="38"/>
      <c r="F186" s="231" t="s">
        <v>1062</v>
      </c>
      <c r="G186" s="38"/>
      <c r="H186" s="38"/>
      <c r="I186" s="142"/>
      <c r="J186" s="38"/>
      <c r="K186" s="38"/>
      <c r="L186" s="42"/>
      <c r="M186" s="232"/>
      <c r="N186" s="78"/>
      <c r="O186" s="78"/>
      <c r="P186" s="78"/>
      <c r="Q186" s="78"/>
      <c r="R186" s="78"/>
      <c r="S186" s="78"/>
      <c r="T186" s="79"/>
      <c r="AT186" s="15" t="s">
        <v>181</v>
      </c>
      <c r="AU186" s="15" t="s">
        <v>90</v>
      </c>
    </row>
    <row r="187" s="1" customFormat="1" ht="16.5" customHeight="1">
      <c r="B187" s="37"/>
      <c r="C187" s="218" t="s">
        <v>410</v>
      </c>
      <c r="D187" s="218" t="s">
        <v>175</v>
      </c>
      <c r="E187" s="219" t="s">
        <v>1063</v>
      </c>
      <c r="F187" s="220" t="s">
        <v>1064</v>
      </c>
      <c r="G187" s="221" t="s">
        <v>463</v>
      </c>
      <c r="H187" s="222">
        <v>5.7999999999999998</v>
      </c>
      <c r="I187" s="223"/>
      <c r="J187" s="224">
        <f>ROUND(I187*H187,2)</f>
        <v>0</v>
      </c>
      <c r="K187" s="220" t="s">
        <v>1</v>
      </c>
      <c r="L187" s="42"/>
      <c r="M187" s="225" t="s">
        <v>1</v>
      </c>
      <c r="N187" s="226" t="s">
        <v>50</v>
      </c>
      <c r="O187" s="78"/>
      <c r="P187" s="227">
        <f>O187*H187</f>
        <v>0</v>
      </c>
      <c r="Q187" s="227">
        <v>0.0015900000000000001</v>
      </c>
      <c r="R187" s="227">
        <f>Q187*H187</f>
        <v>0.0092219999999999993</v>
      </c>
      <c r="S187" s="227">
        <v>0</v>
      </c>
      <c r="T187" s="228">
        <f>S187*H187</f>
        <v>0</v>
      </c>
      <c r="AR187" s="15" t="s">
        <v>192</v>
      </c>
      <c r="AT187" s="15" t="s">
        <v>175</v>
      </c>
      <c r="AU187" s="15" t="s">
        <v>90</v>
      </c>
      <c r="AY187" s="15" t="s">
        <v>174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5" t="s">
        <v>87</v>
      </c>
      <c r="BK187" s="229">
        <f>ROUND(I187*H187,2)</f>
        <v>0</v>
      </c>
      <c r="BL187" s="15" t="s">
        <v>192</v>
      </c>
      <c r="BM187" s="15" t="s">
        <v>1065</v>
      </c>
    </row>
    <row r="188" s="1" customFormat="1">
      <c r="B188" s="37"/>
      <c r="C188" s="38"/>
      <c r="D188" s="230" t="s">
        <v>181</v>
      </c>
      <c r="E188" s="38"/>
      <c r="F188" s="231" t="s">
        <v>1066</v>
      </c>
      <c r="G188" s="38"/>
      <c r="H188" s="38"/>
      <c r="I188" s="142"/>
      <c r="J188" s="38"/>
      <c r="K188" s="38"/>
      <c r="L188" s="42"/>
      <c r="M188" s="232"/>
      <c r="N188" s="78"/>
      <c r="O188" s="78"/>
      <c r="P188" s="78"/>
      <c r="Q188" s="78"/>
      <c r="R188" s="78"/>
      <c r="S188" s="78"/>
      <c r="T188" s="79"/>
      <c r="AT188" s="15" t="s">
        <v>181</v>
      </c>
      <c r="AU188" s="15" t="s">
        <v>90</v>
      </c>
    </row>
    <row r="189" s="1" customFormat="1" ht="16.5" customHeight="1">
      <c r="B189" s="37"/>
      <c r="C189" s="218" t="s">
        <v>414</v>
      </c>
      <c r="D189" s="218" t="s">
        <v>175</v>
      </c>
      <c r="E189" s="219" t="s">
        <v>1067</v>
      </c>
      <c r="F189" s="220" t="s">
        <v>1068</v>
      </c>
      <c r="G189" s="221" t="s">
        <v>463</v>
      </c>
      <c r="H189" s="222">
        <v>3.2000000000000002</v>
      </c>
      <c r="I189" s="223"/>
      <c r="J189" s="224">
        <f>ROUND(I189*H189,2)</f>
        <v>0</v>
      </c>
      <c r="K189" s="220" t="s">
        <v>1</v>
      </c>
      <c r="L189" s="42"/>
      <c r="M189" s="225" t="s">
        <v>1</v>
      </c>
      <c r="N189" s="226" t="s">
        <v>50</v>
      </c>
      <c r="O189" s="78"/>
      <c r="P189" s="227">
        <f>O189*H189</f>
        <v>0</v>
      </c>
      <c r="Q189" s="227">
        <v>0.0020600000000000002</v>
      </c>
      <c r="R189" s="227">
        <f>Q189*H189</f>
        <v>0.0065920000000000006</v>
      </c>
      <c r="S189" s="227">
        <v>0</v>
      </c>
      <c r="T189" s="228">
        <f>S189*H189</f>
        <v>0</v>
      </c>
      <c r="AR189" s="15" t="s">
        <v>192</v>
      </c>
      <c r="AT189" s="15" t="s">
        <v>175</v>
      </c>
      <c r="AU189" s="15" t="s">
        <v>90</v>
      </c>
      <c r="AY189" s="15" t="s">
        <v>174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5" t="s">
        <v>87</v>
      </c>
      <c r="BK189" s="229">
        <f>ROUND(I189*H189,2)</f>
        <v>0</v>
      </c>
      <c r="BL189" s="15" t="s">
        <v>192</v>
      </c>
      <c r="BM189" s="15" t="s">
        <v>1069</v>
      </c>
    </row>
    <row r="190" s="1" customFormat="1">
      <c r="B190" s="37"/>
      <c r="C190" s="38"/>
      <c r="D190" s="230" t="s">
        <v>181</v>
      </c>
      <c r="E190" s="38"/>
      <c r="F190" s="231" t="s">
        <v>1070</v>
      </c>
      <c r="G190" s="38"/>
      <c r="H190" s="38"/>
      <c r="I190" s="142"/>
      <c r="J190" s="38"/>
      <c r="K190" s="38"/>
      <c r="L190" s="42"/>
      <c r="M190" s="232"/>
      <c r="N190" s="78"/>
      <c r="O190" s="78"/>
      <c r="P190" s="78"/>
      <c r="Q190" s="78"/>
      <c r="R190" s="78"/>
      <c r="S190" s="78"/>
      <c r="T190" s="79"/>
      <c r="AT190" s="15" t="s">
        <v>181</v>
      </c>
      <c r="AU190" s="15" t="s">
        <v>90</v>
      </c>
    </row>
    <row r="191" s="12" customFormat="1">
      <c r="B191" s="236"/>
      <c r="C191" s="237"/>
      <c r="D191" s="230" t="s">
        <v>287</v>
      </c>
      <c r="E191" s="238" t="s">
        <v>1</v>
      </c>
      <c r="F191" s="239" t="s">
        <v>1071</v>
      </c>
      <c r="G191" s="237"/>
      <c r="H191" s="240">
        <v>3.2000000000000002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AT191" s="246" t="s">
        <v>287</v>
      </c>
      <c r="AU191" s="246" t="s">
        <v>90</v>
      </c>
      <c r="AV191" s="12" t="s">
        <v>90</v>
      </c>
      <c r="AW191" s="12" t="s">
        <v>40</v>
      </c>
      <c r="AX191" s="12" t="s">
        <v>87</v>
      </c>
      <c r="AY191" s="246" t="s">
        <v>174</v>
      </c>
    </row>
    <row r="192" s="11" customFormat="1" ht="22.8" customHeight="1">
      <c r="B192" s="202"/>
      <c r="C192" s="203"/>
      <c r="D192" s="204" t="s">
        <v>78</v>
      </c>
      <c r="E192" s="216" t="s">
        <v>213</v>
      </c>
      <c r="F192" s="216" t="s">
        <v>483</v>
      </c>
      <c r="G192" s="203"/>
      <c r="H192" s="203"/>
      <c r="I192" s="206"/>
      <c r="J192" s="217">
        <f>BK192</f>
        <v>0</v>
      </c>
      <c r="K192" s="203"/>
      <c r="L192" s="208"/>
      <c r="M192" s="209"/>
      <c r="N192" s="210"/>
      <c r="O192" s="210"/>
      <c r="P192" s="211">
        <f>P193+SUM(P194:P205)</f>
        <v>0</v>
      </c>
      <c r="Q192" s="210"/>
      <c r="R192" s="211">
        <f>R193+SUM(R194:R205)</f>
        <v>2.2091780000000001</v>
      </c>
      <c r="S192" s="210"/>
      <c r="T192" s="212">
        <f>T193+SUM(T194:T205)</f>
        <v>0.12269999999999999</v>
      </c>
      <c r="AR192" s="213" t="s">
        <v>87</v>
      </c>
      <c r="AT192" s="214" t="s">
        <v>78</v>
      </c>
      <c r="AU192" s="214" t="s">
        <v>87</v>
      </c>
      <c r="AY192" s="213" t="s">
        <v>174</v>
      </c>
      <c r="BK192" s="215">
        <f>BK193+SUM(BK194:BK205)</f>
        <v>0</v>
      </c>
    </row>
    <row r="193" s="1" customFormat="1" ht="16.5" customHeight="1">
      <c r="B193" s="37"/>
      <c r="C193" s="218" t="s">
        <v>421</v>
      </c>
      <c r="D193" s="218" t="s">
        <v>175</v>
      </c>
      <c r="E193" s="219" t="s">
        <v>1072</v>
      </c>
      <c r="F193" s="220" t="s">
        <v>1073</v>
      </c>
      <c r="G193" s="221" t="s">
        <v>463</v>
      </c>
      <c r="H193" s="222">
        <v>2</v>
      </c>
      <c r="I193" s="223"/>
      <c r="J193" s="224">
        <f>ROUND(I193*H193,2)</f>
        <v>0</v>
      </c>
      <c r="K193" s="220" t="s">
        <v>274</v>
      </c>
      <c r="L193" s="42"/>
      <c r="M193" s="225" t="s">
        <v>1</v>
      </c>
      <c r="N193" s="226" t="s">
        <v>50</v>
      </c>
      <c r="O193" s="78"/>
      <c r="P193" s="227">
        <f>O193*H193</f>
        <v>0</v>
      </c>
      <c r="Q193" s="227">
        <v>0.0235</v>
      </c>
      <c r="R193" s="227">
        <f>Q193*H193</f>
        <v>0.047</v>
      </c>
      <c r="S193" s="227">
        <v>0</v>
      </c>
      <c r="T193" s="228">
        <f>S193*H193</f>
        <v>0</v>
      </c>
      <c r="AR193" s="15" t="s">
        <v>192</v>
      </c>
      <c r="AT193" s="15" t="s">
        <v>175</v>
      </c>
      <c r="AU193" s="15" t="s">
        <v>90</v>
      </c>
      <c r="AY193" s="15" t="s">
        <v>174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5" t="s">
        <v>87</v>
      </c>
      <c r="BK193" s="229">
        <f>ROUND(I193*H193,2)</f>
        <v>0</v>
      </c>
      <c r="BL193" s="15" t="s">
        <v>192</v>
      </c>
      <c r="BM193" s="15" t="s">
        <v>1074</v>
      </c>
    </row>
    <row r="194" s="1" customFormat="1">
      <c r="B194" s="37"/>
      <c r="C194" s="38"/>
      <c r="D194" s="230" t="s">
        <v>181</v>
      </c>
      <c r="E194" s="38"/>
      <c r="F194" s="231" t="s">
        <v>1075</v>
      </c>
      <c r="G194" s="38"/>
      <c r="H194" s="38"/>
      <c r="I194" s="142"/>
      <c r="J194" s="38"/>
      <c r="K194" s="38"/>
      <c r="L194" s="42"/>
      <c r="M194" s="232"/>
      <c r="N194" s="78"/>
      <c r="O194" s="78"/>
      <c r="P194" s="78"/>
      <c r="Q194" s="78"/>
      <c r="R194" s="78"/>
      <c r="S194" s="78"/>
      <c r="T194" s="79"/>
      <c r="AT194" s="15" t="s">
        <v>181</v>
      </c>
      <c r="AU194" s="15" t="s">
        <v>90</v>
      </c>
    </row>
    <row r="195" s="12" customFormat="1">
      <c r="B195" s="236"/>
      <c r="C195" s="237"/>
      <c r="D195" s="230" t="s">
        <v>287</v>
      </c>
      <c r="E195" s="238" t="s">
        <v>1</v>
      </c>
      <c r="F195" s="239" t="s">
        <v>90</v>
      </c>
      <c r="G195" s="237"/>
      <c r="H195" s="240">
        <v>2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AT195" s="246" t="s">
        <v>287</v>
      </c>
      <c r="AU195" s="246" t="s">
        <v>90</v>
      </c>
      <c r="AV195" s="12" t="s">
        <v>90</v>
      </c>
      <c r="AW195" s="12" t="s">
        <v>40</v>
      </c>
      <c r="AX195" s="12" t="s">
        <v>87</v>
      </c>
      <c r="AY195" s="246" t="s">
        <v>174</v>
      </c>
    </row>
    <row r="196" s="1" customFormat="1" ht="16.5" customHeight="1">
      <c r="B196" s="37"/>
      <c r="C196" s="218" t="s">
        <v>427</v>
      </c>
      <c r="D196" s="218" t="s">
        <v>175</v>
      </c>
      <c r="E196" s="219" t="s">
        <v>1076</v>
      </c>
      <c r="F196" s="220" t="s">
        <v>1077</v>
      </c>
      <c r="G196" s="221" t="s">
        <v>463</v>
      </c>
      <c r="H196" s="222">
        <v>0.29999999999999999</v>
      </c>
      <c r="I196" s="223"/>
      <c r="J196" s="224">
        <f>ROUND(I196*H196,2)</f>
        <v>0</v>
      </c>
      <c r="K196" s="220" t="s">
        <v>274</v>
      </c>
      <c r="L196" s="42"/>
      <c r="M196" s="225" t="s">
        <v>1</v>
      </c>
      <c r="N196" s="226" t="s">
        <v>50</v>
      </c>
      <c r="O196" s="78"/>
      <c r="P196" s="227">
        <f>O196*H196</f>
        <v>0</v>
      </c>
      <c r="Q196" s="227">
        <v>0.0030899999999999999</v>
      </c>
      <c r="R196" s="227">
        <f>Q196*H196</f>
        <v>0.00092699999999999987</v>
      </c>
      <c r="S196" s="227">
        <v>0.126</v>
      </c>
      <c r="T196" s="228">
        <f>S196*H196</f>
        <v>0.0378</v>
      </c>
      <c r="AR196" s="15" t="s">
        <v>192</v>
      </c>
      <c r="AT196" s="15" t="s">
        <v>175</v>
      </c>
      <c r="AU196" s="15" t="s">
        <v>90</v>
      </c>
      <c r="AY196" s="15" t="s">
        <v>174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5" t="s">
        <v>87</v>
      </c>
      <c r="BK196" s="229">
        <f>ROUND(I196*H196,2)</f>
        <v>0</v>
      </c>
      <c r="BL196" s="15" t="s">
        <v>192</v>
      </c>
      <c r="BM196" s="15" t="s">
        <v>1078</v>
      </c>
    </row>
    <row r="197" s="1" customFormat="1">
      <c r="B197" s="37"/>
      <c r="C197" s="38"/>
      <c r="D197" s="230" t="s">
        <v>181</v>
      </c>
      <c r="E197" s="38"/>
      <c r="F197" s="231" t="s">
        <v>1079</v>
      </c>
      <c r="G197" s="38"/>
      <c r="H197" s="38"/>
      <c r="I197" s="142"/>
      <c r="J197" s="38"/>
      <c r="K197" s="38"/>
      <c r="L197" s="42"/>
      <c r="M197" s="232"/>
      <c r="N197" s="78"/>
      <c r="O197" s="78"/>
      <c r="P197" s="78"/>
      <c r="Q197" s="78"/>
      <c r="R197" s="78"/>
      <c r="S197" s="78"/>
      <c r="T197" s="79"/>
      <c r="AT197" s="15" t="s">
        <v>181</v>
      </c>
      <c r="AU197" s="15" t="s">
        <v>90</v>
      </c>
    </row>
    <row r="198" s="1" customFormat="1" ht="16.5" customHeight="1">
      <c r="B198" s="37"/>
      <c r="C198" s="218" t="s">
        <v>432</v>
      </c>
      <c r="D198" s="218" t="s">
        <v>175</v>
      </c>
      <c r="E198" s="219" t="s">
        <v>1080</v>
      </c>
      <c r="F198" s="220" t="s">
        <v>1081</v>
      </c>
      <c r="G198" s="221" t="s">
        <v>463</v>
      </c>
      <c r="H198" s="222">
        <v>0.29999999999999999</v>
      </c>
      <c r="I198" s="223"/>
      <c r="J198" s="224">
        <f>ROUND(I198*H198,2)</f>
        <v>0</v>
      </c>
      <c r="K198" s="220" t="s">
        <v>274</v>
      </c>
      <c r="L198" s="42"/>
      <c r="M198" s="225" t="s">
        <v>1</v>
      </c>
      <c r="N198" s="226" t="s">
        <v>50</v>
      </c>
      <c r="O198" s="78"/>
      <c r="P198" s="227">
        <f>O198*H198</f>
        <v>0</v>
      </c>
      <c r="Q198" s="227">
        <v>0.0041700000000000001</v>
      </c>
      <c r="R198" s="227">
        <f>Q198*H198</f>
        <v>0.0012509999999999999</v>
      </c>
      <c r="S198" s="227">
        <v>0.28299999999999997</v>
      </c>
      <c r="T198" s="228">
        <f>S198*H198</f>
        <v>0.084899999999999989</v>
      </c>
      <c r="AR198" s="15" t="s">
        <v>192</v>
      </c>
      <c r="AT198" s="15" t="s">
        <v>175</v>
      </c>
      <c r="AU198" s="15" t="s">
        <v>90</v>
      </c>
      <c r="AY198" s="15" t="s">
        <v>174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5" t="s">
        <v>87</v>
      </c>
      <c r="BK198" s="229">
        <f>ROUND(I198*H198,2)</f>
        <v>0</v>
      </c>
      <c r="BL198" s="15" t="s">
        <v>192</v>
      </c>
      <c r="BM198" s="15" t="s">
        <v>1082</v>
      </c>
    </row>
    <row r="199" s="1" customFormat="1">
      <c r="B199" s="37"/>
      <c r="C199" s="38"/>
      <c r="D199" s="230" t="s">
        <v>181</v>
      </c>
      <c r="E199" s="38"/>
      <c r="F199" s="231" t="s">
        <v>1083</v>
      </c>
      <c r="G199" s="38"/>
      <c r="H199" s="38"/>
      <c r="I199" s="142"/>
      <c r="J199" s="38"/>
      <c r="K199" s="38"/>
      <c r="L199" s="42"/>
      <c r="M199" s="232"/>
      <c r="N199" s="78"/>
      <c r="O199" s="78"/>
      <c r="P199" s="78"/>
      <c r="Q199" s="78"/>
      <c r="R199" s="78"/>
      <c r="S199" s="78"/>
      <c r="T199" s="79"/>
      <c r="AT199" s="15" t="s">
        <v>181</v>
      </c>
      <c r="AU199" s="15" t="s">
        <v>90</v>
      </c>
    </row>
    <row r="200" s="1" customFormat="1" ht="16.5" customHeight="1">
      <c r="B200" s="37"/>
      <c r="C200" s="218" t="s">
        <v>439</v>
      </c>
      <c r="D200" s="218" t="s">
        <v>175</v>
      </c>
      <c r="E200" s="219" t="s">
        <v>1084</v>
      </c>
      <c r="F200" s="220" t="s">
        <v>1085</v>
      </c>
      <c r="G200" s="221" t="s">
        <v>284</v>
      </c>
      <c r="H200" s="222">
        <v>5.04</v>
      </c>
      <c r="I200" s="223"/>
      <c r="J200" s="224">
        <f>ROUND(I200*H200,2)</f>
        <v>0</v>
      </c>
      <c r="K200" s="220" t="s">
        <v>1</v>
      </c>
      <c r="L200" s="42"/>
      <c r="M200" s="225" t="s">
        <v>1</v>
      </c>
      <c r="N200" s="226" t="s">
        <v>50</v>
      </c>
      <c r="O200" s="78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AR200" s="15" t="s">
        <v>192</v>
      </c>
      <c r="AT200" s="15" t="s">
        <v>175</v>
      </c>
      <c r="AU200" s="15" t="s">
        <v>90</v>
      </c>
      <c r="AY200" s="15" t="s">
        <v>174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5" t="s">
        <v>87</v>
      </c>
      <c r="BK200" s="229">
        <f>ROUND(I200*H200,2)</f>
        <v>0</v>
      </c>
      <c r="BL200" s="15" t="s">
        <v>192</v>
      </c>
      <c r="BM200" s="15" t="s">
        <v>1086</v>
      </c>
    </row>
    <row r="201" s="12" customFormat="1">
      <c r="B201" s="236"/>
      <c r="C201" s="237"/>
      <c r="D201" s="230" t="s">
        <v>287</v>
      </c>
      <c r="E201" s="238" t="s">
        <v>1</v>
      </c>
      <c r="F201" s="239" t="s">
        <v>1087</v>
      </c>
      <c r="G201" s="237"/>
      <c r="H201" s="240">
        <v>5.04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AT201" s="246" t="s">
        <v>287</v>
      </c>
      <c r="AU201" s="246" t="s">
        <v>90</v>
      </c>
      <c r="AV201" s="12" t="s">
        <v>90</v>
      </c>
      <c r="AW201" s="12" t="s">
        <v>40</v>
      </c>
      <c r="AX201" s="12" t="s">
        <v>87</v>
      </c>
      <c r="AY201" s="246" t="s">
        <v>174</v>
      </c>
    </row>
    <row r="202" s="1" customFormat="1" ht="16.5" customHeight="1">
      <c r="B202" s="37"/>
      <c r="C202" s="247" t="s">
        <v>444</v>
      </c>
      <c r="D202" s="247" t="s">
        <v>312</v>
      </c>
      <c r="E202" s="248" t="s">
        <v>1088</v>
      </c>
      <c r="F202" s="249" t="s">
        <v>1089</v>
      </c>
      <c r="G202" s="250" t="s">
        <v>417</v>
      </c>
      <c r="H202" s="251">
        <v>2.1600000000000001</v>
      </c>
      <c r="I202" s="252"/>
      <c r="J202" s="253">
        <f>ROUND(I202*H202,2)</f>
        <v>0</v>
      </c>
      <c r="K202" s="249" t="s">
        <v>274</v>
      </c>
      <c r="L202" s="254"/>
      <c r="M202" s="255" t="s">
        <v>1</v>
      </c>
      <c r="N202" s="256" t="s">
        <v>50</v>
      </c>
      <c r="O202" s="78"/>
      <c r="P202" s="227">
        <f>O202*H202</f>
        <v>0</v>
      </c>
      <c r="Q202" s="227">
        <v>1</v>
      </c>
      <c r="R202" s="227">
        <f>Q202*H202</f>
        <v>2.1600000000000001</v>
      </c>
      <c r="S202" s="227">
        <v>0</v>
      </c>
      <c r="T202" s="228">
        <f>S202*H202</f>
        <v>0</v>
      </c>
      <c r="AR202" s="15" t="s">
        <v>432</v>
      </c>
      <c r="AT202" s="15" t="s">
        <v>312</v>
      </c>
      <c r="AU202" s="15" t="s">
        <v>90</v>
      </c>
      <c r="AY202" s="15" t="s">
        <v>174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5" t="s">
        <v>87</v>
      </c>
      <c r="BK202" s="229">
        <f>ROUND(I202*H202,2)</f>
        <v>0</v>
      </c>
      <c r="BL202" s="15" t="s">
        <v>347</v>
      </c>
      <c r="BM202" s="15" t="s">
        <v>1090</v>
      </c>
    </row>
    <row r="203" s="1" customFormat="1">
      <c r="B203" s="37"/>
      <c r="C203" s="38"/>
      <c r="D203" s="230" t="s">
        <v>181</v>
      </c>
      <c r="E203" s="38"/>
      <c r="F203" s="231" t="s">
        <v>1091</v>
      </c>
      <c r="G203" s="38"/>
      <c r="H203" s="38"/>
      <c r="I203" s="142"/>
      <c r="J203" s="38"/>
      <c r="K203" s="38"/>
      <c r="L203" s="42"/>
      <c r="M203" s="232"/>
      <c r="N203" s="78"/>
      <c r="O203" s="78"/>
      <c r="P203" s="78"/>
      <c r="Q203" s="78"/>
      <c r="R203" s="78"/>
      <c r="S203" s="78"/>
      <c r="T203" s="79"/>
      <c r="AT203" s="15" t="s">
        <v>181</v>
      </c>
      <c r="AU203" s="15" t="s">
        <v>90</v>
      </c>
    </row>
    <row r="204" s="12" customFormat="1">
      <c r="B204" s="236"/>
      <c r="C204" s="237"/>
      <c r="D204" s="230" t="s">
        <v>287</v>
      </c>
      <c r="E204" s="238" t="s">
        <v>1</v>
      </c>
      <c r="F204" s="239" t="s">
        <v>1092</v>
      </c>
      <c r="G204" s="237"/>
      <c r="H204" s="240">
        <v>2.1600000000000001</v>
      </c>
      <c r="I204" s="241"/>
      <c r="J204" s="237"/>
      <c r="K204" s="237"/>
      <c r="L204" s="242"/>
      <c r="M204" s="243"/>
      <c r="N204" s="244"/>
      <c r="O204" s="244"/>
      <c r="P204" s="244"/>
      <c r="Q204" s="244"/>
      <c r="R204" s="244"/>
      <c r="S204" s="244"/>
      <c r="T204" s="245"/>
      <c r="AT204" s="246" t="s">
        <v>287</v>
      </c>
      <c r="AU204" s="246" t="s">
        <v>90</v>
      </c>
      <c r="AV204" s="12" t="s">
        <v>90</v>
      </c>
      <c r="AW204" s="12" t="s">
        <v>40</v>
      </c>
      <c r="AX204" s="12" t="s">
        <v>87</v>
      </c>
      <c r="AY204" s="246" t="s">
        <v>174</v>
      </c>
    </row>
    <row r="205" s="11" customFormat="1" ht="20.88" customHeight="1">
      <c r="B205" s="202"/>
      <c r="C205" s="203"/>
      <c r="D205" s="204" t="s">
        <v>78</v>
      </c>
      <c r="E205" s="216" t="s">
        <v>799</v>
      </c>
      <c r="F205" s="216" t="s">
        <v>935</v>
      </c>
      <c r="G205" s="203"/>
      <c r="H205" s="203"/>
      <c r="I205" s="206"/>
      <c r="J205" s="217">
        <f>BK205</f>
        <v>0</v>
      </c>
      <c r="K205" s="203"/>
      <c r="L205" s="208"/>
      <c r="M205" s="209"/>
      <c r="N205" s="210"/>
      <c r="O205" s="210"/>
      <c r="P205" s="211">
        <f>SUM(P206:P207)</f>
        <v>0</v>
      </c>
      <c r="Q205" s="210"/>
      <c r="R205" s="211">
        <f>SUM(R206:R207)</f>
        <v>0</v>
      </c>
      <c r="S205" s="210"/>
      <c r="T205" s="212">
        <f>SUM(T206:T207)</f>
        <v>0</v>
      </c>
      <c r="AR205" s="213" t="s">
        <v>87</v>
      </c>
      <c r="AT205" s="214" t="s">
        <v>78</v>
      </c>
      <c r="AU205" s="214" t="s">
        <v>90</v>
      </c>
      <c r="AY205" s="213" t="s">
        <v>174</v>
      </c>
      <c r="BK205" s="215">
        <f>SUM(BK206:BK207)</f>
        <v>0</v>
      </c>
    </row>
    <row r="206" s="1" customFormat="1" ht="16.5" customHeight="1">
      <c r="B206" s="37"/>
      <c r="C206" s="218" t="s">
        <v>450</v>
      </c>
      <c r="D206" s="218" t="s">
        <v>175</v>
      </c>
      <c r="E206" s="219" t="s">
        <v>1093</v>
      </c>
      <c r="F206" s="220" t="s">
        <v>1094</v>
      </c>
      <c r="G206" s="221" t="s">
        <v>417</v>
      </c>
      <c r="H206" s="222">
        <v>21.986000000000001</v>
      </c>
      <c r="I206" s="223"/>
      <c r="J206" s="224">
        <f>ROUND(I206*H206,2)</f>
        <v>0</v>
      </c>
      <c r="K206" s="220" t="s">
        <v>274</v>
      </c>
      <c r="L206" s="42"/>
      <c r="M206" s="225" t="s">
        <v>1</v>
      </c>
      <c r="N206" s="226" t="s">
        <v>50</v>
      </c>
      <c r="O206" s="78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AR206" s="15" t="s">
        <v>192</v>
      </c>
      <c r="AT206" s="15" t="s">
        <v>175</v>
      </c>
      <c r="AU206" s="15" t="s">
        <v>187</v>
      </c>
      <c r="AY206" s="15" t="s">
        <v>174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5" t="s">
        <v>87</v>
      </c>
      <c r="BK206" s="229">
        <f>ROUND(I206*H206,2)</f>
        <v>0</v>
      </c>
      <c r="BL206" s="15" t="s">
        <v>192</v>
      </c>
      <c r="BM206" s="15" t="s">
        <v>1095</v>
      </c>
    </row>
    <row r="207" s="1" customFormat="1">
      <c r="B207" s="37"/>
      <c r="C207" s="38"/>
      <c r="D207" s="230" t="s">
        <v>181</v>
      </c>
      <c r="E207" s="38"/>
      <c r="F207" s="231" t="s">
        <v>1096</v>
      </c>
      <c r="G207" s="38"/>
      <c r="H207" s="38"/>
      <c r="I207" s="142"/>
      <c r="J207" s="38"/>
      <c r="K207" s="38"/>
      <c r="L207" s="42"/>
      <c r="M207" s="232"/>
      <c r="N207" s="78"/>
      <c r="O207" s="78"/>
      <c r="P207" s="78"/>
      <c r="Q207" s="78"/>
      <c r="R207" s="78"/>
      <c r="S207" s="78"/>
      <c r="T207" s="79"/>
      <c r="AT207" s="15" t="s">
        <v>181</v>
      </c>
      <c r="AU207" s="15" t="s">
        <v>187</v>
      </c>
    </row>
    <row r="208" s="11" customFormat="1" ht="22.8" customHeight="1">
      <c r="B208" s="202"/>
      <c r="C208" s="203"/>
      <c r="D208" s="204" t="s">
        <v>78</v>
      </c>
      <c r="E208" s="216" t="s">
        <v>1097</v>
      </c>
      <c r="F208" s="216" t="s">
        <v>1098</v>
      </c>
      <c r="G208" s="203"/>
      <c r="H208" s="203"/>
      <c r="I208" s="206"/>
      <c r="J208" s="217">
        <f>BK208</f>
        <v>0</v>
      </c>
      <c r="K208" s="203"/>
      <c r="L208" s="208"/>
      <c r="M208" s="209"/>
      <c r="N208" s="210"/>
      <c r="O208" s="210"/>
      <c r="P208" s="211">
        <f>SUM(P209:P215)</f>
        <v>0</v>
      </c>
      <c r="Q208" s="210"/>
      <c r="R208" s="211">
        <f>SUM(R209:R215)</f>
        <v>0</v>
      </c>
      <c r="S208" s="210"/>
      <c r="T208" s="212">
        <f>SUM(T209:T215)</f>
        <v>0</v>
      </c>
      <c r="AR208" s="213" t="s">
        <v>87</v>
      </c>
      <c r="AT208" s="214" t="s">
        <v>78</v>
      </c>
      <c r="AU208" s="214" t="s">
        <v>87</v>
      </c>
      <c r="AY208" s="213" t="s">
        <v>174</v>
      </c>
      <c r="BK208" s="215">
        <f>SUM(BK209:BK215)</f>
        <v>0</v>
      </c>
    </row>
    <row r="209" s="1" customFormat="1" ht="16.5" customHeight="1">
      <c r="B209" s="37"/>
      <c r="C209" s="218" t="s">
        <v>455</v>
      </c>
      <c r="D209" s="218" t="s">
        <v>175</v>
      </c>
      <c r="E209" s="219" t="s">
        <v>1099</v>
      </c>
      <c r="F209" s="220" t="s">
        <v>1100</v>
      </c>
      <c r="G209" s="221" t="s">
        <v>417</v>
      </c>
      <c r="H209" s="222">
        <v>0.123</v>
      </c>
      <c r="I209" s="223"/>
      <c r="J209" s="224">
        <f>ROUND(I209*H209,2)</f>
        <v>0</v>
      </c>
      <c r="K209" s="220" t="s">
        <v>274</v>
      </c>
      <c r="L209" s="42"/>
      <c r="M209" s="225" t="s">
        <v>1</v>
      </c>
      <c r="N209" s="226" t="s">
        <v>50</v>
      </c>
      <c r="O209" s="78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AR209" s="15" t="s">
        <v>192</v>
      </c>
      <c r="AT209" s="15" t="s">
        <v>175</v>
      </c>
      <c r="AU209" s="15" t="s">
        <v>90</v>
      </c>
      <c r="AY209" s="15" t="s">
        <v>174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15" t="s">
        <v>87</v>
      </c>
      <c r="BK209" s="229">
        <f>ROUND(I209*H209,2)</f>
        <v>0</v>
      </c>
      <c r="BL209" s="15" t="s">
        <v>192</v>
      </c>
      <c r="BM209" s="15" t="s">
        <v>1101</v>
      </c>
    </row>
    <row r="210" s="1" customFormat="1">
      <c r="B210" s="37"/>
      <c r="C210" s="38"/>
      <c r="D210" s="230" t="s">
        <v>181</v>
      </c>
      <c r="E210" s="38"/>
      <c r="F210" s="231" t="s">
        <v>1102</v>
      </c>
      <c r="G210" s="38"/>
      <c r="H210" s="38"/>
      <c r="I210" s="142"/>
      <c r="J210" s="38"/>
      <c r="K210" s="38"/>
      <c r="L210" s="42"/>
      <c r="M210" s="232"/>
      <c r="N210" s="78"/>
      <c r="O210" s="78"/>
      <c r="P210" s="78"/>
      <c r="Q210" s="78"/>
      <c r="R210" s="78"/>
      <c r="S210" s="78"/>
      <c r="T210" s="79"/>
      <c r="AT210" s="15" t="s">
        <v>181</v>
      </c>
      <c r="AU210" s="15" t="s">
        <v>90</v>
      </c>
    </row>
    <row r="211" s="1" customFormat="1" ht="16.5" customHeight="1">
      <c r="B211" s="37"/>
      <c r="C211" s="218" t="s">
        <v>460</v>
      </c>
      <c r="D211" s="218" t="s">
        <v>175</v>
      </c>
      <c r="E211" s="219" t="s">
        <v>1103</v>
      </c>
      <c r="F211" s="220" t="s">
        <v>1104</v>
      </c>
      <c r="G211" s="221" t="s">
        <v>417</v>
      </c>
      <c r="H211" s="222">
        <v>0.123</v>
      </c>
      <c r="I211" s="223"/>
      <c r="J211" s="224">
        <f>ROUND(I211*H211,2)</f>
        <v>0</v>
      </c>
      <c r="K211" s="220" t="s">
        <v>274</v>
      </c>
      <c r="L211" s="42"/>
      <c r="M211" s="225" t="s">
        <v>1</v>
      </c>
      <c r="N211" s="226" t="s">
        <v>50</v>
      </c>
      <c r="O211" s="78"/>
      <c r="P211" s="227">
        <f>O211*H211</f>
        <v>0</v>
      </c>
      <c r="Q211" s="227">
        <v>0</v>
      </c>
      <c r="R211" s="227">
        <f>Q211*H211</f>
        <v>0</v>
      </c>
      <c r="S211" s="227">
        <v>0</v>
      </c>
      <c r="T211" s="228">
        <f>S211*H211</f>
        <v>0</v>
      </c>
      <c r="AR211" s="15" t="s">
        <v>192</v>
      </c>
      <c r="AT211" s="15" t="s">
        <v>175</v>
      </c>
      <c r="AU211" s="15" t="s">
        <v>90</v>
      </c>
      <c r="AY211" s="15" t="s">
        <v>174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5" t="s">
        <v>87</v>
      </c>
      <c r="BK211" s="229">
        <f>ROUND(I211*H211,2)</f>
        <v>0</v>
      </c>
      <c r="BL211" s="15" t="s">
        <v>192</v>
      </c>
      <c r="BM211" s="15" t="s">
        <v>1105</v>
      </c>
    </row>
    <row r="212" s="1" customFormat="1">
      <c r="B212" s="37"/>
      <c r="C212" s="38"/>
      <c r="D212" s="230" t="s">
        <v>181</v>
      </c>
      <c r="E212" s="38"/>
      <c r="F212" s="231" t="s">
        <v>1106</v>
      </c>
      <c r="G212" s="38"/>
      <c r="H212" s="38"/>
      <c r="I212" s="142"/>
      <c r="J212" s="38"/>
      <c r="K212" s="38"/>
      <c r="L212" s="42"/>
      <c r="M212" s="232"/>
      <c r="N212" s="78"/>
      <c r="O212" s="78"/>
      <c r="P212" s="78"/>
      <c r="Q212" s="78"/>
      <c r="R212" s="78"/>
      <c r="S212" s="78"/>
      <c r="T212" s="79"/>
      <c r="AT212" s="15" t="s">
        <v>181</v>
      </c>
      <c r="AU212" s="15" t="s">
        <v>90</v>
      </c>
    </row>
    <row r="213" s="1" customFormat="1" ht="16.5" customHeight="1">
      <c r="B213" s="37"/>
      <c r="C213" s="218" t="s">
        <v>466</v>
      </c>
      <c r="D213" s="218" t="s">
        <v>175</v>
      </c>
      <c r="E213" s="219" t="s">
        <v>1107</v>
      </c>
      <c r="F213" s="220" t="s">
        <v>1108</v>
      </c>
      <c r="G213" s="221" t="s">
        <v>417</v>
      </c>
      <c r="H213" s="222">
        <v>1.353</v>
      </c>
      <c r="I213" s="223"/>
      <c r="J213" s="224">
        <f>ROUND(I213*H213,2)</f>
        <v>0</v>
      </c>
      <c r="K213" s="220" t="s">
        <v>274</v>
      </c>
      <c r="L213" s="42"/>
      <c r="M213" s="225" t="s">
        <v>1</v>
      </c>
      <c r="N213" s="226" t="s">
        <v>50</v>
      </c>
      <c r="O213" s="78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AR213" s="15" t="s">
        <v>192</v>
      </c>
      <c r="AT213" s="15" t="s">
        <v>175</v>
      </c>
      <c r="AU213" s="15" t="s">
        <v>90</v>
      </c>
      <c r="AY213" s="15" t="s">
        <v>174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5" t="s">
        <v>87</v>
      </c>
      <c r="BK213" s="229">
        <f>ROUND(I213*H213,2)</f>
        <v>0</v>
      </c>
      <c r="BL213" s="15" t="s">
        <v>192</v>
      </c>
      <c r="BM213" s="15" t="s">
        <v>1109</v>
      </c>
    </row>
    <row r="214" s="1" customFormat="1">
      <c r="B214" s="37"/>
      <c r="C214" s="38"/>
      <c r="D214" s="230" t="s">
        <v>181</v>
      </c>
      <c r="E214" s="38"/>
      <c r="F214" s="231" t="s">
        <v>1110</v>
      </c>
      <c r="G214" s="38"/>
      <c r="H214" s="38"/>
      <c r="I214" s="142"/>
      <c r="J214" s="38"/>
      <c r="K214" s="38"/>
      <c r="L214" s="42"/>
      <c r="M214" s="232"/>
      <c r="N214" s="78"/>
      <c r="O214" s="78"/>
      <c r="P214" s="78"/>
      <c r="Q214" s="78"/>
      <c r="R214" s="78"/>
      <c r="S214" s="78"/>
      <c r="T214" s="79"/>
      <c r="AT214" s="15" t="s">
        <v>181</v>
      </c>
      <c r="AU214" s="15" t="s">
        <v>90</v>
      </c>
    </row>
    <row r="215" s="12" customFormat="1">
      <c r="B215" s="236"/>
      <c r="C215" s="237"/>
      <c r="D215" s="230" t="s">
        <v>287</v>
      </c>
      <c r="E215" s="237"/>
      <c r="F215" s="239" t="s">
        <v>1111</v>
      </c>
      <c r="G215" s="237"/>
      <c r="H215" s="240">
        <v>1.353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AT215" s="246" t="s">
        <v>287</v>
      </c>
      <c r="AU215" s="246" t="s">
        <v>90</v>
      </c>
      <c r="AV215" s="12" t="s">
        <v>90</v>
      </c>
      <c r="AW215" s="12" t="s">
        <v>4</v>
      </c>
      <c r="AX215" s="12" t="s">
        <v>87</v>
      </c>
      <c r="AY215" s="246" t="s">
        <v>174</v>
      </c>
    </row>
    <row r="216" s="11" customFormat="1" ht="25.92" customHeight="1">
      <c r="B216" s="202"/>
      <c r="C216" s="203"/>
      <c r="D216" s="204" t="s">
        <v>78</v>
      </c>
      <c r="E216" s="205" t="s">
        <v>520</v>
      </c>
      <c r="F216" s="205" t="s">
        <v>521</v>
      </c>
      <c r="G216" s="203"/>
      <c r="H216" s="203"/>
      <c r="I216" s="206"/>
      <c r="J216" s="207">
        <f>BK216</f>
        <v>0</v>
      </c>
      <c r="K216" s="203"/>
      <c r="L216" s="208"/>
      <c r="M216" s="209"/>
      <c r="N216" s="210"/>
      <c r="O216" s="210"/>
      <c r="P216" s="211">
        <f>P217</f>
        <v>0</v>
      </c>
      <c r="Q216" s="210"/>
      <c r="R216" s="211">
        <f>R217</f>
        <v>0.1130192</v>
      </c>
      <c r="S216" s="210"/>
      <c r="T216" s="212">
        <f>T217</f>
        <v>0</v>
      </c>
      <c r="AR216" s="213" t="s">
        <v>90</v>
      </c>
      <c r="AT216" s="214" t="s">
        <v>78</v>
      </c>
      <c r="AU216" s="214" t="s">
        <v>79</v>
      </c>
      <c r="AY216" s="213" t="s">
        <v>174</v>
      </c>
      <c r="BK216" s="215">
        <f>BK217</f>
        <v>0</v>
      </c>
    </row>
    <row r="217" s="11" customFormat="1" ht="22.8" customHeight="1">
      <c r="B217" s="202"/>
      <c r="C217" s="203"/>
      <c r="D217" s="204" t="s">
        <v>78</v>
      </c>
      <c r="E217" s="216" t="s">
        <v>522</v>
      </c>
      <c r="F217" s="216" t="s">
        <v>523</v>
      </c>
      <c r="G217" s="203"/>
      <c r="H217" s="203"/>
      <c r="I217" s="206"/>
      <c r="J217" s="217">
        <f>BK217</f>
        <v>0</v>
      </c>
      <c r="K217" s="203"/>
      <c r="L217" s="208"/>
      <c r="M217" s="209"/>
      <c r="N217" s="210"/>
      <c r="O217" s="210"/>
      <c r="P217" s="211">
        <f>SUM(P218:P240)</f>
        <v>0</v>
      </c>
      <c r="Q217" s="210"/>
      <c r="R217" s="211">
        <f>SUM(R218:R240)</f>
        <v>0.1130192</v>
      </c>
      <c r="S217" s="210"/>
      <c r="T217" s="212">
        <f>SUM(T218:T240)</f>
        <v>0</v>
      </c>
      <c r="AR217" s="213" t="s">
        <v>90</v>
      </c>
      <c r="AT217" s="214" t="s">
        <v>78</v>
      </c>
      <c r="AU217" s="214" t="s">
        <v>87</v>
      </c>
      <c r="AY217" s="213" t="s">
        <v>174</v>
      </c>
      <c r="BK217" s="215">
        <f>SUM(BK218:BK240)</f>
        <v>0</v>
      </c>
    </row>
    <row r="218" s="1" customFormat="1" ht="16.5" customHeight="1">
      <c r="B218" s="37"/>
      <c r="C218" s="218" t="s">
        <v>472</v>
      </c>
      <c r="D218" s="218" t="s">
        <v>175</v>
      </c>
      <c r="E218" s="219" t="s">
        <v>525</v>
      </c>
      <c r="F218" s="220" t="s">
        <v>526</v>
      </c>
      <c r="G218" s="221" t="s">
        <v>305</v>
      </c>
      <c r="H218" s="222">
        <v>6.2999999999999998</v>
      </c>
      <c r="I218" s="223"/>
      <c r="J218" s="224">
        <f>ROUND(I218*H218,2)</f>
        <v>0</v>
      </c>
      <c r="K218" s="220" t="s">
        <v>274</v>
      </c>
      <c r="L218" s="42"/>
      <c r="M218" s="225" t="s">
        <v>1</v>
      </c>
      <c r="N218" s="226" t="s">
        <v>50</v>
      </c>
      <c r="O218" s="78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AR218" s="15" t="s">
        <v>347</v>
      </c>
      <c r="AT218" s="15" t="s">
        <v>175</v>
      </c>
      <c r="AU218" s="15" t="s">
        <v>90</v>
      </c>
      <c r="AY218" s="15" t="s">
        <v>174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5" t="s">
        <v>87</v>
      </c>
      <c r="BK218" s="229">
        <f>ROUND(I218*H218,2)</f>
        <v>0</v>
      </c>
      <c r="BL218" s="15" t="s">
        <v>347</v>
      </c>
      <c r="BM218" s="15" t="s">
        <v>1112</v>
      </c>
    </row>
    <row r="219" s="1" customFormat="1">
      <c r="B219" s="37"/>
      <c r="C219" s="38"/>
      <c r="D219" s="230" t="s">
        <v>181</v>
      </c>
      <c r="E219" s="38"/>
      <c r="F219" s="231" t="s">
        <v>1113</v>
      </c>
      <c r="G219" s="38"/>
      <c r="H219" s="38"/>
      <c r="I219" s="142"/>
      <c r="J219" s="38"/>
      <c r="K219" s="38"/>
      <c r="L219" s="42"/>
      <c r="M219" s="232"/>
      <c r="N219" s="78"/>
      <c r="O219" s="78"/>
      <c r="P219" s="78"/>
      <c r="Q219" s="78"/>
      <c r="R219" s="78"/>
      <c r="S219" s="78"/>
      <c r="T219" s="79"/>
      <c r="AT219" s="15" t="s">
        <v>181</v>
      </c>
      <c r="AU219" s="15" t="s">
        <v>90</v>
      </c>
    </row>
    <row r="220" s="12" customFormat="1">
      <c r="B220" s="236"/>
      <c r="C220" s="237"/>
      <c r="D220" s="230" t="s">
        <v>287</v>
      </c>
      <c r="E220" s="238" t="s">
        <v>1</v>
      </c>
      <c r="F220" s="239" t="s">
        <v>1114</v>
      </c>
      <c r="G220" s="237"/>
      <c r="H220" s="240">
        <v>6.2999999999999998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AT220" s="246" t="s">
        <v>287</v>
      </c>
      <c r="AU220" s="246" t="s">
        <v>90</v>
      </c>
      <c r="AV220" s="12" t="s">
        <v>90</v>
      </c>
      <c r="AW220" s="12" t="s">
        <v>40</v>
      </c>
      <c r="AX220" s="12" t="s">
        <v>87</v>
      </c>
      <c r="AY220" s="246" t="s">
        <v>174</v>
      </c>
    </row>
    <row r="221" s="1" customFormat="1" ht="16.5" customHeight="1">
      <c r="B221" s="37"/>
      <c r="C221" s="218" t="s">
        <v>477</v>
      </c>
      <c r="D221" s="218" t="s">
        <v>175</v>
      </c>
      <c r="E221" s="219" t="s">
        <v>1115</v>
      </c>
      <c r="F221" s="220" t="s">
        <v>1116</v>
      </c>
      <c r="G221" s="221" t="s">
        <v>305</v>
      </c>
      <c r="H221" s="222">
        <v>15.300000000000001</v>
      </c>
      <c r="I221" s="223"/>
      <c r="J221" s="224">
        <f>ROUND(I221*H221,2)</f>
        <v>0</v>
      </c>
      <c r="K221" s="220" t="s">
        <v>274</v>
      </c>
      <c r="L221" s="42"/>
      <c r="M221" s="225" t="s">
        <v>1</v>
      </c>
      <c r="N221" s="226" t="s">
        <v>50</v>
      </c>
      <c r="O221" s="78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AR221" s="15" t="s">
        <v>347</v>
      </c>
      <c r="AT221" s="15" t="s">
        <v>175</v>
      </c>
      <c r="AU221" s="15" t="s">
        <v>90</v>
      </c>
      <c r="AY221" s="15" t="s">
        <v>174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5" t="s">
        <v>87</v>
      </c>
      <c r="BK221" s="229">
        <f>ROUND(I221*H221,2)</f>
        <v>0</v>
      </c>
      <c r="BL221" s="15" t="s">
        <v>347</v>
      </c>
      <c r="BM221" s="15" t="s">
        <v>1117</v>
      </c>
    </row>
    <row r="222" s="1" customFormat="1">
      <c r="B222" s="37"/>
      <c r="C222" s="38"/>
      <c r="D222" s="230" t="s">
        <v>181</v>
      </c>
      <c r="E222" s="38"/>
      <c r="F222" s="231" t="s">
        <v>1118</v>
      </c>
      <c r="G222" s="38"/>
      <c r="H222" s="38"/>
      <c r="I222" s="142"/>
      <c r="J222" s="38"/>
      <c r="K222" s="38"/>
      <c r="L222" s="42"/>
      <c r="M222" s="232"/>
      <c r="N222" s="78"/>
      <c r="O222" s="78"/>
      <c r="P222" s="78"/>
      <c r="Q222" s="78"/>
      <c r="R222" s="78"/>
      <c r="S222" s="78"/>
      <c r="T222" s="79"/>
      <c r="AT222" s="15" t="s">
        <v>181</v>
      </c>
      <c r="AU222" s="15" t="s">
        <v>90</v>
      </c>
    </row>
    <row r="223" s="12" customFormat="1">
      <c r="B223" s="236"/>
      <c r="C223" s="237"/>
      <c r="D223" s="230" t="s">
        <v>287</v>
      </c>
      <c r="E223" s="238" t="s">
        <v>1</v>
      </c>
      <c r="F223" s="239" t="s">
        <v>1119</v>
      </c>
      <c r="G223" s="237"/>
      <c r="H223" s="240">
        <v>15.300000000000001</v>
      </c>
      <c r="I223" s="241"/>
      <c r="J223" s="237"/>
      <c r="K223" s="237"/>
      <c r="L223" s="242"/>
      <c r="M223" s="243"/>
      <c r="N223" s="244"/>
      <c r="O223" s="244"/>
      <c r="P223" s="244"/>
      <c r="Q223" s="244"/>
      <c r="R223" s="244"/>
      <c r="S223" s="244"/>
      <c r="T223" s="245"/>
      <c r="AT223" s="246" t="s">
        <v>287</v>
      </c>
      <c r="AU223" s="246" t="s">
        <v>90</v>
      </c>
      <c r="AV223" s="12" t="s">
        <v>90</v>
      </c>
      <c r="AW223" s="12" t="s">
        <v>40</v>
      </c>
      <c r="AX223" s="12" t="s">
        <v>87</v>
      </c>
      <c r="AY223" s="246" t="s">
        <v>174</v>
      </c>
    </row>
    <row r="224" s="1" customFormat="1" ht="16.5" customHeight="1">
      <c r="B224" s="37"/>
      <c r="C224" s="247" t="s">
        <v>484</v>
      </c>
      <c r="D224" s="247" t="s">
        <v>312</v>
      </c>
      <c r="E224" s="248" t="s">
        <v>530</v>
      </c>
      <c r="F224" s="249" t="s">
        <v>531</v>
      </c>
      <c r="G224" s="250" t="s">
        <v>417</v>
      </c>
      <c r="H224" s="251">
        <v>0.0080000000000000002</v>
      </c>
      <c r="I224" s="252"/>
      <c r="J224" s="253">
        <f>ROUND(I224*H224,2)</f>
        <v>0</v>
      </c>
      <c r="K224" s="249" t="s">
        <v>274</v>
      </c>
      <c r="L224" s="254"/>
      <c r="M224" s="255" t="s">
        <v>1</v>
      </c>
      <c r="N224" s="256" t="s">
        <v>50</v>
      </c>
      <c r="O224" s="78"/>
      <c r="P224" s="227">
        <f>O224*H224</f>
        <v>0</v>
      </c>
      <c r="Q224" s="227">
        <v>1</v>
      </c>
      <c r="R224" s="227">
        <f>Q224*H224</f>
        <v>0.0080000000000000002</v>
      </c>
      <c r="S224" s="227">
        <v>0</v>
      </c>
      <c r="T224" s="228">
        <f>S224*H224</f>
        <v>0</v>
      </c>
      <c r="AR224" s="15" t="s">
        <v>432</v>
      </c>
      <c r="AT224" s="15" t="s">
        <v>312</v>
      </c>
      <c r="AU224" s="15" t="s">
        <v>90</v>
      </c>
      <c r="AY224" s="15" t="s">
        <v>174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15" t="s">
        <v>87</v>
      </c>
      <c r="BK224" s="229">
        <f>ROUND(I224*H224,2)</f>
        <v>0</v>
      </c>
      <c r="BL224" s="15" t="s">
        <v>347</v>
      </c>
      <c r="BM224" s="15" t="s">
        <v>1120</v>
      </c>
    </row>
    <row r="225" s="1" customFormat="1">
      <c r="B225" s="37"/>
      <c r="C225" s="38"/>
      <c r="D225" s="230" t="s">
        <v>181</v>
      </c>
      <c r="E225" s="38"/>
      <c r="F225" s="231" t="s">
        <v>1121</v>
      </c>
      <c r="G225" s="38"/>
      <c r="H225" s="38"/>
      <c r="I225" s="142"/>
      <c r="J225" s="38"/>
      <c r="K225" s="38"/>
      <c r="L225" s="42"/>
      <c r="M225" s="232"/>
      <c r="N225" s="78"/>
      <c r="O225" s="78"/>
      <c r="P225" s="78"/>
      <c r="Q225" s="78"/>
      <c r="R225" s="78"/>
      <c r="S225" s="78"/>
      <c r="T225" s="79"/>
      <c r="AT225" s="15" t="s">
        <v>181</v>
      </c>
      <c r="AU225" s="15" t="s">
        <v>90</v>
      </c>
    </row>
    <row r="226" s="12" customFormat="1">
      <c r="B226" s="236"/>
      <c r="C226" s="237"/>
      <c r="D226" s="230" t="s">
        <v>287</v>
      </c>
      <c r="E226" s="237"/>
      <c r="F226" s="239" t="s">
        <v>1122</v>
      </c>
      <c r="G226" s="237"/>
      <c r="H226" s="240">
        <v>0.0080000000000000002</v>
      </c>
      <c r="I226" s="241"/>
      <c r="J226" s="237"/>
      <c r="K226" s="237"/>
      <c r="L226" s="242"/>
      <c r="M226" s="243"/>
      <c r="N226" s="244"/>
      <c r="O226" s="244"/>
      <c r="P226" s="244"/>
      <c r="Q226" s="244"/>
      <c r="R226" s="244"/>
      <c r="S226" s="244"/>
      <c r="T226" s="245"/>
      <c r="AT226" s="246" t="s">
        <v>287</v>
      </c>
      <c r="AU226" s="246" t="s">
        <v>90</v>
      </c>
      <c r="AV226" s="12" t="s">
        <v>90</v>
      </c>
      <c r="AW226" s="12" t="s">
        <v>4</v>
      </c>
      <c r="AX226" s="12" t="s">
        <v>87</v>
      </c>
      <c r="AY226" s="246" t="s">
        <v>174</v>
      </c>
    </row>
    <row r="227" s="1" customFormat="1" ht="16.5" customHeight="1">
      <c r="B227" s="37"/>
      <c r="C227" s="218" t="s">
        <v>489</v>
      </c>
      <c r="D227" s="218" t="s">
        <v>175</v>
      </c>
      <c r="E227" s="219" t="s">
        <v>536</v>
      </c>
      <c r="F227" s="220" t="s">
        <v>537</v>
      </c>
      <c r="G227" s="221" t="s">
        <v>305</v>
      </c>
      <c r="H227" s="222">
        <v>6.2999999999999998</v>
      </c>
      <c r="I227" s="223"/>
      <c r="J227" s="224">
        <f>ROUND(I227*H227,2)</f>
        <v>0</v>
      </c>
      <c r="K227" s="220" t="s">
        <v>274</v>
      </c>
      <c r="L227" s="42"/>
      <c r="M227" s="225" t="s">
        <v>1</v>
      </c>
      <c r="N227" s="226" t="s">
        <v>50</v>
      </c>
      <c r="O227" s="78"/>
      <c r="P227" s="227">
        <f>O227*H227</f>
        <v>0</v>
      </c>
      <c r="Q227" s="227">
        <v>0.00040000000000000002</v>
      </c>
      <c r="R227" s="227">
        <f>Q227*H227</f>
        <v>0.0025200000000000001</v>
      </c>
      <c r="S227" s="227">
        <v>0</v>
      </c>
      <c r="T227" s="228">
        <f>S227*H227</f>
        <v>0</v>
      </c>
      <c r="AR227" s="15" t="s">
        <v>347</v>
      </c>
      <c r="AT227" s="15" t="s">
        <v>175</v>
      </c>
      <c r="AU227" s="15" t="s">
        <v>90</v>
      </c>
      <c r="AY227" s="15" t="s">
        <v>174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5" t="s">
        <v>87</v>
      </c>
      <c r="BK227" s="229">
        <f>ROUND(I227*H227,2)</f>
        <v>0</v>
      </c>
      <c r="BL227" s="15" t="s">
        <v>347</v>
      </c>
      <c r="BM227" s="15" t="s">
        <v>1123</v>
      </c>
    </row>
    <row r="228" s="1" customFormat="1">
      <c r="B228" s="37"/>
      <c r="C228" s="38"/>
      <c r="D228" s="230" t="s">
        <v>181</v>
      </c>
      <c r="E228" s="38"/>
      <c r="F228" s="231" t="s">
        <v>1124</v>
      </c>
      <c r="G228" s="38"/>
      <c r="H228" s="38"/>
      <c r="I228" s="142"/>
      <c r="J228" s="38"/>
      <c r="K228" s="38"/>
      <c r="L228" s="42"/>
      <c r="M228" s="232"/>
      <c r="N228" s="78"/>
      <c r="O228" s="78"/>
      <c r="P228" s="78"/>
      <c r="Q228" s="78"/>
      <c r="R228" s="78"/>
      <c r="S228" s="78"/>
      <c r="T228" s="79"/>
      <c r="AT228" s="15" t="s">
        <v>181</v>
      </c>
      <c r="AU228" s="15" t="s">
        <v>90</v>
      </c>
    </row>
    <row r="229" s="12" customFormat="1">
      <c r="B229" s="236"/>
      <c r="C229" s="237"/>
      <c r="D229" s="230" t="s">
        <v>287</v>
      </c>
      <c r="E229" s="238" t="s">
        <v>1</v>
      </c>
      <c r="F229" s="239" t="s">
        <v>1114</v>
      </c>
      <c r="G229" s="237"/>
      <c r="H229" s="240">
        <v>6.2999999999999998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AT229" s="246" t="s">
        <v>287</v>
      </c>
      <c r="AU229" s="246" t="s">
        <v>90</v>
      </c>
      <c r="AV229" s="12" t="s">
        <v>90</v>
      </c>
      <c r="AW229" s="12" t="s">
        <v>40</v>
      </c>
      <c r="AX229" s="12" t="s">
        <v>87</v>
      </c>
      <c r="AY229" s="246" t="s">
        <v>174</v>
      </c>
    </row>
    <row r="230" s="1" customFormat="1" ht="16.5" customHeight="1">
      <c r="B230" s="37"/>
      <c r="C230" s="247" t="s">
        <v>495</v>
      </c>
      <c r="D230" s="247" t="s">
        <v>312</v>
      </c>
      <c r="E230" s="248" t="s">
        <v>541</v>
      </c>
      <c r="F230" s="249" t="s">
        <v>542</v>
      </c>
      <c r="G230" s="250" t="s">
        <v>305</v>
      </c>
      <c r="H230" s="251">
        <v>7.2450000000000001</v>
      </c>
      <c r="I230" s="252"/>
      <c r="J230" s="253">
        <f>ROUND(I230*H230,2)</f>
        <v>0</v>
      </c>
      <c r="K230" s="249" t="s">
        <v>274</v>
      </c>
      <c r="L230" s="254"/>
      <c r="M230" s="255" t="s">
        <v>1</v>
      </c>
      <c r="N230" s="256" t="s">
        <v>50</v>
      </c>
      <c r="O230" s="78"/>
      <c r="P230" s="227">
        <f>O230*H230</f>
        <v>0</v>
      </c>
      <c r="Q230" s="227">
        <v>0.0038800000000000002</v>
      </c>
      <c r="R230" s="227">
        <f>Q230*H230</f>
        <v>0.028110600000000003</v>
      </c>
      <c r="S230" s="227">
        <v>0</v>
      </c>
      <c r="T230" s="228">
        <f>S230*H230</f>
        <v>0</v>
      </c>
      <c r="AR230" s="15" t="s">
        <v>432</v>
      </c>
      <c r="AT230" s="15" t="s">
        <v>312</v>
      </c>
      <c r="AU230" s="15" t="s">
        <v>90</v>
      </c>
      <c r="AY230" s="15" t="s">
        <v>174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5" t="s">
        <v>87</v>
      </c>
      <c r="BK230" s="229">
        <f>ROUND(I230*H230,2)</f>
        <v>0</v>
      </c>
      <c r="BL230" s="15" t="s">
        <v>347</v>
      </c>
      <c r="BM230" s="15" t="s">
        <v>1125</v>
      </c>
    </row>
    <row r="231" s="1" customFormat="1">
      <c r="B231" s="37"/>
      <c r="C231" s="38"/>
      <c r="D231" s="230" t="s">
        <v>181</v>
      </c>
      <c r="E231" s="38"/>
      <c r="F231" s="231" t="s">
        <v>1126</v>
      </c>
      <c r="G231" s="38"/>
      <c r="H231" s="38"/>
      <c r="I231" s="142"/>
      <c r="J231" s="38"/>
      <c r="K231" s="38"/>
      <c r="L231" s="42"/>
      <c r="M231" s="232"/>
      <c r="N231" s="78"/>
      <c r="O231" s="78"/>
      <c r="P231" s="78"/>
      <c r="Q231" s="78"/>
      <c r="R231" s="78"/>
      <c r="S231" s="78"/>
      <c r="T231" s="79"/>
      <c r="AT231" s="15" t="s">
        <v>181</v>
      </c>
      <c r="AU231" s="15" t="s">
        <v>90</v>
      </c>
    </row>
    <row r="232" s="12" customFormat="1">
      <c r="B232" s="236"/>
      <c r="C232" s="237"/>
      <c r="D232" s="230" t="s">
        <v>287</v>
      </c>
      <c r="E232" s="237"/>
      <c r="F232" s="239" t="s">
        <v>1127</v>
      </c>
      <c r="G232" s="237"/>
      <c r="H232" s="240">
        <v>7.2450000000000001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AT232" s="246" t="s">
        <v>287</v>
      </c>
      <c r="AU232" s="246" t="s">
        <v>90</v>
      </c>
      <c r="AV232" s="12" t="s">
        <v>90</v>
      </c>
      <c r="AW232" s="12" t="s">
        <v>4</v>
      </c>
      <c r="AX232" s="12" t="s">
        <v>87</v>
      </c>
      <c r="AY232" s="246" t="s">
        <v>174</v>
      </c>
    </row>
    <row r="233" s="1" customFormat="1" ht="16.5" customHeight="1">
      <c r="B233" s="37"/>
      <c r="C233" s="218" t="s">
        <v>500</v>
      </c>
      <c r="D233" s="218" t="s">
        <v>175</v>
      </c>
      <c r="E233" s="219" t="s">
        <v>1128</v>
      </c>
      <c r="F233" s="220" t="s">
        <v>1129</v>
      </c>
      <c r="G233" s="221" t="s">
        <v>305</v>
      </c>
      <c r="H233" s="222">
        <v>15.300000000000001</v>
      </c>
      <c r="I233" s="223"/>
      <c r="J233" s="224">
        <f>ROUND(I233*H233,2)</f>
        <v>0</v>
      </c>
      <c r="K233" s="220" t="s">
        <v>274</v>
      </c>
      <c r="L233" s="42"/>
      <c r="M233" s="225" t="s">
        <v>1</v>
      </c>
      <c r="N233" s="226" t="s">
        <v>50</v>
      </c>
      <c r="O233" s="78"/>
      <c r="P233" s="227">
        <f>O233*H233</f>
        <v>0</v>
      </c>
      <c r="Q233" s="227">
        <v>0.00040000000000000002</v>
      </c>
      <c r="R233" s="227">
        <f>Q233*H233</f>
        <v>0.0061200000000000004</v>
      </c>
      <c r="S233" s="227">
        <v>0</v>
      </c>
      <c r="T233" s="228">
        <f>S233*H233</f>
        <v>0</v>
      </c>
      <c r="AR233" s="15" t="s">
        <v>347</v>
      </c>
      <c r="AT233" s="15" t="s">
        <v>175</v>
      </c>
      <c r="AU233" s="15" t="s">
        <v>90</v>
      </c>
      <c r="AY233" s="15" t="s">
        <v>174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5" t="s">
        <v>87</v>
      </c>
      <c r="BK233" s="229">
        <f>ROUND(I233*H233,2)</f>
        <v>0</v>
      </c>
      <c r="BL233" s="15" t="s">
        <v>347</v>
      </c>
      <c r="BM233" s="15" t="s">
        <v>1130</v>
      </c>
    </row>
    <row r="234" s="1" customFormat="1">
      <c r="B234" s="37"/>
      <c r="C234" s="38"/>
      <c r="D234" s="230" t="s">
        <v>181</v>
      </c>
      <c r="E234" s="38"/>
      <c r="F234" s="231" t="s">
        <v>1131</v>
      </c>
      <c r="G234" s="38"/>
      <c r="H234" s="38"/>
      <c r="I234" s="142"/>
      <c r="J234" s="38"/>
      <c r="K234" s="38"/>
      <c r="L234" s="42"/>
      <c r="M234" s="232"/>
      <c r="N234" s="78"/>
      <c r="O234" s="78"/>
      <c r="P234" s="78"/>
      <c r="Q234" s="78"/>
      <c r="R234" s="78"/>
      <c r="S234" s="78"/>
      <c r="T234" s="79"/>
      <c r="AT234" s="15" t="s">
        <v>181</v>
      </c>
      <c r="AU234" s="15" t="s">
        <v>90</v>
      </c>
    </row>
    <row r="235" s="12" customFormat="1">
      <c r="B235" s="236"/>
      <c r="C235" s="237"/>
      <c r="D235" s="230" t="s">
        <v>287</v>
      </c>
      <c r="E235" s="238" t="s">
        <v>1</v>
      </c>
      <c r="F235" s="239" t="s">
        <v>1119</v>
      </c>
      <c r="G235" s="237"/>
      <c r="H235" s="240">
        <v>15.300000000000001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AT235" s="246" t="s">
        <v>287</v>
      </c>
      <c r="AU235" s="246" t="s">
        <v>90</v>
      </c>
      <c r="AV235" s="12" t="s">
        <v>90</v>
      </c>
      <c r="AW235" s="12" t="s">
        <v>40</v>
      </c>
      <c r="AX235" s="12" t="s">
        <v>87</v>
      </c>
      <c r="AY235" s="246" t="s">
        <v>174</v>
      </c>
    </row>
    <row r="236" s="1" customFormat="1" ht="16.5" customHeight="1">
      <c r="B236" s="37"/>
      <c r="C236" s="247" t="s">
        <v>504</v>
      </c>
      <c r="D236" s="247" t="s">
        <v>312</v>
      </c>
      <c r="E236" s="248" t="s">
        <v>541</v>
      </c>
      <c r="F236" s="249" t="s">
        <v>542</v>
      </c>
      <c r="G236" s="250" t="s">
        <v>305</v>
      </c>
      <c r="H236" s="251">
        <v>17.594999999999999</v>
      </c>
      <c r="I236" s="252"/>
      <c r="J236" s="253">
        <f>ROUND(I236*H236,2)</f>
        <v>0</v>
      </c>
      <c r="K236" s="249" t="s">
        <v>274</v>
      </c>
      <c r="L236" s="254"/>
      <c r="M236" s="255" t="s">
        <v>1</v>
      </c>
      <c r="N236" s="256" t="s">
        <v>50</v>
      </c>
      <c r="O236" s="78"/>
      <c r="P236" s="227">
        <f>O236*H236</f>
        <v>0</v>
      </c>
      <c r="Q236" s="227">
        <v>0.0038800000000000002</v>
      </c>
      <c r="R236" s="227">
        <f>Q236*H236</f>
        <v>0.068268599999999999</v>
      </c>
      <c r="S236" s="227">
        <v>0</v>
      </c>
      <c r="T236" s="228">
        <f>S236*H236</f>
        <v>0</v>
      </c>
      <c r="AR236" s="15" t="s">
        <v>432</v>
      </c>
      <c r="AT236" s="15" t="s">
        <v>312</v>
      </c>
      <c r="AU236" s="15" t="s">
        <v>90</v>
      </c>
      <c r="AY236" s="15" t="s">
        <v>174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5" t="s">
        <v>87</v>
      </c>
      <c r="BK236" s="229">
        <f>ROUND(I236*H236,2)</f>
        <v>0</v>
      </c>
      <c r="BL236" s="15" t="s">
        <v>347</v>
      </c>
      <c r="BM236" s="15" t="s">
        <v>1132</v>
      </c>
    </row>
    <row r="237" s="1" customFormat="1">
      <c r="B237" s="37"/>
      <c r="C237" s="38"/>
      <c r="D237" s="230" t="s">
        <v>181</v>
      </c>
      <c r="E237" s="38"/>
      <c r="F237" s="231" t="s">
        <v>1126</v>
      </c>
      <c r="G237" s="38"/>
      <c r="H237" s="38"/>
      <c r="I237" s="142"/>
      <c r="J237" s="38"/>
      <c r="K237" s="38"/>
      <c r="L237" s="42"/>
      <c r="M237" s="232"/>
      <c r="N237" s="78"/>
      <c r="O237" s="78"/>
      <c r="P237" s="78"/>
      <c r="Q237" s="78"/>
      <c r="R237" s="78"/>
      <c r="S237" s="78"/>
      <c r="T237" s="79"/>
      <c r="AT237" s="15" t="s">
        <v>181</v>
      </c>
      <c r="AU237" s="15" t="s">
        <v>90</v>
      </c>
    </row>
    <row r="238" s="12" customFormat="1">
      <c r="B238" s="236"/>
      <c r="C238" s="237"/>
      <c r="D238" s="230" t="s">
        <v>287</v>
      </c>
      <c r="E238" s="238" t="s">
        <v>1</v>
      </c>
      <c r="F238" s="239" t="s">
        <v>1133</v>
      </c>
      <c r="G238" s="237"/>
      <c r="H238" s="240">
        <v>17.594999999999999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AT238" s="246" t="s">
        <v>287</v>
      </c>
      <c r="AU238" s="246" t="s">
        <v>90</v>
      </c>
      <c r="AV238" s="12" t="s">
        <v>90</v>
      </c>
      <c r="AW238" s="12" t="s">
        <v>40</v>
      </c>
      <c r="AX238" s="12" t="s">
        <v>87</v>
      </c>
      <c r="AY238" s="246" t="s">
        <v>174</v>
      </c>
    </row>
    <row r="239" s="1" customFormat="1" ht="16.5" customHeight="1">
      <c r="B239" s="37"/>
      <c r="C239" s="218" t="s">
        <v>510</v>
      </c>
      <c r="D239" s="218" t="s">
        <v>175</v>
      </c>
      <c r="E239" s="219" t="s">
        <v>547</v>
      </c>
      <c r="F239" s="220" t="s">
        <v>548</v>
      </c>
      <c r="G239" s="221" t="s">
        <v>417</v>
      </c>
      <c r="H239" s="222">
        <v>0.113</v>
      </c>
      <c r="I239" s="223"/>
      <c r="J239" s="224">
        <f>ROUND(I239*H239,2)</f>
        <v>0</v>
      </c>
      <c r="K239" s="220" t="s">
        <v>274</v>
      </c>
      <c r="L239" s="42"/>
      <c r="M239" s="225" t="s">
        <v>1</v>
      </c>
      <c r="N239" s="226" t="s">
        <v>50</v>
      </c>
      <c r="O239" s="78"/>
      <c r="P239" s="227">
        <f>O239*H239</f>
        <v>0</v>
      </c>
      <c r="Q239" s="227">
        <v>0</v>
      </c>
      <c r="R239" s="227">
        <f>Q239*H239</f>
        <v>0</v>
      </c>
      <c r="S239" s="227">
        <v>0</v>
      </c>
      <c r="T239" s="228">
        <f>S239*H239</f>
        <v>0</v>
      </c>
      <c r="AR239" s="15" t="s">
        <v>347</v>
      </c>
      <c r="AT239" s="15" t="s">
        <v>175</v>
      </c>
      <c r="AU239" s="15" t="s">
        <v>90</v>
      </c>
      <c r="AY239" s="15" t="s">
        <v>174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5" t="s">
        <v>87</v>
      </c>
      <c r="BK239" s="229">
        <f>ROUND(I239*H239,2)</f>
        <v>0</v>
      </c>
      <c r="BL239" s="15" t="s">
        <v>347</v>
      </c>
      <c r="BM239" s="15" t="s">
        <v>1134</v>
      </c>
    </row>
    <row r="240" s="1" customFormat="1">
      <c r="B240" s="37"/>
      <c r="C240" s="38"/>
      <c r="D240" s="230" t="s">
        <v>181</v>
      </c>
      <c r="E240" s="38"/>
      <c r="F240" s="231" t="s">
        <v>550</v>
      </c>
      <c r="G240" s="38"/>
      <c r="H240" s="38"/>
      <c r="I240" s="142"/>
      <c r="J240" s="38"/>
      <c r="K240" s="38"/>
      <c r="L240" s="42"/>
      <c r="M240" s="232"/>
      <c r="N240" s="78"/>
      <c r="O240" s="78"/>
      <c r="P240" s="78"/>
      <c r="Q240" s="78"/>
      <c r="R240" s="78"/>
      <c r="S240" s="78"/>
      <c r="T240" s="79"/>
      <c r="AT240" s="15" t="s">
        <v>181</v>
      </c>
      <c r="AU240" s="15" t="s">
        <v>90</v>
      </c>
    </row>
    <row r="241" s="11" customFormat="1" ht="25.92" customHeight="1">
      <c r="B241" s="202"/>
      <c r="C241" s="203"/>
      <c r="D241" s="204" t="s">
        <v>78</v>
      </c>
      <c r="E241" s="205" t="s">
        <v>312</v>
      </c>
      <c r="F241" s="205" t="s">
        <v>1135</v>
      </c>
      <c r="G241" s="203"/>
      <c r="H241" s="203"/>
      <c r="I241" s="206"/>
      <c r="J241" s="207">
        <f>BK241</f>
        <v>0</v>
      </c>
      <c r="K241" s="203"/>
      <c r="L241" s="208"/>
      <c r="M241" s="209"/>
      <c r="N241" s="210"/>
      <c r="O241" s="210"/>
      <c r="P241" s="211">
        <f>P242</f>
        <v>0</v>
      </c>
      <c r="Q241" s="210"/>
      <c r="R241" s="211">
        <f>R242</f>
        <v>0</v>
      </c>
      <c r="S241" s="210"/>
      <c r="T241" s="212">
        <f>T242</f>
        <v>0</v>
      </c>
      <c r="AR241" s="213" t="s">
        <v>187</v>
      </c>
      <c r="AT241" s="214" t="s">
        <v>78</v>
      </c>
      <c r="AU241" s="214" t="s">
        <v>79</v>
      </c>
      <c r="AY241" s="213" t="s">
        <v>174</v>
      </c>
      <c r="BK241" s="215">
        <f>BK242</f>
        <v>0</v>
      </c>
    </row>
    <row r="242" s="11" customFormat="1" ht="22.8" customHeight="1">
      <c r="B242" s="202"/>
      <c r="C242" s="203"/>
      <c r="D242" s="204" t="s">
        <v>78</v>
      </c>
      <c r="E242" s="216" t="s">
        <v>1136</v>
      </c>
      <c r="F242" s="216" t="s">
        <v>1137</v>
      </c>
      <c r="G242" s="203"/>
      <c r="H242" s="203"/>
      <c r="I242" s="206"/>
      <c r="J242" s="217">
        <f>BK242</f>
        <v>0</v>
      </c>
      <c r="K242" s="203"/>
      <c r="L242" s="208"/>
      <c r="M242" s="209"/>
      <c r="N242" s="210"/>
      <c r="O242" s="210"/>
      <c r="P242" s="211">
        <f>SUM(P243:P245)</f>
        <v>0</v>
      </c>
      <c r="Q242" s="210"/>
      <c r="R242" s="211">
        <f>SUM(R243:R245)</f>
        <v>0</v>
      </c>
      <c r="S242" s="210"/>
      <c r="T242" s="212">
        <f>SUM(T243:T245)</f>
        <v>0</v>
      </c>
      <c r="AR242" s="213" t="s">
        <v>187</v>
      </c>
      <c r="AT242" s="214" t="s">
        <v>78</v>
      </c>
      <c r="AU242" s="214" t="s">
        <v>87</v>
      </c>
      <c r="AY242" s="213" t="s">
        <v>174</v>
      </c>
      <c r="BK242" s="215">
        <f>SUM(BK243:BK245)</f>
        <v>0</v>
      </c>
    </row>
    <row r="243" s="1" customFormat="1" ht="16.5" customHeight="1">
      <c r="B243" s="37"/>
      <c r="C243" s="218" t="s">
        <v>516</v>
      </c>
      <c r="D243" s="218" t="s">
        <v>175</v>
      </c>
      <c r="E243" s="219" t="s">
        <v>1138</v>
      </c>
      <c r="F243" s="220" t="s">
        <v>1139</v>
      </c>
      <c r="G243" s="221" t="s">
        <v>284</v>
      </c>
      <c r="H243" s="222">
        <v>14.880000000000001</v>
      </c>
      <c r="I243" s="223"/>
      <c r="J243" s="224">
        <f>ROUND(I243*H243,2)</f>
        <v>0</v>
      </c>
      <c r="K243" s="220" t="s">
        <v>274</v>
      </c>
      <c r="L243" s="42"/>
      <c r="M243" s="225" t="s">
        <v>1</v>
      </c>
      <c r="N243" s="226" t="s">
        <v>50</v>
      </c>
      <c r="O243" s="78"/>
      <c r="P243" s="227">
        <f>O243*H243</f>
        <v>0</v>
      </c>
      <c r="Q243" s="227">
        <v>0</v>
      </c>
      <c r="R243" s="227">
        <f>Q243*H243</f>
        <v>0</v>
      </c>
      <c r="S243" s="227">
        <v>0</v>
      </c>
      <c r="T243" s="228">
        <f>S243*H243</f>
        <v>0</v>
      </c>
      <c r="AR243" s="15" t="s">
        <v>612</v>
      </c>
      <c r="AT243" s="15" t="s">
        <v>175</v>
      </c>
      <c r="AU243" s="15" t="s">
        <v>90</v>
      </c>
      <c r="AY243" s="15" t="s">
        <v>174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15" t="s">
        <v>87</v>
      </c>
      <c r="BK243" s="229">
        <f>ROUND(I243*H243,2)</f>
        <v>0</v>
      </c>
      <c r="BL243" s="15" t="s">
        <v>612</v>
      </c>
      <c r="BM243" s="15" t="s">
        <v>1140</v>
      </c>
    </row>
    <row r="244" s="1" customFormat="1">
      <c r="B244" s="37"/>
      <c r="C244" s="38"/>
      <c r="D244" s="230" t="s">
        <v>181</v>
      </c>
      <c r="E244" s="38"/>
      <c r="F244" s="231" t="s">
        <v>1141</v>
      </c>
      <c r="G244" s="38"/>
      <c r="H244" s="38"/>
      <c r="I244" s="142"/>
      <c r="J244" s="38"/>
      <c r="K244" s="38"/>
      <c r="L244" s="42"/>
      <c r="M244" s="232"/>
      <c r="N244" s="78"/>
      <c r="O244" s="78"/>
      <c r="P244" s="78"/>
      <c r="Q244" s="78"/>
      <c r="R244" s="78"/>
      <c r="S244" s="78"/>
      <c r="T244" s="79"/>
      <c r="AT244" s="15" t="s">
        <v>181</v>
      </c>
      <c r="AU244" s="15" t="s">
        <v>90</v>
      </c>
    </row>
    <row r="245" s="12" customFormat="1">
      <c r="B245" s="236"/>
      <c r="C245" s="237"/>
      <c r="D245" s="230" t="s">
        <v>287</v>
      </c>
      <c r="E245" s="238" t="s">
        <v>1</v>
      </c>
      <c r="F245" s="239" t="s">
        <v>952</v>
      </c>
      <c r="G245" s="237"/>
      <c r="H245" s="240">
        <v>14.880000000000001</v>
      </c>
      <c r="I245" s="241"/>
      <c r="J245" s="237"/>
      <c r="K245" s="237"/>
      <c r="L245" s="242"/>
      <c r="M245" s="257"/>
      <c r="N245" s="258"/>
      <c r="O245" s="258"/>
      <c r="P245" s="258"/>
      <c r="Q245" s="258"/>
      <c r="R245" s="258"/>
      <c r="S245" s="258"/>
      <c r="T245" s="259"/>
      <c r="AT245" s="246" t="s">
        <v>287</v>
      </c>
      <c r="AU245" s="246" t="s">
        <v>90</v>
      </c>
      <c r="AV245" s="12" t="s">
        <v>90</v>
      </c>
      <c r="AW245" s="12" t="s">
        <v>40</v>
      </c>
      <c r="AX245" s="12" t="s">
        <v>87</v>
      </c>
      <c r="AY245" s="246" t="s">
        <v>174</v>
      </c>
    </row>
    <row r="246" s="1" customFormat="1" ht="6.96" customHeight="1">
      <c r="B246" s="56"/>
      <c r="C246" s="57"/>
      <c r="D246" s="57"/>
      <c r="E246" s="57"/>
      <c r="F246" s="57"/>
      <c r="G246" s="57"/>
      <c r="H246" s="57"/>
      <c r="I246" s="169"/>
      <c r="J246" s="57"/>
      <c r="K246" s="57"/>
      <c r="L246" s="42"/>
    </row>
  </sheetData>
  <sheetProtection sheet="1" autoFilter="0" formatColumns="0" formatRows="0" objects="1" scenarios="1" spinCount="100000" saltValue="tbHjiJtDXsafXCheKft25qs7SnynwQm+hcReCfL1g/1fQBsuVfWQ7xJ8S0UTRy7G+y4cBQo6c9S0Ui+oX0j4yw==" hashValue="DVp3XyCc6aLy3hPVEhSXWE5Y9nbvNtoCu+s5guOjKWfHpEnjeyDMprywMaLflKkorJV1yKCQF7lqJ1fLov/VrQ==" algorithmName="SHA-512" password="CC35"/>
  <autoFilter ref="C98:K24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7:H87"/>
    <mergeCell ref="E89:H89"/>
    <mergeCell ref="E91:H9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14.17" style="135" customWidth="1"/>
    <col min="10" max="10" width="23.5" customWidth="1"/>
    <col min="11" max="11" width="15.5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5" t="s">
        <v>109</v>
      </c>
    </row>
    <row r="3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8"/>
      <c r="AT3" s="15" t="s">
        <v>90</v>
      </c>
    </row>
    <row r="4" ht="24.96" customHeight="1">
      <c r="B4" s="18"/>
      <c r="D4" s="139" t="s">
        <v>143</v>
      </c>
      <c r="L4" s="18"/>
      <c r="M4" s="22" t="s">
        <v>10</v>
      </c>
      <c r="AT4" s="15" t="s">
        <v>4</v>
      </c>
    </row>
    <row r="5" ht="6.96" customHeight="1">
      <c r="B5" s="18"/>
      <c r="L5" s="18"/>
    </row>
    <row r="6" ht="12" customHeight="1">
      <c r="B6" s="18"/>
      <c r="D6" s="140" t="s">
        <v>16</v>
      </c>
      <c r="L6" s="18"/>
    </row>
    <row r="7" ht="16.5" customHeight="1">
      <c r="B7" s="18"/>
      <c r="E7" s="141" t="str">
        <f>'Rekapitulace stavby'!K6</f>
        <v>Kanalizace Stříbrná Skalice - III.etapa</v>
      </c>
      <c r="F7" s="140"/>
      <c r="G7" s="140"/>
      <c r="H7" s="140"/>
      <c r="L7" s="18"/>
    </row>
    <row r="8" ht="12" customHeight="1">
      <c r="B8" s="18"/>
      <c r="D8" s="140" t="s">
        <v>144</v>
      </c>
      <c r="L8" s="18"/>
    </row>
    <row r="9" s="1" customFormat="1" ht="16.5" customHeight="1">
      <c r="B9" s="42"/>
      <c r="E9" s="141" t="s">
        <v>241</v>
      </c>
      <c r="F9" s="1"/>
      <c r="G9" s="1"/>
      <c r="H9" s="1"/>
      <c r="I9" s="142"/>
      <c r="L9" s="42"/>
    </row>
    <row r="10" s="1" customFormat="1" ht="12" customHeight="1">
      <c r="B10" s="42"/>
      <c r="D10" s="140" t="s">
        <v>242</v>
      </c>
      <c r="I10" s="142"/>
      <c r="L10" s="42"/>
    </row>
    <row r="11" s="1" customFormat="1" ht="36.96" customHeight="1">
      <c r="B11" s="42"/>
      <c r="E11" s="143" t="s">
        <v>1142</v>
      </c>
      <c r="F11" s="1"/>
      <c r="G11" s="1"/>
      <c r="H11" s="1"/>
      <c r="I11" s="142"/>
      <c r="L11" s="42"/>
    </row>
    <row r="12" s="1" customFormat="1">
      <c r="B12" s="42"/>
      <c r="I12" s="142"/>
      <c r="L12" s="42"/>
    </row>
    <row r="13" s="1" customFormat="1" ht="12" customHeight="1">
      <c r="B13" s="42"/>
      <c r="D13" s="140" t="s">
        <v>18</v>
      </c>
      <c r="F13" s="15" t="s">
        <v>110</v>
      </c>
      <c r="I13" s="144" t="s">
        <v>20</v>
      </c>
      <c r="J13" s="15" t="s">
        <v>1143</v>
      </c>
      <c r="L13" s="42"/>
    </row>
    <row r="14" s="1" customFormat="1" ht="12" customHeight="1">
      <c r="B14" s="42"/>
      <c r="D14" s="140" t="s">
        <v>22</v>
      </c>
      <c r="F14" s="15" t="s">
        <v>245</v>
      </c>
      <c r="I14" s="144" t="s">
        <v>24</v>
      </c>
      <c r="J14" s="145" t="str">
        <f>'Rekapitulace stavby'!AN8</f>
        <v>30. 1. 2019</v>
      </c>
      <c r="L14" s="42"/>
    </row>
    <row r="15" s="1" customFormat="1" ht="21.84" customHeight="1">
      <c r="B15" s="42"/>
      <c r="D15" s="146" t="s">
        <v>26</v>
      </c>
      <c r="F15" s="147" t="s">
        <v>27</v>
      </c>
      <c r="I15" s="148" t="s">
        <v>28</v>
      </c>
      <c r="J15" s="147" t="s">
        <v>246</v>
      </c>
      <c r="L15" s="42"/>
    </row>
    <row r="16" s="1" customFormat="1" ht="12" customHeight="1">
      <c r="B16" s="42"/>
      <c r="D16" s="140" t="s">
        <v>30</v>
      </c>
      <c r="I16" s="144" t="s">
        <v>31</v>
      </c>
      <c r="J16" s="15" t="str">
        <f>IF('Rekapitulace stavby'!AN10="","",'Rekapitulace stavby'!AN10)</f>
        <v>00235750</v>
      </c>
      <c r="L16" s="42"/>
    </row>
    <row r="17" s="1" customFormat="1" ht="18" customHeight="1">
      <c r="B17" s="42"/>
      <c r="E17" s="15" t="str">
        <f>IF('Rekapitulace stavby'!E11="","",'Rekapitulace stavby'!E11)</f>
        <v>Obec Stříbrná Skalice</v>
      </c>
      <c r="I17" s="144" t="s">
        <v>34</v>
      </c>
      <c r="J17" s="15" t="str">
        <f>IF('Rekapitulace stavby'!AN11="","",'Rekapitulace stavby'!AN11)</f>
        <v/>
      </c>
      <c r="L17" s="42"/>
    </row>
    <row r="18" s="1" customFormat="1" ht="6.96" customHeight="1">
      <c r="B18" s="42"/>
      <c r="I18" s="142"/>
      <c r="L18" s="42"/>
    </row>
    <row r="19" s="1" customFormat="1" ht="12" customHeight="1">
      <c r="B19" s="42"/>
      <c r="D19" s="140" t="s">
        <v>35</v>
      </c>
      <c r="I19" s="144" t="s">
        <v>31</v>
      </c>
      <c r="J19" s="31" t="str">
        <f>'Rekapitulace stavby'!AN13</f>
        <v>Vyplň údaj</v>
      </c>
      <c r="L19" s="42"/>
    </row>
    <row r="20" s="1" customFormat="1" ht="18" customHeight="1">
      <c r="B20" s="42"/>
      <c r="E20" s="31" t="str">
        <f>'Rekapitulace stavby'!E14</f>
        <v>Vyplň údaj</v>
      </c>
      <c r="F20" s="15"/>
      <c r="G20" s="15"/>
      <c r="H20" s="15"/>
      <c r="I20" s="144" t="s">
        <v>34</v>
      </c>
      <c r="J20" s="31" t="str">
        <f>'Rekapitulace stavby'!AN14</f>
        <v>Vyplň údaj</v>
      </c>
      <c r="L20" s="42"/>
    </row>
    <row r="21" s="1" customFormat="1" ht="6.96" customHeight="1">
      <c r="B21" s="42"/>
      <c r="I21" s="142"/>
      <c r="L21" s="42"/>
    </row>
    <row r="22" s="1" customFormat="1" ht="12" customHeight="1">
      <c r="B22" s="42"/>
      <c r="D22" s="140" t="s">
        <v>37</v>
      </c>
      <c r="I22" s="144" t="s">
        <v>31</v>
      </c>
      <c r="J22" s="15" t="str">
        <f>IF('Rekapitulace stavby'!AN16="","",'Rekapitulace stavby'!AN16)</f>
        <v>47116901</v>
      </c>
      <c r="L22" s="42"/>
    </row>
    <row r="23" s="1" customFormat="1" ht="18" customHeight="1">
      <c r="B23" s="42"/>
      <c r="E23" s="15" t="str">
        <f>IF('Rekapitulace stavby'!E17="","",'Rekapitulace stavby'!E17)</f>
        <v>Vodohospodářský rozvoj a výstavba a.s.</v>
      </c>
      <c r="I23" s="144" t="s">
        <v>34</v>
      </c>
      <c r="J23" s="15" t="str">
        <f>IF('Rekapitulace stavby'!AN17="","",'Rekapitulace stavby'!AN17)</f>
        <v/>
      </c>
      <c r="L23" s="42"/>
    </row>
    <row r="24" s="1" customFormat="1" ht="6.96" customHeight="1">
      <c r="B24" s="42"/>
      <c r="I24" s="142"/>
      <c r="L24" s="42"/>
    </row>
    <row r="25" s="1" customFormat="1" ht="12" customHeight="1">
      <c r="B25" s="42"/>
      <c r="D25" s="140" t="s">
        <v>41</v>
      </c>
      <c r="I25" s="144" t="s">
        <v>31</v>
      </c>
      <c r="J25" s="15" t="str">
        <f>IF('Rekapitulace stavby'!AN19="","",'Rekapitulace stavby'!AN19)</f>
        <v/>
      </c>
      <c r="L25" s="42"/>
    </row>
    <row r="26" s="1" customFormat="1" ht="18" customHeight="1">
      <c r="B26" s="42"/>
      <c r="E26" s="15" t="str">
        <f>IF('Rekapitulace stavby'!E20="","",'Rekapitulace stavby'!E20)</f>
        <v>Dvořák</v>
      </c>
      <c r="I26" s="144" t="s">
        <v>34</v>
      </c>
      <c r="J26" s="15" t="str">
        <f>IF('Rekapitulace stavby'!AN20="","",'Rekapitulace stavby'!AN20)</f>
        <v/>
      </c>
      <c r="L26" s="42"/>
    </row>
    <row r="27" s="1" customFormat="1" ht="6.96" customHeight="1">
      <c r="B27" s="42"/>
      <c r="I27" s="142"/>
      <c r="L27" s="42"/>
    </row>
    <row r="28" s="1" customFormat="1" ht="12" customHeight="1">
      <c r="B28" s="42"/>
      <c r="D28" s="140" t="s">
        <v>43</v>
      </c>
      <c r="I28" s="142"/>
      <c r="L28" s="42"/>
    </row>
    <row r="29" s="7" customFormat="1" ht="16.5" customHeight="1">
      <c r="B29" s="149"/>
      <c r="E29" s="150" t="s">
        <v>1</v>
      </c>
      <c r="F29" s="150"/>
      <c r="G29" s="150"/>
      <c r="H29" s="150"/>
      <c r="I29" s="151"/>
      <c r="L29" s="149"/>
    </row>
    <row r="30" s="1" customFormat="1" ht="6.96" customHeight="1">
      <c r="B30" s="42"/>
      <c r="I30" s="142"/>
      <c r="L30" s="42"/>
    </row>
    <row r="31" s="1" customFormat="1" ht="6.96" customHeight="1">
      <c r="B31" s="42"/>
      <c r="D31" s="70"/>
      <c r="E31" s="70"/>
      <c r="F31" s="70"/>
      <c r="G31" s="70"/>
      <c r="H31" s="70"/>
      <c r="I31" s="152"/>
      <c r="J31" s="70"/>
      <c r="K31" s="70"/>
      <c r="L31" s="42"/>
    </row>
    <row r="32" s="1" customFormat="1" ht="25.44" customHeight="1">
      <c r="B32" s="42"/>
      <c r="D32" s="153" t="s">
        <v>45</v>
      </c>
      <c r="I32" s="142"/>
      <c r="J32" s="154">
        <f>ROUND(J92, 2)</f>
        <v>0</v>
      </c>
      <c r="L32" s="42"/>
    </row>
    <row r="33" s="1" customFormat="1" ht="6.96" customHeight="1">
      <c r="B33" s="42"/>
      <c r="D33" s="70"/>
      <c r="E33" s="70"/>
      <c r="F33" s="70"/>
      <c r="G33" s="70"/>
      <c r="H33" s="70"/>
      <c r="I33" s="152"/>
      <c r="J33" s="70"/>
      <c r="K33" s="70"/>
      <c r="L33" s="42"/>
    </row>
    <row r="34" s="1" customFormat="1" ht="14.4" customHeight="1">
      <c r="B34" s="42"/>
      <c r="F34" s="155" t="s">
        <v>47</v>
      </c>
      <c r="I34" s="156" t="s">
        <v>46</v>
      </c>
      <c r="J34" s="155" t="s">
        <v>48</v>
      </c>
      <c r="L34" s="42"/>
    </row>
    <row r="35" s="1" customFormat="1" ht="14.4" customHeight="1">
      <c r="B35" s="42"/>
      <c r="D35" s="140" t="s">
        <v>49</v>
      </c>
      <c r="E35" s="140" t="s">
        <v>50</v>
      </c>
      <c r="F35" s="157">
        <f>ROUND((SUM(BE92:BE169)),  2)</f>
        <v>0</v>
      </c>
      <c r="I35" s="158">
        <v>0.20999999999999999</v>
      </c>
      <c r="J35" s="157">
        <f>ROUND(((SUM(BE92:BE169))*I35),  2)</f>
        <v>0</v>
      </c>
      <c r="L35" s="42"/>
    </row>
    <row r="36" s="1" customFormat="1" ht="14.4" customHeight="1">
      <c r="B36" s="42"/>
      <c r="E36" s="140" t="s">
        <v>51</v>
      </c>
      <c r="F36" s="157">
        <f>ROUND((SUM(BF92:BF169)),  2)</f>
        <v>0</v>
      </c>
      <c r="I36" s="158">
        <v>0.14999999999999999</v>
      </c>
      <c r="J36" s="157">
        <f>ROUND(((SUM(BF92:BF169))*I36),  2)</f>
        <v>0</v>
      </c>
      <c r="L36" s="42"/>
    </row>
    <row r="37" hidden="1" s="1" customFormat="1" ht="14.4" customHeight="1">
      <c r="B37" s="42"/>
      <c r="E37" s="140" t="s">
        <v>52</v>
      </c>
      <c r="F37" s="157">
        <f>ROUND((SUM(BG92:BG169)),  2)</f>
        <v>0</v>
      </c>
      <c r="I37" s="158">
        <v>0.20999999999999999</v>
      </c>
      <c r="J37" s="157">
        <f>0</f>
        <v>0</v>
      </c>
      <c r="L37" s="42"/>
    </row>
    <row r="38" hidden="1" s="1" customFormat="1" ht="14.4" customHeight="1">
      <c r="B38" s="42"/>
      <c r="E38" s="140" t="s">
        <v>53</v>
      </c>
      <c r="F38" s="157">
        <f>ROUND((SUM(BH92:BH169)),  2)</f>
        <v>0</v>
      </c>
      <c r="I38" s="158">
        <v>0.14999999999999999</v>
      </c>
      <c r="J38" s="157">
        <f>0</f>
        <v>0</v>
      </c>
      <c r="L38" s="42"/>
    </row>
    <row r="39" hidden="1" s="1" customFormat="1" ht="14.4" customHeight="1">
      <c r="B39" s="42"/>
      <c r="E39" s="140" t="s">
        <v>54</v>
      </c>
      <c r="F39" s="157">
        <f>ROUND((SUM(BI92:BI169)),  2)</f>
        <v>0</v>
      </c>
      <c r="I39" s="158">
        <v>0</v>
      </c>
      <c r="J39" s="157">
        <f>0</f>
        <v>0</v>
      </c>
      <c r="L39" s="42"/>
    </row>
    <row r="40" s="1" customFormat="1" ht="6.96" customHeight="1">
      <c r="B40" s="42"/>
      <c r="I40" s="142"/>
      <c r="L40" s="42"/>
    </row>
    <row r="41" s="1" customFormat="1" ht="25.44" customHeight="1">
      <c r="B41" s="42"/>
      <c r="C41" s="159"/>
      <c r="D41" s="160" t="s">
        <v>55</v>
      </c>
      <c r="E41" s="161"/>
      <c r="F41" s="161"/>
      <c r="G41" s="162" t="s">
        <v>56</v>
      </c>
      <c r="H41" s="163" t="s">
        <v>57</v>
      </c>
      <c r="I41" s="164"/>
      <c r="J41" s="165">
        <f>SUM(J32:J39)</f>
        <v>0</v>
      </c>
      <c r="K41" s="166"/>
      <c r="L41" s="42"/>
    </row>
    <row r="42" s="1" customFormat="1" ht="14.4" customHeight="1">
      <c r="B42" s="167"/>
      <c r="C42" s="168"/>
      <c r="D42" s="168"/>
      <c r="E42" s="168"/>
      <c r="F42" s="168"/>
      <c r="G42" s="168"/>
      <c r="H42" s="168"/>
      <c r="I42" s="169"/>
      <c r="J42" s="168"/>
      <c r="K42" s="168"/>
      <c r="L42" s="42"/>
    </row>
    <row r="46" s="1" customFormat="1" ht="6.96" customHeight="1">
      <c r="B46" s="170"/>
      <c r="C46" s="171"/>
      <c r="D46" s="171"/>
      <c r="E46" s="171"/>
      <c r="F46" s="171"/>
      <c r="G46" s="171"/>
      <c r="H46" s="171"/>
      <c r="I46" s="172"/>
      <c r="J46" s="171"/>
      <c r="K46" s="171"/>
      <c r="L46" s="42"/>
    </row>
    <row r="47" s="1" customFormat="1" ht="24.96" customHeight="1">
      <c r="B47" s="37"/>
      <c r="C47" s="21" t="s">
        <v>151</v>
      </c>
      <c r="D47" s="38"/>
      <c r="E47" s="38"/>
      <c r="F47" s="38"/>
      <c r="G47" s="38"/>
      <c r="H47" s="38"/>
      <c r="I47" s="142"/>
      <c r="J47" s="38"/>
      <c r="K47" s="38"/>
      <c r="L47" s="42"/>
    </row>
    <row r="48" s="1" customFormat="1" ht="6.96" customHeight="1">
      <c r="B48" s="37"/>
      <c r="C48" s="38"/>
      <c r="D48" s="38"/>
      <c r="E48" s="38"/>
      <c r="F48" s="38"/>
      <c r="G48" s="38"/>
      <c r="H48" s="38"/>
      <c r="I48" s="142"/>
      <c r="J48" s="38"/>
      <c r="K48" s="38"/>
      <c r="L48" s="42"/>
    </row>
    <row r="49" s="1" customFormat="1" ht="12" customHeight="1">
      <c r="B49" s="37"/>
      <c r="C49" s="30" t="s">
        <v>16</v>
      </c>
      <c r="D49" s="38"/>
      <c r="E49" s="38"/>
      <c r="F49" s="38"/>
      <c r="G49" s="38"/>
      <c r="H49" s="38"/>
      <c r="I49" s="142"/>
      <c r="J49" s="38"/>
      <c r="K49" s="38"/>
      <c r="L49" s="42"/>
    </row>
    <row r="50" s="1" customFormat="1" ht="16.5" customHeight="1">
      <c r="B50" s="37"/>
      <c r="C50" s="38"/>
      <c r="D50" s="38"/>
      <c r="E50" s="173" t="str">
        <f>E7</f>
        <v>Kanalizace Stříbrná Skalice - III.etapa</v>
      </c>
      <c r="F50" s="30"/>
      <c r="G50" s="30"/>
      <c r="H50" s="30"/>
      <c r="I50" s="142"/>
      <c r="J50" s="38"/>
      <c r="K50" s="38"/>
      <c r="L50" s="42"/>
    </row>
    <row r="51" ht="12" customHeight="1">
      <c r="B51" s="19"/>
      <c r="C51" s="30" t="s">
        <v>144</v>
      </c>
      <c r="D51" s="20"/>
      <c r="E51" s="20"/>
      <c r="F51" s="20"/>
      <c r="G51" s="20"/>
      <c r="H51" s="20"/>
      <c r="I51" s="135"/>
      <c r="J51" s="20"/>
      <c r="K51" s="20"/>
      <c r="L51" s="18"/>
    </row>
    <row r="52" s="1" customFormat="1" ht="16.5" customHeight="1">
      <c r="B52" s="37"/>
      <c r="C52" s="38"/>
      <c r="D52" s="38"/>
      <c r="E52" s="173" t="s">
        <v>241</v>
      </c>
      <c r="F52" s="38"/>
      <c r="G52" s="38"/>
      <c r="H52" s="38"/>
      <c r="I52" s="142"/>
      <c r="J52" s="38"/>
      <c r="K52" s="38"/>
      <c r="L52" s="42"/>
    </row>
    <row r="53" s="1" customFormat="1" ht="12" customHeight="1">
      <c r="B53" s="37"/>
      <c r="C53" s="30" t="s">
        <v>242</v>
      </c>
      <c r="D53" s="38"/>
      <c r="E53" s="38"/>
      <c r="F53" s="38"/>
      <c r="G53" s="38"/>
      <c r="H53" s="38"/>
      <c r="I53" s="142"/>
      <c r="J53" s="38"/>
      <c r="K53" s="38"/>
      <c r="L53" s="42"/>
    </row>
    <row r="54" s="1" customFormat="1" ht="16.5" customHeight="1">
      <c r="B54" s="37"/>
      <c r="C54" s="38"/>
      <c r="D54" s="38"/>
      <c r="E54" s="63" t="str">
        <f>E11</f>
        <v>2019_01_01.4 - SO 1.01 Podtlaková stanice VS 1- oplocení</v>
      </c>
      <c r="F54" s="38"/>
      <c r="G54" s="38"/>
      <c r="H54" s="38"/>
      <c r="I54" s="142"/>
      <c r="J54" s="38"/>
      <c r="K54" s="38"/>
      <c r="L54" s="42"/>
    </row>
    <row r="55" s="1" customFormat="1" ht="6.96" customHeight="1">
      <c r="B55" s="37"/>
      <c r="C55" s="38"/>
      <c r="D55" s="38"/>
      <c r="E55" s="38"/>
      <c r="F55" s="38"/>
      <c r="G55" s="38"/>
      <c r="H55" s="38"/>
      <c r="I55" s="142"/>
      <c r="J55" s="38"/>
      <c r="K55" s="38"/>
      <c r="L55" s="42"/>
    </row>
    <row r="56" s="1" customFormat="1" ht="12" customHeight="1">
      <c r="B56" s="37"/>
      <c r="C56" s="30" t="s">
        <v>22</v>
      </c>
      <c r="D56" s="38"/>
      <c r="E56" s="38"/>
      <c r="F56" s="25" t="str">
        <f>F14</f>
        <v xml:space="preserve"> </v>
      </c>
      <c r="G56" s="38"/>
      <c r="H56" s="38"/>
      <c r="I56" s="144" t="s">
        <v>24</v>
      </c>
      <c r="J56" s="66" t="str">
        <f>IF(J14="","",J14)</f>
        <v>30. 1. 2019</v>
      </c>
      <c r="K56" s="38"/>
      <c r="L56" s="42"/>
    </row>
    <row r="57" s="1" customFormat="1" ht="6.96" customHeight="1">
      <c r="B57" s="37"/>
      <c r="C57" s="38"/>
      <c r="D57" s="38"/>
      <c r="E57" s="38"/>
      <c r="F57" s="38"/>
      <c r="G57" s="38"/>
      <c r="H57" s="38"/>
      <c r="I57" s="142"/>
      <c r="J57" s="38"/>
      <c r="K57" s="38"/>
      <c r="L57" s="42"/>
    </row>
    <row r="58" s="1" customFormat="1" ht="24.9" customHeight="1">
      <c r="B58" s="37"/>
      <c r="C58" s="30" t="s">
        <v>30</v>
      </c>
      <c r="D58" s="38"/>
      <c r="E58" s="38"/>
      <c r="F58" s="25" t="str">
        <f>E17</f>
        <v>Obec Stříbrná Skalice</v>
      </c>
      <c r="G58" s="38"/>
      <c r="H58" s="38"/>
      <c r="I58" s="144" t="s">
        <v>37</v>
      </c>
      <c r="J58" s="35" t="str">
        <f>E23</f>
        <v>Vodohospodářský rozvoj a výstavba a.s.</v>
      </c>
      <c r="K58" s="38"/>
      <c r="L58" s="42"/>
    </row>
    <row r="59" s="1" customFormat="1" ht="13.65" customHeight="1">
      <c r="B59" s="37"/>
      <c r="C59" s="30" t="s">
        <v>35</v>
      </c>
      <c r="D59" s="38"/>
      <c r="E59" s="38"/>
      <c r="F59" s="25" t="str">
        <f>IF(E20="","",E20)</f>
        <v>Vyplň údaj</v>
      </c>
      <c r="G59" s="38"/>
      <c r="H59" s="38"/>
      <c r="I59" s="144" t="s">
        <v>41</v>
      </c>
      <c r="J59" s="35" t="str">
        <f>E26</f>
        <v>Dvořák</v>
      </c>
      <c r="K59" s="38"/>
      <c r="L59" s="42"/>
    </row>
    <row r="60" s="1" customFormat="1" ht="10.32" customHeight="1">
      <c r="B60" s="37"/>
      <c r="C60" s="38"/>
      <c r="D60" s="38"/>
      <c r="E60" s="38"/>
      <c r="F60" s="38"/>
      <c r="G60" s="38"/>
      <c r="H60" s="38"/>
      <c r="I60" s="142"/>
      <c r="J60" s="38"/>
      <c r="K60" s="38"/>
      <c r="L60" s="42"/>
    </row>
    <row r="61" s="1" customFormat="1" ht="29.28" customHeight="1">
      <c r="B61" s="37"/>
      <c r="C61" s="174" t="s">
        <v>152</v>
      </c>
      <c r="D61" s="175"/>
      <c r="E61" s="175"/>
      <c r="F61" s="175"/>
      <c r="G61" s="175"/>
      <c r="H61" s="175"/>
      <c r="I61" s="176"/>
      <c r="J61" s="177" t="s">
        <v>153</v>
      </c>
      <c r="K61" s="175"/>
      <c r="L61" s="42"/>
    </row>
    <row r="62" s="1" customFormat="1" ht="10.32" customHeight="1">
      <c r="B62" s="37"/>
      <c r="C62" s="38"/>
      <c r="D62" s="38"/>
      <c r="E62" s="38"/>
      <c r="F62" s="38"/>
      <c r="G62" s="38"/>
      <c r="H62" s="38"/>
      <c r="I62" s="142"/>
      <c r="J62" s="38"/>
      <c r="K62" s="38"/>
      <c r="L62" s="42"/>
    </row>
    <row r="63" s="1" customFormat="1" ht="22.8" customHeight="1">
      <c r="B63" s="37"/>
      <c r="C63" s="178" t="s">
        <v>154</v>
      </c>
      <c r="D63" s="38"/>
      <c r="E63" s="38"/>
      <c r="F63" s="38"/>
      <c r="G63" s="38"/>
      <c r="H63" s="38"/>
      <c r="I63" s="142"/>
      <c r="J63" s="97">
        <f>J92</f>
        <v>0</v>
      </c>
      <c r="K63" s="38"/>
      <c r="L63" s="42"/>
      <c r="AU63" s="15" t="s">
        <v>155</v>
      </c>
    </row>
    <row r="64" s="8" customFormat="1" ht="24.96" customHeight="1">
      <c r="B64" s="179"/>
      <c r="C64" s="180"/>
      <c r="D64" s="181" t="s">
        <v>248</v>
      </c>
      <c r="E64" s="182"/>
      <c r="F64" s="182"/>
      <c r="G64" s="182"/>
      <c r="H64" s="182"/>
      <c r="I64" s="183"/>
      <c r="J64" s="184">
        <f>J93</f>
        <v>0</v>
      </c>
      <c r="K64" s="180"/>
      <c r="L64" s="185"/>
    </row>
    <row r="65" s="9" customFormat="1" ht="19.92" customHeight="1">
      <c r="B65" s="186"/>
      <c r="C65" s="121"/>
      <c r="D65" s="187" t="s">
        <v>249</v>
      </c>
      <c r="E65" s="188"/>
      <c r="F65" s="188"/>
      <c r="G65" s="188"/>
      <c r="H65" s="188"/>
      <c r="I65" s="189"/>
      <c r="J65" s="190">
        <f>J94</f>
        <v>0</v>
      </c>
      <c r="K65" s="121"/>
      <c r="L65" s="191"/>
    </row>
    <row r="66" s="9" customFormat="1" ht="19.92" customHeight="1">
      <c r="B66" s="186"/>
      <c r="C66" s="121"/>
      <c r="D66" s="187" t="s">
        <v>250</v>
      </c>
      <c r="E66" s="188"/>
      <c r="F66" s="188"/>
      <c r="G66" s="188"/>
      <c r="H66" s="188"/>
      <c r="I66" s="189"/>
      <c r="J66" s="190">
        <f>J116</f>
        <v>0</v>
      </c>
      <c r="K66" s="121"/>
      <c r="L66" s="191"/>
    </row>
    <row r="67" s="9" customFormat="1" ht="19.92" customHeight="1">
      <c r="B67" s="186"/>
      <c r="C67" s="121"/>
      <c r="D67" s="187" t="s">
        <v>251</v>
      </c>
      <c r="E67" s="188"/>
      <c r="F67" s="188"/>
      <c r="G67" s="188"/>
      <c r="H67" s="188"/>
      <c r="I67" s="189"/>
      <c r="J67" s="190">
        <f>J120</f>
        <v>0</v>
      </c>
      <c r="K67" s="121"/>
      <c r="L67" s="191"/>
    </row>
    <row r="68" s="9" customFormat="1" ht="19.92" customHeight="1">
      <c r="B68" s="186"/>
      <c r="C68" s="121"/>
      <c r="D68" s="187" t="s">
        <v>1144</v>
      </c>
      <c r="E68" s="188"/>
      <c r="F68" s="188"/>
      <c r="G68" s="188"/>
      <c r="H68" s="188"/>
      <c r="I68" s="189"/>
      <c r="J68" s="190">
        <f>J156</f>
        <v>0</v>
      </c>
      <c r="K68" s="121"/>
      <c r="L68" s="191"/>
    </row>
    <row r="69" s="8" customFormat="1" ht="24.96" customHeight="1">
      <c r="B69" s="179"/>
      <c r="C69" s="180"/>
      <c r="D69" s="181" t="s">
        <v>256</v>
      </c>
      <c r="E69" s="182"/>
      <c r="F69" s="182"/>
      <c r="G69" s="182"/>
      <c r="H69" s="182"/>
      <c r="I69" s="183"/>
      <c r="J69" s="184">
        <f>J159</f>
        <v>0</v>
      </c>
      <c r="K69" s="180"/>
      <c r="L69" s="185"/>
    </row>
    <row r="70" s="9" customFormat="1" ht="19.92" customHeight="1">
      <c r="B70" s="186"/>
      <c r="C70" s="121"/>
      <c r="D70" s="187" t="s">
        <v>1145</v>
      </c>
      <c r="E70" s="188"/>
      <c r="F70" s="188"/>
      <c r="G70" s="188"/>
      <c r="H70" s="188"/>
      <c r="I70" s="189"/>
      <c r="J70" s="190">
        <f>J160</f>
        <v>0</v>
      </c>
      <c r="K70" s="121"/>
      <c r="L70" s="191"/>
    </row>
    <row r="71" s="1" customFormat="1" ht="21.84" customHeight="1">
      <c r="B71" s="37"/>
      <c r="C71" s="38"/>
      <c r="D71" s="38"/>
      <c r="E71" s="38"/>
      <c r="F71" s="38"/>
      <c r="G71" s="38"/>
      <c r="H71" s="38"/>
      <c r="I71" s="142"/>
      <c r="J71" s="38"/>
      <c r="K71" s="38"/>
      <c r="L71" s="42"/>
    </row>
    <row r="72" s="1" customFormat="1" ht="6.96" customHeight="1">
      <c r="B72" s="56"/>
      <c r="C72" s="57"/>
      <c r="D72" s="57"/>
      <c r="E72" s="57"/>
      <c r="F72" s="57"/>
      <c r="G72" s="57"/>
      <c r="H72" s="57"/>
      <c r="I72" s="169"/>
      <c r="J72" s="57"/>
      <c r="K72" s="57"/>
      <c r="L72" s="42"/>
    </row>
    <row r="76" s="1" customFormat="1" ht="6.96" customHeight="1">
      <c r="B76" s="58"/>
      <c r="C76" s="59"/>
      <c r="D76" s="59"/>
      <c r="E76" s="59"/>
      <c r="F76" s="59"/>
      <c r="G76" s="59"/>
      <c r="H76" s="59"/>
      <c r="I76" s="172"/>
      <c r="J76" s="59"/>
      <c r="K76" s="59"/>
      <c r="L76" s="42"/>
    </row>
    <row r="77" s="1" customFormat="1" ht="24.96" customHeight="1">
      <c r="B77" s="37"/>
      <c r="C77" s="21" t="s">
        <v>158</v>
      </c>
      <c r="D77" s="38"/>
      <c r="E77" s="38"/>
      <c r="F77" s="38"/>
      <c r="G77" s="38"/>
      <c r="H77" s="38"/>
      <c r="I77" s="142"/>
      <c r="J77" s="38"/>
      <c r="K77" s="38"/>
      <c r="L77" s="42"/>
    </row>
    <row r="78" s="1" customFormat="1" ht="6.96" customHeight="1">
      <c r="B78" s="37"/>
      <c r="C78" s="38"/>
      <c r="D78" s="38"/>
      <c r="E78" s="38"/>
      <c r="F78" s="38"/>
      <c r="G78" s="38"/>
      <c r="H78" s="38"/>
      <c r="I78" s="142"/>
      <c r="J78" s="38"/>
      <c r="K78" s="38"/>
      <c r="L78" s="42"/>
    </row>
    <row r="79" s="1" customFormat="1" ht="12" customHeight="1">
      <c r="B79" s="37"/>
      <c r="C79" s="30" t="s">
        <v>16</v>
      </c>
      <c r="D79" s="38"/>
      <c r="E79" s="38"/>
      <c r="F79" s="38"/>
      <c r="G79" s="38"/>
      <c r="H79" s="38"/>
      <c r="I79" s="142"/>
      <c r="J79" s="38"/>
      <c r="K79" s="38"/>
      <c r="L79" s="42"/>
    </row>
    <row r="80" s="1" customFormat="1" ht="16.5" customHeight="1">
      <c r="B80" s="37"/>
      <c r="C80" s="38"/>
      <c r="D80" s="38"/>
      <c r="E80" s="173" t="str">
        <f>E7</f>
        <v>Kanalizace Stříbrná Skalice - III.etapa</v>
      </c>
      <c r="F80" s="30"/>
      <c r="G80" s="30"/>
      <c r="H80" s="30"/>
      <c r="I80" s="142"/>
      <c r="J80" s="38"/>
      <c r="K80" s="38"/>
      <c r="L80" s="42"/>
    </row>
    <row r="81" ht="12" customHeight="1">
      <c r="B81" s="19"/>
      <c r="C81" s="30" t="s">
        <v>144</v>
      </c>
      <c r="D81" s="20"/>
      <c r="E81" s="20"/>
      <c r="F81" s="20"/>
      <c r="G81" s="20"/>
      <c r="H81" s="20"/>
      <c r="I81" s="135"/>
      <c r="J81" s="20"/>
      <c r="K81" s="20"/>
      <c r="L81" s="18"/>
    </row>
    <row r="82" s="1" customFormat="1" ht="16.5" customHeight="1">
      <c r="B82" s="37"/>
      <c r="C82" s="38"/>
      <c r="D82" s="38"/>
      <c r="E82" s="173" t="s">
        <v>241</v>
      </c>
      <c r="F82" s="38"/>
      <c r="G82" s="38"/>
      <c r="H82" s="38"/>
      <c r="I82" s="142"/>
      <c r="J82" s="38"/>
      <c r="K82" s="38"/>
      <c r="L82" s="42"/>
    </row>
    <row r="83" s="1" customFormat="1" ht="12" customHeight="1">
      <c r="B83" s="37"/>
      <c r="C83" s="30" t="s">
        <v>242</v>
      </c>
      <c r="D83" s="38"/>
      <c r="E83" s="38"/>
      <c r="F83" s="38"/>
      <c r="G83" s="38"/>
      <c r="H83" s="38"/>
      <c r="I83" s="142"/>
      <c r="J83" s="38"/>
      <c r="K83" s="38"/>
      <c r="L83" s="42"/>
    </row>
    <row r="84" s="1" customFormat="1" ht="16.5" customHeight="1">
      <c r="B84" s="37"/>
      <c r="C84" s="38"/>
      <c r="D84" s="38"/>
      <c r="E84" s="63" t="str">
        <f>E11</f>
        <v>2019_01_01.4 - SO 1.01 Podtlaková stanice VS 1- oplocení</v>
      </c>
      <c r="F84" s="38"/>
      <c r="G84" s="38"/>
      <c r="H84" s="38"/>
      <c r="I84" s="142"/>
      <c r="J84" s="38"/>
      <c r="K84" s="38"/>
      <c r="L84" s="42"/>
    </row>
    <row r="85" s="1" customFormat="1" ht="6.96" customHeight="1">
      <c r="B85" s="37"/>
      <c r="C85" s="38"/>
      <c r="D85" s="38"/>
      <c r="E85" s="38"/>
      <c r="F85" s="38"/>
      <c r="G85" s="38"/>
      <c r="H85" s="38"/>
      <c r="I85" s="142"/>
      <c r="J85" s="38"/>
      <c r="K85" s="38"/>
      <c r="L85" s="42"/>
    </row>
    <row r="86" s="1" customFormat="1" ht="12" customHeight="1">
      <c r="B86" s="37"/>
      <c r="C86" s="30" t="s">
        <v>22</v>
      </c>
      <c r="D86" s="38"/>
      <c r="E86" s="38"/>
      <c r="F86" s="25" t="str">
        <f>F14</f>
        <v xml:space="preserve"> </v>
      </c>
      <c r="G86" s="38"/>
      <c r="H86" s="38"/>
      <c r="I86" s="144" t="s">
        <v>24</v>
      </c>
      <c r="J86" s="66" t="str">
        <f>IF(J14="","",J14)</f>
        <v>30. 1. 2019</v>
      </c>
      <c r="K86" s="38"/>
      <c r="L86" s="42"/>
    </row>
    <row r="87" s="1" customFormat="1" ht="6.96" customHeight="1">
      <c r="B87" s="37"/>
      <c r="C87" s="38"/>
      <c r="D87" s="38"/>
      <c r="E87" s="38"/>
      <c r="F87" s="38"/>
      <c r="G87" s="38"/>
      <c r="H87" s="38"/>
      <c r="I87" s="142"/>
      <c r="J87" s="38"/>
      <c r="K87" s="38"/>
      <c r="L87" s="42"/>
    </row>
    <row r="88" s="1" customFormat="1" ht="24.9" customHeight="1">
      <c r="B88" s="37"/>
      <c r="C88" s="30" t="s">
        <v>30</v>
      </c>
      <c r="D88" s="38"/>
      <c r="E88" s="38"/>
      <c r="F88" s="25" t="str">
        <f>E17</f>
        <v>Obec Stříbrná Skalice</v>
      </c>
      <c r="G88" s="38"/>
      <c r="H88" s="38"/>
      <c r="I88" s="144" t="s">
        <v>37</v>
      </c>
      <c r="J88" s="35" t="str">
        <f>E23</f>
        <v>Vodohospodářský rozvoj a výstavba a.s.</v>
      </c>
      <c r="K88" s="38"/>
      <c r="L88" s="42"/>
    </row>
    <row r="89" s="1" customFormat="1" ht="13.65" customHeight="1">
      <c r="B89" s="37"/>
      <c r="C89" s="30" t="s">
        <v>35</v>
      </c>
      <c r="D89" s="38"/>
      <c r="E89" s="38"/>
      <c r="F89" s="25" t="str">
        <f>IF(E20="","",E20)</f>
        <v>Vyplň údaj</v>
      </c>
      <c r="G89" s="38"/>
      <c r="H89" s="38"/>
      <c r="I89" s="144" t="s">
        <v>41</v>
      </c>
      <c r="J89" s="35" t="str">
        <f>E26</f>
        <v>Dvořák</v>
      </c>
      <c r="K89" s="38"/>
      <c r="L89" s="42"/>
    </row>
    <row r="90" s="1" customFormat="1" ht="10.32" customHeight="1">
      <c r="B90" s="37"/>
      <c r="C90" s="38"/>
      <c r="D90" s="38"/>
      <c r="E90" s="38"/>
      <c r="F90" s="38"/>
      <c r="G90" s="38"/>
      <c r="H90" s="38"/>
      <c r="I90" s="142"/>
      <c r="J90" s="38"/>
      <c r="K90" s="38"/>
      <c r="L90" s="42"/>
    </row>
    <row r="91" s="10" customFormat="1" ht="29.28" customHeight="1">
      <c r="B91" s="192"/>
      <c r="C91" s="193" t="s">
        <v>159</v>
      </c>
      <c r="D91" s="194" t="s">
        <v>64</v>
      </c>
      <c r="E91" s="194" t="s">
        <v>60</v>
      </c>
      <c r="F91" s="194" t="s">
        <v>61</v>
      </c>
      <c r="G91" s="194" t="s">
        <v>160</v>
      </c>
      <c r="H91" s="194" t="s">
        <v>161</v>
      </c>
      <c r="I91" s="195" t="s">
        <v>162</v>
      </c>
      <c r="J91" s="194" t="s">
        <v>153</v>
      </c>
      <c r="K91" s="196" t="s">
        <v>163</v>
      </c>
      <c r="L91" s="197"/>
      <c r="M91" s="87" t="s">
        <v>1</v>
      </c>
      <c r="N91" s="88" t="s">
        <v>49</v>
      </c>
      <c r="O91" s="88" t="s">
        <v>164</v>
      </c>
      <c r="P91" s="88" t="s">
        <v>165</v>
      </c>
      <c r="Q91" s="88" t="s">
        <v>166</v>
      </c>
      <c r="R91" s="88" t="s">
        <v>167</v>
      </c>
      <c r="S91" s="88" t="s">
        <v>168</v>
      </c>
      <c r="T91" s="89" t="s">
        <v>169</v>
      </c>
    </row>
    <row r="92" s="1" customFormat="1" ht="22.8" customHeight="1">
      <c r="B92" s="37"/>
      <c r="C92" s="94" t="s">
        <v>170</v>
      </c>
      <c r="D92" s="38"/>
      <c r="E92" s="38"/>
      <c r="F92" s="38"/>
      <c r="G92" s="38"/>
      <c r="H92" s="38"/>
      <c r="I92" s="142"/>
      <c r="J92" s="198">
        <f>BK92</f>
        <v>0</v>
      </c>
      <c r="K92" s="38"/>
      <c r="L92" s="42"/>
      <c r="M92" s="90"/>
      <c r="N92" s="91"/>
      <c r="O92" s="91"/>
      <c r="P92" s="199">
        <f>P93+P159</f>
        <v>0</v>
      </c>
      <c r="Q92" s="91"/>
      <c r="R92" s="199">
        <f>R93+R159</f>
        <v>18.529970559999999</v>
      </c>
      <c r="S92" s="91"/>
      <c r="T92" s="200">
        <f>T93+T159</f>
        <v>0</v>
      </c>
      <c r="AT92" s="15" t="s">
        <v>78</v>
      </c>
      <c r="AU92" s="15" t="s">
        <v>155</v>
      </c>
      <c r="BK92" s="201">
        <f>BK93+BK159</f>
        <v>0</v>
      </c>
    </row>
    <row r="93" s="11" customFormat="1" ht="25.92" customHeight="1">
      <c r="B93" s="202"/>
      <c r="C93" s="203"/>
      <c r="D93" s="204" t="s">
        <v>78</v>
      </c>
      <c r="E93" s="205" t="s">
        <v>268</v>
      </c>
      <c r="F93" s="205" t="s">
        <v>269</v>
      </c>
      <c r="G93" s="203"/>
      <c r="H93" s="203"/>
      <c r="I93" s="206"/>
      <c r="J93" s="207">
        <f>BK93</f>
        <v>0</v>
      </c>
      <c r="K93" s="203"/>
      <c r="L93" s="208"/>
      <c r="M93" s="209"/>
      <c r="N93" s="210"/>
      <c r="O93" s="210"/>
      <c r="P93" s="211">
        <f>P94+P116+P120+P156</f>
        <v>0</v>
      </c>
      <c r="Q93" s="210"/>
      <c r="R93" s="211">
        <f>R94+R116+R120+R156</f>
        <v>18.36477056</v>
      </c>
      <c r="S93" s="210"/>
      <c r="T93" s="212">
        <f>T94+T116+T120+T156</f>
        <v>0</v>
      </c>
      <c r="AR93" s="213" t="s">
        <v>87</v>
      </c>
      <c r="AT93" s="214" t="s">
        <v>78</v>
      </c>
      <c r="AU93" s="214" t="s">
        <v>79</v>
      </c>
      <c r="AY93" s="213" t="s">
        <v>174</v>
      </c>
      <c r="BK93" s="215">
        <f>BK94+BK116+BK120+BK156</f>
        <v>0</v>
      </c>
    </row>
    <row r="94" s="11" customFormat="1" ht="22.8" customHeight="1">
      <c r="B94" s="202"/>
      <c r="C94" s="203"/>
      <c r="D94" s="204" t="s">
        <v>78</v>
      </c>
      <c r="E94" s="216" t="s">
        <v>87</v>
      </c>
      <c r="F94" s="216" t="s">
        <v>270</v>
      </c>
      <c r="G94" s="203"/>
      <c r="H94" s="203"/>
      <c r="I94" s="206"/>
      <c r="J94" s="217">
        <f>BK94</f>
        <v>0</v>
      </c>
      <c r="K94" s="203"/>
      <c r="L94" s="208"/>
      <c r="M94" s="209"/>
      <c r="N94" s="210"/>
      <c r="O94" s="210"/>
      <c r="P94" s="211">
        <f>SUM(P95:P115)</f>
        <v>0</v>
      </c>
      <c r="Q94" s="210"/>
      <c r="R94" s="211">
        <f>SUM(R95:R115)</f>
        <v>0.000144</v>
      </c>
      <c r="S94" s="210"/>
      <c r="T94" s="212">
        <f>SUM(T95:T115)</f>
        <v>0</v>
      </c>
      <c r="AR94" s="213" t="s">
        <v>87</v>
      </c>
      <c r="AT94" s="214" t="s">
        <v>78</v>
      </c>
      <c r="AU94" s="214" t="s">
        <v>87</v>
      </c>
      <c r="AY94" s="213" t="s">
        <v>174</v>
      </c>
      <c r="BK94" s="215">
        <f>SUM(BK95:BK115)</f>
        <v>0</v>
      </c>
    </row>
    <row r="95" s="1" customFormat="1" ht="16.5" customHeight="1">
      <c r="B95" s="37"/>
      <c r="C95" s="218" t="s">
        <v>87</v>
      </c>
      <c r="D95" s="218" t="s">
        <v>175</v>
      </c>
      <c r="E95" s="219" t="s">
        <v>1146</v>
      </c>
      <c r="F95" s="220" t="s">
        <v>1147</v>
      </c>
      <c r="G95" s="221" t="s">
        <v>284</v>
      </c>
      <c r="H95" s="222">
        <v>5.1840000000000002</v>
      </c>
      <c r="I95" s="223"/>
      <c r="J95" s="224">
        <f>ROUND(I95*H95,2)</f>
        <v>0</v>
      </c>
      <c r="K95" s="220" t="s">
        <v>274</v>
      </c>
      <c r="L95" s="42"/>
      <c r="M95" s="225" t="s">
        <v>1</v>
      </c>
      <c r="N95" s="226" t="s">
        <v>50</v>
      </c>
      <c r="O95" s="78"/>
      <c r="P95" s="227">
        <f>O95*H95</f>
        <v>0</v>
      </c>
      <c r="Q95" s="227">
        <v>0</v>
      </c>
      <c r="R95" s="227">
        <f>Q95*H95</f>
        <v>0</v>
      </c>
      <c r="S95" s="227">
        <v>0</v>
      </c>
      <c r="T95" s="228">
        <f>S95*H95</f>
        <v>0</v>
      </c>
      <c r="AR95" s="15" t="s">
        <v>192</v>
      </c>
      <c r="AT95" s="15" t="s">
        <v>175</v>
      </c>
      <c r="AU95" s="15" t="s">
        <v>90</v>
      </c>
      <c r="AY95" s="15" t="s">
        <v>174</v>
      </c>
      <c r="BE95" s="229">
        <f>IF(N95="základní",J95,0)</f>
        <v>0</v>
      </c>
      <c r="BF95" s="229">
        <f>IF(N95="snížená",J95,0)</f>
        <v>0</v>
      </c>
      <c r="BG95" s="229">
        <f>IF(N95="zákl. přenesená",J95,0)</f>
        <v>0</v>
      </c>
      <c r="BH95" s="229">
        <f>IF(N95="sníž. přenesená",J95,0)</f>
        <v>0</v>
      </c>
      <c r="BI95" s="229">
        <f>IF(N95="nulová",J95,0)</f>
        <v>0</v>
      </c>
      <c r="BJ95" s="15" t="s">
        <v>87</v>
      </c>
      <c r="BK95" s="229">
        <f>ROUND(I95*H95,2)</f>
        <v>0</v>
      </c>
      <c r="BL95" s="15" t="s">
        <v>192</v>
      </c>
      <c r="BM95" s="15" t="s">
        <v>1148</v>
      </c>
    </row>
    <row r="96" s="1" customFormat="1">
      <c r="B96" s="37"/>
      <c r="C96" s="38"/>
      <c r="D96" s="230" t="s">
        <v>181</v>
      </c>
      <c r="E96" s="38"/>
      <c r="F96" s="231" t="s">
        <v>1149</v>
      </c>
      <c r="G96" s="38"/>
      <c r="H96" s="38"/>
      <c r="I96" s="142"/>
      <c r="J96" s="38"/>
      <c r="K96" s="38"/>
      <c r="L96" s="42"/>
      <c r="M96" s="232"/>
      <c r="N96" s="78"/>
      <c r="O96" s="78"/>
      <c r="P96" s="78"/>
      <c r="Q96" s="78"/>
      <c r="R96" s="78"/>
      <c r="S96" s="78"/>
      <c r="T96" s="79"/>
      <c r="AT96" s="15" t="s">
        <v>181</v>
      </c>
      <c r="AU96" s="15" t="s">
        <v>90</v>
      </c>
    </row>
    <row r="97" s="12" customFormat="1">
      <c r="B97" s="236"/>
      <c r="C97" s="237"/>
      <c r="D97" s="230" t="s">
        <v>287</v>
      </c>
      <c r="E97" s="238" t="s">
        <v>1</v>
      </c>
      <c r="F97" s="239" t="s">
        <v>1150</v>
      </c>
      <c r="G97" s="237"/>
      <c r="H97" s="240">
        <v>5.1840000000000002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AT97" s="246" t="s">
        <v>287</v>
      </c>
      <c r="AU97" s="246" t="s">
        <v>90</v>
      </c>
      <c r="AV97" s="12" t="s">
        <v>90</v>
      </c>
      <c r="AW97" s="12" t="s">
        <v>40</v>
      </c>
      <c r="AX97" s="12" t="s">
        <v>87</v>
      </c>
      <c r="AY97" s="246" t="s">
        <v>174</v>
      </c>
    </row>
    <row r="98" s="1" customFormat="1" ht="16.5" customHeight="1">
      <c r="B98" s="37"/>
      <c r="C98" s="218" t="s">
        <v>90</v>
      </c>
      <c r="D98" s="218" t="s">
        <v>175</v>
      </c>
      <c r="E98" s="219" t="s">
        <v>294</v>
      </c>
      <c r="F98" s="220" t="s">
        <v>295</v>
      </c>
      <c r="G98" s="221" t="s">
        <v>284</v>
      </c>
      <c r="H98" s="222">
        <v>5.1840000000000002</v>
      </c>
      <c r="I98" s="223"/>
      <c r="J98" s="224">
        <f>ROUND(I98*H98,2)</f>
        <v>0</v>
      </c>
      <c r="K98" s="220" t="s">
        <v>274</v>
      </c>
      <c r="L98" s="42"/>
      <c r="M98" s="225" t="s">
        <v>1</v>
      </c>
      <c r="N98" s="226" t="s">
        <v>50</v>
      </c>
      <c r="O98" s="78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15" t="s">
        <v>192</v>
      </c>
      <c r="AT98" s="15" t="s">
        <v>175</v>
      </c>
      <c r="AU98" s="15" t="s">
        <v>90</v>
      </c>
      <c r="AY98" s="15" t="s">
        <v>174</v>
      </c>
      <c r="BE98" s="229">
        <f>IF(N98="základní",J98,0)</f>
        <v>0</v>
      </c>
      <c r="BF98" s="229">
        <f>IF(N98="snížená",J98,0)</f>
        <v>0</v>
      </c>
      <c r="BG98" s="229">
        <f>IF(N98="zákl. přenesená",J98,0)</f>
        <v>0</v>
      </c>
      <c r="BH98" s="229">
        <f>IF(N98="sníž. přenesená",J98,0)</f>
        <v>0</v>
      </c>
      <c r="BI98" s="229">
        <f>IF(N98="nulová",J98,0)</f>
        <v>0</v>
      </c>
      <c r="BJ98" s="15" t="s">
        <v>87</v>
      </c>
      <c r="BK98" s="229">
        <f>ROUND(I98*H98,2)</f>
        <v>0</v>
      </c>
      <c r="BL98" s="15" t="s">
        <v>192</v>
      </c>
      <c r="BM98" s="15" t="s">
        <v>1151</v>
      </c>
    </row>
    <row r="99" s="1" customFormat="1">
      <c r="B99" s="37"/>
      <c r="C99" s="38"/>
      <c r="D99" s="230" t="s">
        <v>181</v>
      </c>
      <c r="E99" s="38"/>
      <c r="F99" s="231" t="s">
        <v>295</v>
      </c>
      <c r="G99" s="38"/>
      <c r="H99" s="38"/>
      <c r="I99" s="142"/>
      <c r="J99" s="38"/>
      <c r="K99" s="38"/>
      <c r="L99" s="42"/>
      <c r="M99" s="232"/>
      <c r="N99" s="78"/>
      <c r="O99" s="78"/>
      <c r="P99" s="78"/>
      <c r="Q99" s="78"/>
      <c r="R99" s="78"/>
      <c r="S99" s="78"/>
      <c r="T99" s="79"/>
      <c r="AT99" s="15" t="s">
        <v>181</v>
      </c>
      <c r="AU99" s="15" t="s">
        <v>90</v>
      </c>
    </row>
    <row r="100" s="12" customFormat="1">
      <c r="B100" s="236"/>
      <c r="C100" s="237"/>
      <c r="D100" s="230" t="s">
        <v>287</v>
      </c>
      <c r="E100" s="238" t="s">
        <v>1</v>
      </c>
      <c r="F100" s="239" t="s">
        <v>1150</v>
      </c>
      <c r="G100" s="237"/>
      <c r="H100" s="240">
        <v>5.1840000000000002</v>
      </c>
      <c r="I100" s="241"/>
      <c r="J100" s="237"/>
      <c r="K100" s="237"/>
      <c r="L100" s="242"/>
      <c r="M100" s="243"/>
      <c r="N100" s="244"/>
      <c r="O100" s="244"/>
      <c r="P100" s="244"/>
      <c r="Q100" s="244"/>
      <c r="R100" s="244"/>
      <c r="S100" s="244"/>
      <c r="T100" s="245"/>
      <c r="AT100" s="246" t="s">
        <v>287</v>
      </c>
      <c r="AU100" s="246" t="s">
        <v>90</v>
      </c>
      <c r="AV100" s="12" t="s">
        <v>90</v>
      </c>
      <c r="AW100" s="12" t="s">
        <v>40</v>
      </c>
      <c r="AX100" s="12" t="s">
        <v>87</v>
      </c>
      <c r="AY100" s="246" t="s">
        <v>174</v>
      </c>
    </row>
    <row r="101" s="1" customFormat="1" ht="16.5" customHeight="1">
      <c r="B101" s="37"/>
      <c r="C101" s="218" t="s">
        <v>187</v>
      </c>
      <c r="D101" s="218" t="s">
        <v>175</v>
      </c>
      <c r="E101" s="219" t="s">
        <v>298</v>
      </c>
      <c r="F101" s="220" t="s">
        <v>299</v>
      </c>
      <c r="G101" s="221" t="s">
        <v>284</v>
      </c>
      <c r="H101" s="222">
        <v>10.368</v>
      </c>
      <c r="I101" s="223"/>
      <c r="J101" s="224">
        <f>ROUND(I101*H101,2)</f>
        <v>0</v>
      </c>
      <c r="K101" s="220" t="s">
        <v>274</v>
      </c>
      <c r="L101" s="42"/>
      <c r="M101" s="225" t="s">
        <v>1</v>
      </c>
      <c r="N101" s="226" t="s">
        <v>50</v>
      </c>
      <c r="O101" s="78"/>
      <c r="P101" s="227">
        <f>O101*H101</f>
        <v>0</v>
      </c>
      <c r="Q101" s="227">
        <v>0</v>
      </c>
      <c r="R101" s="227">
        <f>Q101*H101</f>
        <v>0</v>
      </c>
      <c r="S101" s="227">
        <v>0</v>
      </c>
      <c r="T101" s="228">
        <f>S101*H101</f>
        <v>0</v>
      </c>
      <c r="AR101" s="15" t="s">
        <v>192</v>
      </c>
      <c r="AT101" s="15" t="s">
        <v>175</v>
      </c>
      <c r="AU101" s="15" t="s">
        <v>90</v>
      </c>
      <c r="AY101" s="15" t="s">
        <v>174</v>
      </c>
      <c r="BE101" s="229">
        <f>IF(N101="základní",J101,0)</f>
        <v>0</v>
      </c>
      <c r="BF101" s="229">
        <f>IF(N101="snížená",J101,0)</f>
        <v>0</v>
      </c>
      <c r="BG101" s="229">
        <f>IF(N101="zákl. přenesená",J101,0)</f>
        <v>0</v>
      </c>
      <c r="BH101" s="229">
        <f>IF(N101="sníž. přenesená",J101,0)</f>
        <v>0</v>
      </c>
      <c r="BI101" s="229">
        <f>IF(N101="nulová",J101,0)</f>
        <v>0</v>
      </c>
      <c r="BJ101" s="15" t="s">
        <v>87</v>
      </c>
      <c r="BK101" s="229">
        <f>ROUND(I101*H101,2)</f>
        <v>0</v>
      </c>
      <c r="BL101" s="15" t="s">
        <v>192</v>
      </c>
      <c r="BM101" s="15" t="s">
        <v>1152</v>
      </c>
    </row>
    <row r="102" s="1" customFormat="1">
      <c r="B102" s="37"/>
      <c r="C102" s="38"/>
      <c r="D102" s="230" t="s">
        <v>181</v>
      </c>
      <c r="E102" s="38"/>
      <c r="F102" s="231" t="s">
        <v>299</v>
      </c>
      <c r="G102" s="38"/>
      <c r="H102" s="38"/>
      <c r="I102" s="142"/>
      <c r="J102" s="38"/>
      <c r="K102" s="38"/>
      <c r="L102" s="42"/>
      <c r="M102" s="232"/>
      <c r="N102" s="78"/>
      <c r="O102" s="78"/>
      <c r="P102" s="78"/>
      <c r="Q102" s="78"/>
      <c r="R102" s="78"/>
      <c r="S102" s="78"/>
      <c r="T102" s="79"/>
      <c r="AT102" s="15" t="s">
        <v>181</v>
      </c>
      <c r="AU102" s="15" t="s">
        <v>90</v>
      </c>
    </row>
    <row r="103" s="12" customFormat="1">
      <c r="B103" s="236"/>
      <c r="C103" s="237"/>
      <c r="D103" s="230" t="s">
        <v>287</v>
      </c>
      <c r="E103" s="237"/>
      <c r="F103" s="239" t="s">
        <v>1153</v>
      </c>
      <c r="G103" s="237"/>
      <c r="H103" s="240">
        <v>10.368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AT103" s="246" t="s">
        <v>287</v>
      </c>
      <c r="AU103" s="246" t="s">
        <v>90</v>
      </c>
      <c r="AV103" s="12" t="s">
        <v>90</v>
      </c>
      <c r="AW103" s="12" t="s">
        <v>4</v>
      </c>
      <c r="AX103" s="12" t="s">
        <v>87</v>
      </c>
      <c r="AY103" s="246" t="s">
        <v>174</v>
      </c>
    </row>
    <row r="104" s="1" customFormat="1" ht="16.5" customHeight="1">
      <c r="B104" s="37"/>
      <c r="C104" s="218" t="s">
        <v>192</v>
      </c>
      <c r="D104" s="218" t="s">
        <v>175</v>
      </c>
      <c r="E104" s="219" t="s">
        <v>1002</v>
      </c>
      <c r="F104" s="220" t="s">
        <v>1003</v>
      </c>
      <c r="G104" s="221" t="s">
        <v>417</v>
      </c>
      <c r="H104" s="222">
        <v>10.368</v>
      </c>
      <c r="I104" s="223"/>
      <c r="J104" s="224">
        <f>ROUND(I104*H104,2)</f>
        <v>0</v>
      </c>
      <c r="K104" s="220" t="s">
        <v>274</v>
      </c>
      <c r="L104" s="42"/>
      <c r="M104" s="225" t="s">
        <v>1</v>
      </c>
      <c r="N104" s="226" t="s">
        <v>50</v>
      </c>
      <c r="O104" s="78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15" t="s">
        <v>192</v>
      </c>
      <c r="AT104" s="15" t="s">
        <v>175</v>
      </c>
      <c r="AU104" s="15" t="s">
        <v>90</v>
      </c>
      <c r="AY104" s="15" t="s">
        <v>174</v>
      </c>
      <c r="BE104" s="229">
        <f>IF(N104="základní",J104,0)</f>
        <v>0</v>
      </c>
      <c r="BF104" s="229">
        <f>IF(N104="snížená",J104,0)</f>
        <v>0</v>
      </c>
      <c r="BG104" s="229">
        <f>IF(N104="zákl. přenesená",J104,0)</f>
        <v>0</v>
      </c>
      <c r="BH104" s="229">
        <f>IF(N104="sníž. přenesená",J104,0)</f>
        <v>0</v>
      </c>
      <c r="BI104" s="229">
        <f>IF(N104="nulová",J104,0)</f>
        <v>0</v>
      </c>
      <c r="BJ104" s="15" t="s">
        <v>87</v>
      </c>
      <c r="BK104" s="229">
        <f>ROUND(I104*H104,2)</f>
        <v>0</v>
      </c>
      <c r="BL104" s="15" t="s">
        <v>192</v>
      </c>
      <c r="BM104" s="15" t="s">
        <v>1154</v>
      </c>
    </row>
    <row r="105" s="1" customFormat="1">
      <c r="B105" s="37"/>
      <c r="C105" s="38"/>
      <c r="D105" s="230" t="s">
        <v>181</v>
      </c>
      <c r="E105" s="38"/>
      <c r="F105" s="231" t="s">
        <v>1003</v>
      </c>
      <c r="G105" s="38"/>
      <c r="H105" s="38"/>
      <c r="I105" s="142"/>
      <c r="J105" s="38"/>
      <c r="K105" s="38"/>
      <c r="L105" s="42"/>
      <c r="M105" s="232"/>
      <c r="N105" s="78"/>
      <c r="O105" s="78"/>
      <c r="P105" s="78"/>
      <c r="Q105" s="78"/>
      <c r="R105" s="78"/>
      <c r="S105" s="78"/>
      <c r="T105" s="79"/>
      <c r="AT105" s="15" t="s">
        <v>181</v>
      </c>
      <c r="AU105" s="15" t="s">
        <v>90</v>
      </c>
    </row>
    <row r="106" s="12" customFormat="1">
      <c r="B106" s="236"/>
      <c r="C106" s="237"/>
      <c r="D106" s="230" t="s">
        <v>287</v>
      </c>
      <c r="E106" s="238" t="s">
        <v>1</v>
      </c>
      <c r="F106" s="239" t="s">
        <v>1155</v>
      </c>
      <c r="G106" s="237"/>
      <c r="H106" s="240">
        <v>10.368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AT106" s="246" t="s">
        <v>287</v>
      </c>
      <c r="AU106" s="246" t="s">
        <v>90</v>
      </c>
      <c r="AV106" s="12" t="s">
        <v>90</v>
      </c>
      <c r="AW106" s="12" t="s">
        <v>40</v>
      </c>
      <c r="AX106" s="12" t="s">
        <v>87</v>
      </c>
      <c r="AY106" s="246" t="s">
        <v>174</v>
      </c>
    </row>
    <row r="107" s="1" customFormat="1" ht="16.5" customHeight="1">
      <c r="B107" s="37"/>
      <c r="C107" s="218" t="s">
        <v>173</v>
      </c>
      <c r="D107" s="218" t="s">
        <v>175</v>
      </c>
      <c r="E107" s="219" t="s">
        <v>308</v>
      </c>
      <c r="F107" s="220" t="s">
        <v>309</v>
      </c>
      <c r="G107" s="221" t="s">
        <v>305</v>
      </c>
      <c r="H107" s="222">
        <v>5.7599999999999998</v>
      </c>
      <c r="I107" s="223"/>
      <c r="J107" s="224">
        <f>ROUND(I107*H107,2)</f>
        <v>0</v>
      </c>
      <c r="K107" s="220" t="s">
        <v>274</v>
      </c>
      <c r="L107" s="42"/>
      <c r="M107" s="225" t="s">
        <v>1</v>
      </c>
      <c r="N107" s="226" t="s">
        <v>50</v>
      </c>
      <c r="O107" s="78"/>
      <c r="P107" s="227">
        <f>O107*H107</f>
        <v>0</v>
      </c>
      <c r="Q107" s="227">
        <v>0</v>
      </c>
      <c r="R107" s="227">
        <f>Q107*H107</f>
        <v>0</v>
      </c>
      <c r="S107" s="227">
        <v>0</v>
      </c>
      <c r="T107" s="228">
        <f>S107*H107</f>
        <v>0</v>
      </c>
      <c r="AR107" s="15" t="s">
        <v>192</v>
      </c>
      <c r="AT107" s="15" t="s">
        <v>175</v>
      </c>
      <c r="AU107" s="15" t="s">
        <v>90</v>
      </c>
      <c r="AY107" s="15" t="s">
        <v>174</v>
      </c>
      <c r="BE107" s="229">
        <f>IF(N107="základní",J107,0)</f>
        <v>0</v>
      </c>
      <c r="BF107" s="229">
        <f>IF(N107="snížená",J107,0)</f>
        <v>0</v>
      </c>
      <c r="BG107" s="229">
        <f>IF(N107="zákl. přenesená",J107,0)</f>
        <v>0</v>
      </c>
      <c r="BH107" s="229">
        <f>IF(N107="sníž. přenesená",J107,0)</f>
        <v>0</v>
      </c>
      <c r="BI107" s="229">
        <f>IF(N107="nulová",J107,0)</f>
        <v>0</v>
      </c>
      <c r="BJ107" s="15" t="s">
        <v>87</v>
      </c>
      <c r="BK107" s="229">
        <f>ROUND(I107*H107,2)</f>
        <v>0</v>
      </c>
      <c r="BL107" s="15" t="s">
        <v>192</v>
      </c>
      <c r="BM107" s="15" t="s">
        <v>1156</v>
      </c>
    </row>
    <row r="108" s="1" customFormat="1">
      <c r="B108" s="37"/>
      <c r="C108" s="38"/>
      <c r="D108" s="230" t="s">
        <v>181</v>
      </c>
      <c r="E108" s="38"/>
      <c r="F108" s="231" t="s">
        <v>311</v>
      </c>
      <c r="G108" s="38"/>
      <c r="H108" s="38"/>
      <c r="I108" s="142"/>
      <c r="J108" s="38"/>
      <c r="K108" s="38"/>
      <c r="L108" s="42"/>
      <c r="M108" s="232"/>
      <c r="N108" s="78"/>
      <c r="O108" s="78"/>
      <c r="P108" s="78"/>
      <c r="Q108" s="78"/>
      <c r="R108" s="78"/>
      <c r="S108" s="78"/>
      <c r="T108" s="79"/>
      <c r="AT108" s="15" t="s">
        <v>181</v>
      </c>
      <c r="AU108" s="15" t="s">
        <v>90</v>
      </c>
    </row>
    <row r="109" s="12" customFormat="1">
      <c r="B109" s="236"/>
      <c r="C109" s="237"/>
      <c r="D109" s="230" t="s">
        <v>287</v>
      </c>
      <c r="E109" s="238" t="s">
        <v>1</v>
      </c>
      <c r="F109" s="239" t="s">
        <v>1157</v>
      </c>
      <c r="G109" s="237"/>
      <c r="H109" s="240">
        <v>5.7599999999999998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AT109" s="246" t="s">
        <v>287</v>
      </c>
      <c r="AU109" s="246" t="s">
        <v>90</v>
      </c>
      <c r="AV109" s="12" t="s">
        <v>90</v>
      </c>
      <c r="AW109" s="12" t="s">
        <v>40</v>
      </c>
      <c r="AX109" s="12" t="s">
        <v>87</v>
      </c>
      <c r="AY109" s="246" t="s">
        <v>174</v>
      </c>
    </row>
    <row r="110" s="1" customFormat="1" ht="16.5" customHeight="1">
      <c r="B110" s="37"/>
      <c r="C110" s="247" t="s">
        <v>200</v>
      </c>
      <c r="D110" s="247" t="s">
        <v>312</v>
      </c>
      <c r="E110" s="248" t="s">
        <v>313</v>
      </c>
      <c r="F110" s="249" t="s">
        <v>314</v>
      </c>
      <c r="G110" s="250" t="s">
        <v>315</v>
      </c>
      <c r="H110" s="251">
        <v>0.14399999999999999</v>
      </c>
      <c r="I110" s="252"/>
      <c r="J110" s="253">
        <f>ROUND(I110*H110,2)</f>
        <v>0</v>
      </c>
      <c r="K110" s="249" t="s">
        <v>274</v>
      </c>
      <c r="L110" s="254"/>
      <c r="M110" s="255" t="s">
        <v>1</v>
      </c>
      <c r="N110" s="256" t="s">
        <v>50</v>
      </c>
      <c r="O110" s="78"/>
      <c r="P110" s="227">
        <f>O110*H110</f>
        <v>0</v>
      </c>
      <c r="Q110" s="227">
        <v>0.001</v>
      </c>
      <c r="R110" s="227">
        <f>Q110*H110</f>
        <v>0.000144</v>
      </c>
      <c r="S110" s="227">
        <v>0</v>
      </c>
      <c r="T110" s="228">
        <f>S110*H110</f>
        <v>0</v>
      </c>
      <c r="AR110" s="15" t="s">
        <v>209</v>
      </c>
      <c r="AT110" s="15" t="s">
        <v>312</v>
      </c>
      <c r="AU110" s="15" t="s">
        <v>90</v>
      </c>
      <c r="AY110" s="15" t="s">
        <v>174</v>
      </c>
      <c r="BE110" s="229">
        <f>IF(N110="základní",J110,0)</f>
        <v>0</v>
      </c>
      <c r="BF110" s="229">
        <f>IF(N110="snížená",J110,0)</f>
        <v>0</v>
      </c>
      <c r="BG110" s="229">
        <f>IF(N110="zákl. přenesená",J110,0)</f>
        <v>0</v>
      </c>
      <c r="BH110" s="229">
        <f>IF(N110="sníž. přenesená",J110,0)</f>
        <v>0</v>
      </c>
      <c r="BI110" s="229">
        <f>IF(N110="nulová",J110,0)</f>
        <v>0</v>
      </c>
      <c r="BJ110" s="15" t="s">
        <v>87</v>
      </c>
      <c r="BK110" s="229">
        <f>ROUND(I110*H110,2)</f>
        <v>0</v>
      </c>
      <c r="BL110" s="15" t="s">
        <v>192</v>
      </c>
      <c r="BM110" s="15" t="s">
        <v>1158</v>
      </c>
    </row>
    <row r="111" s="1" customFormat="1">
      <c r="B111" s="37"/>
      <c r="C111" s="38"/>
      <c r="D111" s="230" t="s">
        <v>181</v>
      </c>
      <c r="E111" s="38"/>
      <c r="F111" s="231" t="s">
        <v>314</v>
      </c>
      <c r="G111" s="38"/>
      <c r="H111" s="38"/>
      <c r="I111" s="142"/>
      <c r="J111" s="38"/>
      <c r="K111" s="38"/>
      <c r="L111" s="42"/>
      <c r="M111" s="232"/>
      <c r="N111" s="78"/>
      <c r="O111" s="78"/>
      <c r="P111" s="78"/>
      <c r="Q111" s="78"/>
      <c r="R111" s="78"/>
      <c r="S111" s="78"/>
      <c r="T111" s="79"/>
      <c r="AT111" s="15" t="s">
        <v>181</v>
      </c>
      <c r="AU111" s="15" t="s">
        <v>90</v>
      </c>
    </row>
    <row r="112" s="12" customFormat="1">
      <c r="B112" s="236"/>
      <c r="C112" s="237"/>
      <c r="D112" s="230" t="s">
        <v>287</v>
      </c>
      <c r="E112" s="237"/>
      <c r="F112" s="239" t="s">
        <v>1159</v>
      </c>
      <c r="G112" s="237"/>
      <c r="H112" s="240">
        <v>0.14399999999999999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AT112" s="246" t="s">
        <v>287</v>
      </c>
      <c r="AU112" s="246" t="s">
        <v>90</v>
      </c>
      <c r="AV112" s="12" t="s">
        <v>90</v>
      </c>
      <c r="AW112" s="12" t="s">
        <v>4</v>
      </c>
      <c r="AX112" s="12" t="s">
        <v>87</v>
      </c>
      <c r="AY112" s="246" t="s">
        <v>174</v>
      </c>
    </row>
    <row r="113" s="1" customFormat="1" ht="16.5" customHeight="1">
      <c r="B113" s="37"/>
      <c r="C113" s="218" t="s">
        <v>205</v>
      </c>
      <c r="D113" s="218" t="s">
        <v>175</v>
      </c>
      <c r="E113" s="219" t="s">
        <v>1160</v>
      </c>
      <c r="F113" s="220" t="s">
        <v>1161</v>
      </c>
      <c r="G113" s="221" t="s">
        <v>305</v>
      </c>
      <c r="H113" s="222">
        <v>5.7599999999999998</v>
      </c>
      <c r="I113" s="223"/>
      <c r="J113" s="224">
        <f>ROUND(I113*H113,2)</f>
        <v>0</v>
      </c>
      <c r="K113" s="220" t="s">
        <v>274</v>
      </c>
      <c r="L113" s="42"/>
      <c r="M113" s="225" t="s">
        <v>1</v>
      </c>
      <c r="N113" s="226" t="s">
        <v>50</v>
      </c>
      <c r="O113" s="78"/>
      <c r="P113" s="227">
        <f>O113*H113</f>
        <v>0</v>
      </c>
      <c r="Q113" s="227">
        <v>0</v>
      </c>
      <c r="R113" s="227">
        <f>Q113*H113</f>
        <v>0</v>
      </c>
      <c r="S113" s="227">
        <v>0</v>
      </c>
      <c r="T113" s="228">
        <f>S113*H113</f>
        <v>0</v>
      </c>
      <c r="AR113" s="15" t="s">
        <v>192</v>
      </c>
      <c r="AT113" s="15" t="s">
        <v>175</v>
      </c>
      <c r="AU113" s="15" t="s">
        <v>90</v>
      </c>
      <c r="AY113" s="15" t="s">
        <v>174</v>
      </c>
      <c r="BE113" s="229">
        <f>IF(N113="základní",J113,0)</f>
        <v>0</v>
      </c>
      <c r="BF113" s="229">
        <f>IF(N113="snížená",J113,0)</f>
        <v>0</v>
      </c>
      <c r="BG113" s="229">
        <f>IF(N113="zákl. přenesená",J113,0)</f>
        <v>0</v>
      </c>
      <c r="BH113" s="229">
        <f>IF(N113="sníž. přenesená",J113,0)</f>
        <v>0</v>
      </c>
      <c r="BI113" s="229">
        <f>IF(N113="nulová",J113,0)</f>
        <v>0</v>
      </c>
      <c r="BJ113" s="15" t="s">
        <v>87</v>
      </c>
      <c r="BK113" s="229">
        <f>ROUND(I113*H113,2)</f>
        <v>0</v>
      </c>
      <c r="BL113" s="15" t="s">
        <v>192</v>
      </c>
      <c r="BM113" s="15" t="s">
        <v>1162</v>
      </c>
    </row>
    <row r="114" s="1" customFormat="1">
      <c r="B114" s="37"/>
      <c r="C114" s="38"/>
      <c r="D114" s="230" t="s">
        <v>181</v>
      </c>
      <c r="E114" s="38"/>
      <c r="F114" s="231" t="s">
        <v>1163</v>
      </c>
      <c r="G114" s="38"/>
      <c r="H114" s="38"/>
      <c r="I114" s="142"/>
      <c r="J114" s="38"/>
      <c r="K114" s="38"/>
      <c r="L114" s="42"/>
      <c r="M114" s="232"/>
      <c r="N114" s="78"/>
      <c r="O114" s="78"/>
      <c r="P114" s="78"/>
      <c r="Q114" s="78"/>
      <c r="R114" s="78"/>
      <c r="S114" s="78"/>
      <c r="T114" s="79"/>
      <c r="AT114" s="15" t="s">
        <v>181</v>
      </c>
      <c r="AU114" s="15" t="s">
        <v>90</v>
      </c>
    </row>
    <row r="115" s="12" customFormat="1">
      <c r="B115" s="236"/>
      <c r="C115" s="237"/>
      <c r="D115" s="230" t="s">
        <v>287</v>
      </c>
      <c r="E115" s="238" t="s">
        <v>1</v>
      </c>
      <c r="F115" s="239" t="s">
        <v>1157</v>
      </c>
      <c r="G115" s="237"/>
      <c r="H115" s="240">
        <v>5.7599999999999998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AT115" s="246" t="s">
        <v>287</v>
      </c>
      <c r="AU115" s="246" t="s">
        <v>90</v>
      </c>
      <c r="AV115" s="12" t="s">
        <v>90</v>
      </c>
      <c r="AW115" s="12" t="s">
        <v>40</v>
      </c>
      <c r="AX115" s="12" t="s">
        <v>87</v>
      </c>
      <c r="AY115" s="246" t="s">
        <v>174</v>
      </c>
    </row>
    <row r="116" s="11" customFormat="1" ht="22.8" customHeight="1">
      <c r="B116" s="202"/>
      <c r="C116" s="203"/>
      <c r="D116" s="204" t="s">
        <v>78</v>
      </c>
      <c r="E116" s="216" t="s">
        <v>90</v>
      </c>
      <c r="F116" s="216" t="s">
        <v>341</v>
      </c>
      <c r="G116" s="203"/>
      <c r="H116" s="203"/>
      <c r="I116" s="206"/>
      <c r="J116" s="217">
        <f>BK116</f>
        <v>0</v>
      </c>
      <c r="K116" s="203"/>
      <c r="L116" s="208"/>
      <c r="M116" s="209"/>
      <c r="N116" s="210"/>
      <c r="O116" s="210"/>
      <c r="P116" s="211">
        <f>SUM(P117:P119)</f>
        <v>0</v>
      </c>
      <c r="Q116" s="210"/>
      <c r="R116" s="211">
        <f>SUM(R117:R119)</f>
        <v>11.69686656</v>
      </c>
      <c r="S116" s="210"/>
      <c r="T116" s="212">
        <f>SUM(T117:T119)</f>
        <v>0</v>
      </c>
      <c r="AR116" s="213" t="s">
        <v>87</v>
      </c>
      <c r="AT116" s="214" t="s">
        <v>78</v>
      </c>
      <c r="AU116" s="214" t="s">
        <v>87</v>
      </c>
      <c r="AY116" s="213" t="s">
        <v>174</v>
      </c>
      <c r="BK116" s="215">
        <f>SUM(BK117:BK119)</f>
        <v>0</v>
      </c>
    </row>
    <row r="117" s="1" customFormat="1" ht="16.5" customHeight="1">
      <c r="B117" s="37"/>
      <c r="C117" s="218" t="s">
        <v>209</v>
      </c>
      <c r="D117" s="218" t="s">
        <v>175</v>
      </c>
      <c r="E117" s="219" t="s">
        <v>1164</v>
      </c>
      <c r="F117" s="220" t="s">
        <v>1165</v>
      </c>
      <c r="G117" s="221" t="s">
        <v>284</v>
      </c>
      <c r="H117" s="222">
        <v>5.1840000000000002</v>
      </c>
      <c r="I117" s="223"/>
      <c r="J117" s="224">
        <f>ROUND(I117*H117,2)</f>
        <v>0</v>
      </c>
      <c r="K117" s="220" t="s">
        <v>274</v>
      </c>
      <c r="L117" s="42"/>
      <c r="M117" s="225" t="s">
        <v>1</v>
      </c>
      <c r="N117" s="226" t="s">
        <v>50</v>
      </c>
      <c r="O117" s="78"/>
      <c r="P117" s="227">
        <f>O117*H117</f>
        <v>0</v>
      </c>
      <c r="Q117" s="227">
        <v>2.2563399999999998</v>
      </c>
      <c r="R117" s="227">
        <f>Q117*H117</f>
        <v>11.69686656</v>
      </c>
      <c r="S117" s="227">
        <v>0</v>
      </c>
      <c r="T117" s="228">
        <f>S117*H117</f>
        <v>0</v>
      </c>
      <c r="AR117" s="15" t="s">
        <v>192</v>
      </c>
      <c r="AT117" s="15" t="s">
        <v>175</v>
      </c>
      <c r="AU117" s="15" t="s">
        <v>90</v>
      </c>
      <c r="AY117" s="15" t="s">
        <v>174</v>
      </c>
      <c r="BE117" s="229">
        <f>IF(N117="základní",J117,0)</f>
        <v>0</v>
      </c>
      <c r="BF117" s="229">
        <f>IF(N117="snížená",J117,0)</f>
        <v>0</v>
      </c>
      <c r="BG117" s="229">
        <f>IF(N117="zákl. přenesená",J117,0)</f>
        <v>0</v>
      </c>
      <c r="BH117" s="229">
        <f>IF(N117="sníž. přenesená",J117,0)</f>
        <v>0</v>
      </c>
      <c r="BI117" s="229">
        <f>IF(N117="nulová",J117,0)</f>
        <v>0</v>
      </c>
      <c r="BJ117" s="15" t="s">
        <v>87</v>
      </c>
      <c r="BK117" s="229">
        <f>ROUND(I117*H117,2)</f>
        <v>0</v>
      </c>
      <c r="BL117" s="15" t="s">
        <v>192</v>
      </c>
      <c r="BM117" s="15" t="s">
        <v>1166</v>
      </c>
    </row>
    <row r="118" s="1" customFormat="1">
      <c r="B118" s="37"/>
      <c r="C118" s="38"/>
      <c r="D118" s="230" t="s">
        <v>181</v>
      </c>
      <c r="E118" s="38"/>
      <c r="F118" s="231" t="s">
        <v>1165</v>
      </c>
      <c r="G118" s="38"/>
      <c r="H118" s="38"/>
      <c r="I118" s="142"/>
      <c r="J118" s="38"/>
      <c r="K118" s="38"/>
      <c r="L118" s="42"/>
      <c r="M118" s="232"/>
      <c r="N118" s="78"/>
      <c r="O118" s="78"/>
      <c r="P118" s="78"/>
      <c r="Q118" s="78"/>
      <c r="R118" s="78"/>
      <c r="S118" s="78"/>
      <c r="T118" s="79"/>
      <c r="AT118" s="15" t="s">
        <v>181</v>
      </c>
      <c r="AU118" s="15" t="s">
        <v>90</v>
      </c>
    </row>
    <row r="119" s="12" customFormat="1">
      <c r="B119" s="236"/>
      <c r="C119" s="237"/>
      <c r="D119" s="230" t="s">
        <v>287</v>
      </c>
      <c r="E119" s="238" t="s">
        <v>1</v>
      </c>
      <c r="F119" s="239" t="s">
        <v>1150</v>
      </c>
      <c r="G119" s="237"/>
      <c r="H119" s="240">
        <v>5.1840000000000002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AT119" s="246" t="s">
        <v>287</v>
      </c>
      <c r="AU119" s="246" t="s">
        <v>90</v>
      </c>
      <c r="AV119" s="12" t="s">
        <v>90</v>
      </c>
      <c r="AW119" s="12" t="s">
        <v>40</v>
      </c>
      <c r="AX119" s="12" t="s">
        <v>87</v>
      </c>
      <c r="AY119" s="246" t="s">
        <v>174</v>
      </c>
    </row>
    <row r="120" s="11" customFormat="1" ht="22.8" customHeight="1">
      <c r="B120" s="202"/>
      <c r="C120" s="203"/>
      <c r="D120" s="204" t="s">
        <v>78</v>
      </c>
      <c r="E120" s="216" t="s">
        <v>187</v>
      </c>
      <c r="F120" s="216" t="s">
        <v>369</v>
      </c>
      <c r="G120" s="203"/>
      <c r="H120" s="203"/>
      <c r="I120" s="206"/>
      <c r="J120" s="217">
        <f>BK120</f>
        <v>0</v>
      </c>
      <c r="K120" s="203"/>
      <c r="L120" s="208"/>
      <c r="M120" s="209"/>
      <c r="N120" s="210"/>
      <c r="O120" s="210"/>
      <c r="P120" s="211">
        <f>SUM(P121:P155)</f>
        <v>0</v>
      </c>
      <c r="Q120" s="210"/>
      <c r="R120" s="211">
        <f>SUM(R121:R155)</f>
        <v>6.6677599999999986</v>
      </c>
      <c r="S120" s="210"/>
      <c r="T120" s="212">
        <f>SUM(T121:T155)</f>
        <v>0</v>
      </c>
      <c r="AR120" s="213" t="s">
        <v>87</v>
      </c>
      <c r="AT120" s="214" t="s">
        <v>78</v>
      </c>
      <c r="AU120" s="214" t="s">
        <v>87</v>
      </c>
      <c r="AY120" s="213" t="s">
        <v>174</v>
      </c>
      <c r="BK120" s="215">
        <f>SUM(BK121:BK155)</f>
        <v>0</v>
      </c>
    </row>
    <row r="121" s="1" customFormat="1" ht="16.5" customHeight="1">
      <c r="B121" s="37"/>
      <c r="C121" s="218" t="s">
        <v>213</v>
      </c>
      <c r="D121" s="218" t="s">
        <v>175</v>
      </c>
      <c r="E121" s="219" t="s">
        <v>1167</v>
      </c>
      <c r="F121" s="220" t="s">
        <v>1168</v>
      </c>
      <c r="G121" s="221" t="s">
        <v>320</v>
      </c>
      <c r="H121" s="222">
        <v>36</v>
      </c>
      <c r="I121" s="223"/>
      <c r="J121" s="224">
        <f>ROUND(I121*H121,2)</f>
        <v>0</v>
      </c>
      <c r="K121" s="220" t="s">
        <v>274</v>
      </c>
      <c r="L121" s="42"/>
      <c r="M121" s="225" t="s">
        <v>1</v>
      </c>
      <c r="N121" s="226" t="s">
        <v>50</v>
      </c>
      <c r="O121" s="78"/>
      <c r="P121" s="227">
        <f>O121*H121</f>
        <v>0</v>
      </c>
      <c r="Q121" s="227">
        <v>0.17488999999999999</v>
      </c>
      <c r="R121" s="227">
        <f>Q121*H121</f>
        <v>6.2960399999999996</v>
      </c>
      <c r="S121" s="227">
        <v>0</v>
      </c>
      <c r="T121" s="228">
        <f>S121*H121</f>
        <v>0</v>
      </c>
      <c r="AR121" s="15" t="s">
        <v>192</v>
      </c>
      <c r="AT121" s="15" t="s">
        <v>175</v>
      </c>
      <c r="AU121" s="15" t="s">
        <v>90</v>
      </c>
      <c r="AY121" s="15" t="s">
        <v>174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5" t="s">
        <v>87</v>
      </c>
      <c r="BK121" s="229">
        <f>ROUND(I121*H121,2)</f>
        <v>0</v>
      </c>
      <c r="BL121" s="15" t="s">
        <v>192</v>
      </c>
      <c r="BM121" s="15" t="s">
        <v>1169</v>
      </c>
    </row>
    <row r="122" s="1" customFormat="1">
      <c r="B122" s="37"/>
      <c r="C122" s="38"/>
      <c r="D122" s="230" t="s">
        <v>181</v>
      </c>
      <c r="E122" s="38"/>
      <c r="F122" s="231" t="s">
        <v>1170</v>
      </c>
      <c r="G122" s="38"/>
      <c r="H122" s="38"/>
      <c r="I122" s="142"/>
      <c r="J122" s="38"/>
      <c r="K122" s="38"/>
      <c r="L122" s="42"/>
      <c r="M122" s="232"/>
      <c r="N122" s="78"/>
      <c r="O122" s="78"/>
      <c r="P122" s="78"/>
      <c r="Q122" s="78"/>
      <c r="R122" s="78"/>
      <c r="S122" s="78"/>
      <c r="T122" s="79"/>
      <c r="AT122" s="15" t="s">
        <v>181</v>
      </c>
      <c r="AU122" s="15" t="s">
        <v>90</v>
      </c>
    </row>
    <row r="123" s="1" customFormat="1" ht="16.5" customHeight="1">
      <c r="B123" s="37"/>
      <c r="C123" s="247" t="s">
        <v>217</v>
      </c>
      <c r="D123" s="247" t="s">
        <v>312</v>
      </c>
      <c r="E123" s="248" t="s">
        <v>1171</v>
      </c>
      <c r="F123" s="249" t="s">
        <v>1172</v>
      </c>
      <c r="G123" s="250" t="s">
        <v>320</v>
      </c>
      <c r="H123" s="251">
        <v>14</v>
      </c>
      <c r="I123" s="252"/>
      <c r="J123" s="253">
        <f>ROUND(I123*H123,2)</f>
        <v>0</v>
      </c>
      <c r="K123" s="249" t="s">
        <v>274</v>
      </c>
      <c r="L123" s="254"/>
      <c r="M123" s="255" t="s">
        <v>1</v>
      </c>
      <c r="N123" s="256" t="s">
        <v>50</v>
      </c>
      <c r="O123" s="78"/>
      <c r="P123" s="227">
        <f>O123*H123</f>
        <v>0</v>
      </c>
      <c r="Q123" s="227">
        <v>0.0035000000000000001</v>
      </c>
      <c r="R123" s="227">
        <f>Q123*H123</f>
        <v>0.049000000000000002</v>
      </c>
      <c r="S123" s="227">
        <v>0</v>
      </c>
      <c r="T123" s="228">
        <f>S123*H123</f>
        <v>0</v>
      </c>
      <c r="AR123" s="15" t="s">
        <v>209</v>
      </c>
      <c r="AT123" s="15" t="s">
        <v>312</v>
      </c>
      <c r="AU123" s="15" t="s">
        <v>90</v>
      </c>
      <c r="AY123" s="15" t="s">
        <v>174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5" t="s">
        <v>87</v>
      </c>
      <c r="BK123" s="229">
        <f>ROUND(I123*H123,2)</f>
        <v>0</v>
      </c>
      <c r="BL123" s="15" t="s">
        <v>192</v>
      </c>
      <c r="BM123" s="15" t="s">
        <v>1173</v>
      </c>
    </row>
    <row r="124" s="1" customFormat="1">
      <c r="B124" s="37"/>
      <c r="C124" s="38"/>
      <c r="D124" s="230" t="s">
        <v>181</v>
      </c>
      <c r="E124" s="38"/>
      <c r="F124" s="231" t="s">
        <v>1174</v>
      </c>
      <c r="G124" s="38"/>
      <c r="H124" s="38"/>
      <c r="I124" s="142"/>
      <c r="J124" s="38"/>
      <c r="K124" s="38"/>
      <c r="L124" s="42"/>
      <c r="M124" s="232"/>
      <c r="N124" s="78"/>
      <c r="O124" s="78"/>
      <c r="P124" s="78"/>
      <c r="Q124" s="78"/>
      <c r="R124" s="78"/>
      <c r="S124" s="78"/>
      <c r="T124" s="79"/>
      <c r="AT124" s="15" t="s">
        <v>181</v>
      </c>
      <c r="AU124" s="15" t="s">
        <v>90</v>
      </c>
    </row>
    <row r="125" s="12" customFormat="1">
      <c r="B125" s="236"/>
      <c r="C125" s="237"/>
      <c r="D125" s="230" t="s">
        <v>287</v>
      </c>
      <c r="E125" s="238" t="s">
        <v>1</v>
      </c>
      <c r="F125" s="239" t="s">
        <v>233</v>
      </c>
      <c r="G125" s="237"/>
      <c r="H125" s="240">
        <v>14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AT125" s="246" t="s">
        <v>287</v>
      </c>
      <c r="AU125" s="246" t="s">
        <v>90</v>
      </c>
      <c r="AV125" s="12" t="s">
        <v>90</v>
      </c>
      <c r="AW125" s="12" t="s">
        <v>40</v>
      </c>
      <c r="AX125" s="12" t="s">
        <v>87</v>
      </c>
      <c r="AY125" s="246" t="s">
        <v>174</v>
      </c>
    </row>
    <row r="126" s="1" customFormat="1" ht="16.5" customHeight="1">
      <c r="B126" s="37"/>
      <c r="C126" s="247" t="s">
        <v>221</v>
      </c>
      <c r="D126" s="247" t="s">
        <v>312</v>
      </c>
      <c r="E126" s="248" t="s">
        <v>1175</v>
      </c>
      <c r="F126" s="249" t="s">
        <v>1176</v>
      </c>
      <c r="G126" s="250" t="s">
        <v>320</v>
      </c>
      <c r="H126" s="251">
        <v>4</v>
      </c>
      <c r="I126" s="252"/>
      <c r="J126" s="253">
        <f>ROUND(I126*H126,2)</f>
        <v>0</v>
      </c>
      <c r="K126" s="249" t="s">
        <v>274</v>
      </c>
      <c r="L126" s="254"/>
      <c r="M126" s="255" t="s">
        <v>1</v>
      </c>
      <c r="N126" s="256" t="s">
        <v>50</v>
      </c>
      <c r="O126" s="78"/>
      <c r="P126" s="227">
        <f>O126*H126</f>
        <v>0</v>
      </c>
      <c r="Q126" s="227">
        <v>0.0033999999999999998</v>
      </c>
      <c r="R126" s="227">
        <f>Q126*H126</f>
        <v>0.013599999999999999</v>
      </c>
      <c r="S126" s="227">
        <v>0</v>
      </c>
      <c r="T126" s="228">
        <f>S126*H126</f>
        <v>0</v>
      </c>
      <c r="AR126" s="15" t="s">
        <v>209</v>
      </c>
      <c r="AT126" s="15" t="s">
        <v>312</v>
      </c>
      <c r="AU126" s="15" t="s">
        <v>90</v>
      </c>
      <c r="AY126" s="15" t="s">
        <v>174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5" t="s">
        <v>87</v>
      </c>
      <c r="BK126" s="229">
        <f>ROUND(I126*H126,2)</f>
        <v>0</v>
      </c>
      <c r="BL126" s="15" t="s">
        <v>192</v>
      </c>
      <c r="BM126" s="15" t="s">
        <v>1177</v>
      </c>
    </row>
    <row r="127" s="1" customFormat="1">
      <c r="B127" s="37"/>
      <c r="C127" s="38"/>
      <c r="D127" s="230" t="s">
        <v>181</v>
      </c>
      <c r="E127" s="38"/>
      <c r="F127" s="231" t="s">
        <v>1178</v>
      </c>
      <c r="G127" s="38"/>
      <c r="H127" s="38"/>
      <c r="I127" s="142"/>
      <c r="J127" s="38"/>
      <c r="K127" s="38"/>
      <c r="L127" s="42"/>
      <c r="M127" s="232"/>
      <c r="N127" s="78"/>
      <c r="O127" s="78"/>
      <c r="P127" s="78"/>
      <c r="Q127" s="78"/>
      <c r="R127" s="78"/>
      <c r="S127" s="78"/>
      <c r="T127" s="79"/>
      <c r="AT127" s="15" t="s">
        <v>181</v>
      </c>
      <c r="AU127" s="15" t="s">
        <v>90</v>
      </c>
    </row>
    <row r="128" s="12" customFormat="1">
      <c r="B128" s="236"/>
      <c r="C128" s="237"/>
      <c r="D128" s="230" t="s">
        <v>287</v>
      </c>
      <c r="E128" s="238" t="s">
        <v>1</v>
      </c>
      <c r="F128" s="239" t="s">
        <v>192</v>
      </c>
      <c r="G128" s="237"/>
      <c r="H128" s="240">
        <v>4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AT128" s="246" t="s">
        <v>287</v>
      </c>
      <c r="AU128" s="246" t="s">
        <v>90</v>
      </c>
      <c r="AV128" s="12" t="s">
        <v>90</v>
      </c>
      <c r="AW128" s="12" t="s">
        <v>40</v>
      </c>
      <c r="AX128" s="12" t="s">
        <v>87</v>
      </c>
      <c r="AY128" s="246" t="s">
        <v>174</v>
      </c>
    </row>
    <row r="129" s="1" customFormat="1" ht="16.5" customHeight="1">
      <c r="B129" s="37"/>
      <c r="C129" s="247" t="s">
        <v>225</v>
      </c>
      <c r="D129" s="247" t="s">
        <v>312</v>
      </c>
      <c r="E129" s="248" t="s">
        <v>1179</v>
      </c>
      <c r="F129" s="249" t="s">
        <v>1180</v>
      </c>
      <c r="G129" s="250" t="s">
        <v>320</v>
      </c>
      <c r="H129" s="251">
        <v>14</v>
      </c>
      <c r="I129" s="252"/>
      <c r="J129" s="253">
        <f>ROUND(I129*H129,2)</f>
        <v>0</v>
      </c>
      <c r="K129" s="249" t="s">
        <v>274</v>
      </c>
      <c r="L129" s="254"/>
      <c r="M129" s="255" t="s">
        <v>1</v>
      </c>
      <c r="N129" s="256" t="s">
        <v>50</v>
      </c>
      <c r="O129" s="78"/>
      <c r="P129" s="227">
        <f>O129*H129</f>
        <v>0</v>
      </c>
      <c r="Q129" s="227">
        <v>0.002</v>
      </c>
      <c r="R129" s="227">
        <f>Q129*H129</f>
        <v>0.028000000000000001</v>
      </c>
      <c r="S129" s="227">
        <v>0</v>
      </c>
      <c r="T129" s="228">
        <f>S129*H129</f>
        <v>0</v>
      </c>
      <c r="AR129" s="15" t="s">
        <v>209</v>
      </c>
      <c r="AT129" s="15" t="s">
        <v>312</v>
      </c>
      <c r="AU129" s="15" t="s">
        <v>90</v>
      </c>
      <c r="AY129" s="15" t="s">
        <v>174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5" t="s">
        <v>87</v>
      </c>
      <c r="BK129" s="229">
        <f>ROUND(I129*H129,2)</f>
        <v>0</v>
      </c>
      <c r="BL129" s="15" t="s">
        <v>192</v>
      </c>
      <c r="BM129" s="15" t="s">
        <v>1181</v>
      </c>
    </row>
    <row r="130" s="1" customFormat="1">
      <c r="B130" s="37"/>
      <c r="C130" s="38"/>
      <c r="D130" s="230" t="s">
        <v>181</v>
      </c>
      <c r="E130" s="38"/>
      <c r="F130" s="231" t="s">
        <v>1182</v>
      </c>
      <c r="G130" s="38"/>
      <c r="H130" s="38"/>
      <c r="I130" s="142"/>
      <c r="J130" s="38"/>
      <c r="K130" s="38"/>
      <c r="L130" s="42"/>
      <c r="M130" s="232"/>
      <c r="N130" s="78"/>
      <c r="O130" s="78"/>
      <c r="P130" s="78"/>
      <c r="Q130" s="78"/>
      <c r="R130" s="78"/>
      <c r="S130" s="78"/>
      <c r="T130" s="79"/>
      <c r="AT130" s="15" t="s">
        <v>181</v>
      </c>
      <c r="AU130" s="15" t="s">
        <v>90</v>
      </c>
    </row>
    <row r="131" s="1" customFormat="1" ht="16.5" customHeight="1">
      <c r="B131" s="37"/>
      <c r="C131" s="247" t="s">
        <v>229</v>
      </c>
      <c r="D131" s="247" t="s">
        <v>312</v>
      </c>
      <c r="E131" s="248" t="s">
        <v>1183</v>
      </c>
      <c r="F131" s="249" t="s">
        <v>1184</v>
      </c>
      <c r="G131" s="250" t="s">
        <v>320</v>
      </c>
      <c r="H131" s="251">
        <v>1</v>
      </c>
      <c r="I131" s="252"/>
      <c r="J131" s="253">
        <f>ROUND(I131*H131,2)</f>
        <v>0</v>
      </c>
      <c r="K131" s="249" t="s">
        <v>274</v>
      </c>
      <c r="L131" s="254"/>
      <c r="M131" s="255" t="s">
        <v>1</v>
      </c>
      <c r="N131" s="256" t="s">
        <v>50</v>
      </c>
      <c r="O131" s="78"/>
      <c r="P131" s="227">
        <f>O131*H131</f>
        <v>0</v>
      </c>
      <c r="Q131" s="227">
        <v>0.0028</v>
      </c>
      <c r="R131" s="227">
        <f>Q131*H131</f>
        <v>0.0028</v>
      </c>
      <c r="S131" s="227">
        <v>0</v>
      </c>
      <c r="T131" s="228">
        <f>S131*H131</f>
        <v>0</v>
      </c>
      <c r="AR131" s="15" t="s">
        <v>209</v>
      </c>
      <c r="AT131" s="15" t="s">
        <v>312</v>
      </c>
      <c r="AU131" s="15" t="s">
        <v>90</v>
      </c>
      <c r="AY131" s="15" t="s">
        <v>174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5" t="s">
        <v>87</v>
      </c>
      <c r="BK131" s="229">
        <f>ROUND(I131*H131,2)</f>
        <v>0</v>
      </c>
      <c r="BL131" s="15" t="s">
        <v>192</v>
      </c>
      <c r="BM131" s="15" t="s">
        <v>1185</v>
      </c>
    </row>
    <row r="132" s="1" customFormat="1">
      <c r="B132" s="37"/>
      <c r="C132" s="38"/>
      <c r="D132" s="230" t="s">
        <v>181</v>
      </c>
      <c r="E132" s="38"/>
      <c r="F132" s="231" t="s">
        <v>1186</v>
      </c>
      <c r="G132" s="38"/>
      <c r="H132" s="38"/>
      <c r="I132" s="142"/>
      <c r="J132" s="38"/>
      <c r="K132" s="38"/>
      <c r="L132" s="42"/>
      <c r="M132" s="232"/>
      <c r="N132" s="78"/>
      <c r="O132" s="78"/>
      <c r="P132" s="78"/>
      <c r="Q132" s="78"/>
      <c r="R132" s="78"/>
      <c r="S132" s="78"/>
      <c r="T132" s="79"/>
      <c r="AT132" s="15" t="s">
        <v>181</v>
      </c>
      <c r="AU132" s="15" t="s">
        <v>90</v>
      </c>
    </row>
    <row r="133" s="1" customFormat="1" ht="16.5" customHeight="1">
      <c r="B133" s="37"/>
      <c r="C133" s="247" t="s">
        <v>233</v>
      </c>
      <c r="D133" s="247" t="s">
        <v>312</v>
      </c>
      <c r="E133" s="248" t="s">
        <v>1187</v>
      </c>
      <c r="F133" s="249" t="s">
        <v>1188</v>
      </c>
      <c r="G133" s="250" t="s">
        <v>320</v>
      </c>
      <c r="H133" s="251">
        <v>1</v>
      </c>
      <c r="I133" s="252"/>
      <c r="J133" s="253">
        <f>ROUND(I133*H133,2)</f>
        <v>0</v>
      </c>
      <c r="K133" s="249" t="s">
        <v>274</v>
      </c>
      <c r="L133" s="254"/>
      <c r="M133" s="255" t="s">
        <v>1</v>
      </c>
      <c r="N133" s="256" t="s">
        <v>50</v>
      </c>
      <c r="O133" s="78"/>
      <c r="P133" s="227">
        <f>O133*H133</f>
        <v>0</v>
      </c>
      <c r="Q133" s="227">
        <v>0.0028</v>
      </c>
      <c r="R133" s="227">
        <f>Q133*H133</f>
        <v>0.0028</v>
      </c>
      <c r="S133" s="227">
        <v>0</v>
      </c>
      <c r="T133" s="228">
        <f>S133*H133</f>
        <v>0</v>
      </c>
      <c r="AR133" s="15" t="s">
        <v>209</v>
      </c>
      <c r="AT133" s="15" t="s">
        <v>312</v>
      </c>
      <c r="AU133" s="15" t="s">
        <v>90</v>
      </c>
      <c r="AY133" s="15" t="s">
        <v>174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5" t="s">
        <v>87</v>
      </c>
      <c r="BK133" s="229">
        <f>ROUND(I133*H133,2)</f>
        <v>0</v>
      </c>
      <c r="BL133" s="15" t="s">
        <v>192</v>
      </c>
      <c r="BM133" s="15" t="s">
        <v>1189</v>
      </c>
    </row>
    <row r="134" s="1" customFormat="1">
      <c r="B134" s="37"/>
      <c r="C134" s="38"/>
      <c r="D134" s="230" t="s">
        <v>181</v>
      </c>
      <c r="E134" s="38"/>
      <c r="F134" s="231" t="s">
        <v>1190</v>
      </c>
      <c r="G134" s="38"/>
      <c r="H134" s="38"/>
      <c r="I134" s="142"/>
      <c r="J134" s="38"/>
      <c r="K134" s="38"/>
      <c r="L134" s="42"/>
      <c r="M134" s="232"/>
      <c r="N134" s="78"/>
      <c r="O134" s="78"/>
      <c r="P134" s="78"/>
      <c r="Q134" s="78"/>
      <c r="R134" s="78"/>
      <c r="S134" s="78"/>
      <c r="T134" s="79"/>
      <c r="AT134" s="15" t="s">
        <v>181</v>
      </c>
      <c r="AU134" s="15" t="s">
        <v>90</v>
      </c>
    </row>
    <row r="135" s="1" customFormat="1" ht="16.5" customHeight="1">
      <c r="B135" s="37"/>
      <c r="C135" s="247" t="s">
        <v>8</v>
      </c>
      <c r="D135" s="247" t="s">
        <v>312</v>
      </c>
      <c r="E135" s="248" t="s">
        <v>1191</v>
      </c>
      <c r="F135" s="249" t="s">
        <v>1192</v>
      </c>
      <c r="G135" s="250" t="s">
        <v>320</v>
      </c>
      <c r="H135" s="251">
        <v>2</v>
      </c>
      <c r="I135" s="252"/>
      <c r="J135" s="253">
        <f>ROUND(I135*H135,2)</f>
        <v>0</v>
      </c>
      <c r="K135" s="249" t="s">
        <v>1</v>
      </c>
      <c r="L135" s="254"/>
      <c r="M135" s="255" t="s">
        <v>1</v>
      </c>
      <c r="N135" s="256" t="s">
        <v>50</v>
      </c>
      <c r="O135" s="78"/>
      <c r="P135" s="227">
        <f>O135*H135</f>
        <v>0</v>
      </c>
      <c r="Q135" s="227">
        <v>0.0028</v>
      </c>
      <c r="R135" s="227">
        <f>Q135*H135</f>
        <v>0.0055999999999999999</v>
      </c>
      <c r="S135" s="227">
        <v>0</v>
      </c>
      <c r="T135" s="228">
        <f>S135*H135</f>
        <v>0</v>
      </c>
      <c r="AR135" s="15" t="s">
        <v>209</v>
      </c>
      <c r="AT135" s="15" t="s">
        <v>312</v>
      </c>
      <c r="AU135" s="15" t="s">
        <v>90</v>
      </c>
      <c r="AY135" s="15" t="s">
        <v>174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5" t="s">
        <v>87</v>
      </c>
      <c r="BK135" s="229">
        <f>ROUND(I135*H135,2)</f>
        <v>0</v>
      </c>
      <c r="BL135" s="15" t="s">
        <v>192</v>
      </c>
      <c r="BM135" s="15" t="s">
        <v>1193</v>
      </c>
    </row>
    <row r="136" s="1" customFormat="1">
      <c r="B136" s="37"/>
      <c r="C136" s="38"/>
      <c r="D136" s="230" t="s">
        <v>181</v>
      </c>
      <c r="E136" s="38"/>
      <c r="F136" s="231" t="s">
        <v>1190</v>
      </c>
      <c r="G136" s="38"/>
      <c r="H136" s="38"/>
      <c r="I136" s="142"/>
      <c r="J136" s="38"/>
      <c r="K136" s="38"/>
      <c r="L136" s="42"/>
      <c r="M136" s="232"/>
      <c r="N136" s="78"/>
      <c r="O136" s="78"/>
      <c r="P136" s="78"/>
      <c r="Q136" s="78"/>
      <c r="R136" s="78"/>
      <c r="S136" s="78"/>
      <c r="T136" s="79"/>
      <c r="AT136" s="15" t="s">
        <v>181</v>
      </c>
      <c r="AU136" s="15" t="s">
        <v>90</v>
      </c>
    </row>
    <row r="137" s="1" customFormat="1" ht="16.5" customHeight="1">
      <c r="B137" s="37"/>
      <c r="C137" s="218" t="s">
        <v>347</v>
      </c>
      <c r="D137" s="218" t="s">
        <v>175</v>
      </c>
      <c r="E137" s="219" t="s">
        <v>1194</v>
      </c>
      <c r="F137" s="220" t="s">
        <v>1195</v>
      </c>
      <c r="G137" s="221" t="s">
        <v>320</v>
      </c>
      <c r="H137" s="222">
        <v>1</v>
      </c>
      <c r="I137" s="223"/>
      <c r="J137" s="224">
        <f>ROUND(I137*H137,2)</f>
        <v>0</v>
      </c>
      <c r="K137" s="220" t="s">
        <v>274</v>
      </c>
      <c r="L137" s="42"/>
      <c r="M137" s="225" t="s">
        <v>1</v>
      </c>
      <c r="N137" s="226" t="s">
        <v>50</v>
      </c>
      <c r="O137" s="78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AR137" s="15" t="s">
        <v>192</v>
      </c>
      <c r="AT137" s="15" t="s">
        <v>175</v>
      </c>
      <c r="AU137" s="15" t="s">
        <v>90</v>
      </c>
      <c r="AY137" s="15" t="s">
        <v>174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5" t="s">
        <v>87</v>
      </c>
      <c r="BK137" s="229">
        <f>ROUND(I137*H137,2)</f>
        <v>0</v>
      </c>
      <c r="BL137" s="15" t="s">
        <v>192</v>
      </c>
      <c r="BM137" s="15" t="s">
        <v>1196</v>
      </c>
    </row>
    <row r="138" s="1" customFormat="1">
      <c r="B138" s="37"/>
      <c r="C138" s="38"/>
      <c r="D138" s="230" t="s">
        <v>181</v>
      </c>
      <c r="E138" s="38"/>
      <c r="F138" s="231" t="s">
        <v>1197</v>
      </c>
      <c r="G138" s="38"/>
      <c r="H138" s="38"/>
      <c r="I138" s="142"/>
      <c r="J138" s="38"/>
      <c r="K138" s="38"/>
      <c r="L138" s="42"/>
      <c r="M138" s="232"/>
      <c r="N138" s="78"/>
      <c r="O138" s="78"/>
      <c r="P138" s="78"/>
      <c r="Q138" s="78"/>
      <c r="R138" s="78"/>
      <c r="S138" s="78"/>
      <c r="T138" s="79"/>
      <c r="AT138" s="15" t="s">
        <v>181</v>
      </c>
      <c r="AU138" s="15" t="s">
        <v>90</v>
      </c>
    </row>
    <row r="139" s="1" customFormat="1" ht="16.5" customHeight="1">
      <c r="B139" s="37"/>
      <c r="C139" s="247" t="s">
        <v>353</v>
      </c>
      <c r="D139" s="247" t="s">
        <v>312</v>
      </c>
      <c r="E139" s="248" t="s">
        <v>1198</v>
      </c>
      <c r="F139" s="249" t="s">
        <v>1199</v>
      </c>
      <c r="G139" s="250" t="s">
        <v>320</v>
      </c>
      <c r="H139" s="251">
        <v>1</v>
      </c>
      <c r="I139" s="252"/>
      <c r="J139" s="253">
        <f>ROUND(I139*H139,2)</f>
        <v>0</v>
      </c>
      <c r="K139" s="249" t="s">
        <v>274</v>
      </c>
      <c r="L139" s="254"/>
      <c r="M139" s="255" t="s">
        <v>1</v>
      </c>
      <c r="N139" s="256" t="s">
        <v>50</v>
      </c>
      <c r="O139" s="78"/>
      <c r="P139" s="227">
        <f>O139*H139</f>
        <v>0</v>
      </c>
      <c r="Q139" s="227">
        <v>0.098500000000000004</v>
      </c>
      <c r="R139" s="227">
        <f>Q139*H139</f>
        <v>0.098500000000000004</v>
      </c>
      <c r="S139" s="227">
        <v>0</v>
      </c>
      <c r="T139" s="228">
        <f>S139*H139</f>
        <v>0</v>
      </c>
      <c r="AR139" s="15" t="s">
        <v>209</v>
      </c>
      <c r="AT139" s="15" t="s">
        <v>312</v>
      </c>
      <c r="AU139" s="15" t="s">
        <v>90</v>
      </c>
      <c r="AY139" s="15" t="s">
        <v>174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5" t="s">
        <v>87</v>
      </c>
      <c r="BK139" s="229">
        <f>ROUND(I139*H139,2)</f>
        <v>0</v>
      </c>
      <c r="BL139" s="15" t="s">
        <v>192</v>
      </c>
      <c r="BM139" s="15" t="s">
        <v>1200</v>
      </c>
    </row>
    <row r="140" s="1" customFormat="1">
      <c r="B140" s="37"/>
      <c r="C140" s="38"/>
      <c r="D140" s="230" t="s">
        <v>181</v>
      </c>
      <c r="E140" s="38"/>
      <c r="F140" s="231" t="s">
        <v>1201</v>
      </c>
      <c r="G140" s="38"/>
      <c r="H140" s="38"/>
      <c r="I140" s="142"/>
      <c r="J140" s="38"/>
      <c r="K140" s="38"/>
      <c r="L140" s="42"/>
      <c r="M140" s="232"/>
      <c r="N140" s="78"/>
      <c r="O140" s="78"/>
      <c r="P140" s="78"/>
      <c r="Q140" s="78"/>
      <c r="R140" s="78"/>
      <c r="S140" s="78"/>
      <c r="T140" s="79"/>
      <c r="AT140" s="15" t="s">
        <v>181</v>
      </c>
      <c r="AU140" s="15" t="s">
        <v>90</v>
      </c>
    </row>
    <row r="141" s="1" customFormat="1" ht="16.5" customHeight="1">
      <c r="B141" s="37"/>
      <c r="C141" s="247" t="s">
        <v>359</v>
      </c>
      <c r="D141" s="247" t="s">
        <v>312</v>
      </c>
      <c r="E141" s="248" t="s">
        <v>1202</v>
      </c>
      <c r="F141" s="249" t="s">
        <v>1203</v>
      </c>
      <c r="G141" s="250" t="s">
        <v>320</v>
      </c>
      <c r="H141" s="251">
        <v>1</v>
      </c>
      <c r="I141" s="252"/>
      <c r="J141" s="253">
        <f>ROUND(I141*H141,2)</f>
        <v>0</v>
      </c>
      <c r="K141" s="249" t="s">
        <v>1</v>
      </c>
      <c r="L141" s="254"/>
      <c r="M141" s="255" t="s">
        <v>1</v>
      </c>
      <c r="N141" s="256" t="s">
        <v>50</v>
      </c>
      <c r="O141" s="78"/>
      <c r="P141" s="227">
        <f>O141*H141</f>
        <v>0</v>
      </c>
      <c r="Q141" s="227">
        <v>0.098500000000000004</v>
      </c>
      <c r="R141" s="227">
        <f>Q141*H141</f>
        <v>0.098500000000000004</v>
      </c>
      <c r="S141" s="227">
        <v>0</v>
      </c>
      <c r="T141" s="228">
        <f>S141*H141</f>
        <v>0</v>
      </c>
      <c r="AR141" s="15" t="s">
        <v>209</v>
      </c>
      <c r="AT141" s="15" t="s">
        <v>312</v>
      </c>
      <c r="AU141" s="15" t="s">
        <v>90</v>
      </c>
      <c r="AY141" s="15" t="s">
        <v>174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5" t="s">
        <v>87</v>
      </c>
      <c r="BK141" s="229">
        <f>ROUND(I141*H141,2)</f>
        <v>0</v>
      </c>
      <c r="BL141" s="15" t="s">
        <v>192</v>
      </c>
      <c r="BM141" s="15" t="s">
        <v>1204</v>
      </c>
    </row>
    <row r="142" s="1" customFormat="1">
      <c r="B142" s="37"/>
      <c r="C142" s="38"/>
      <c r="D142" s="230" t="s">
        <v>181</v>
      </c>
      <c r="E142" s="38"/>
      <c r="F142" s="231" t="s">
        <v>1201</v>
      </c>
      <c r="G142" s="38"/>
      <c r="H142" s="38"/>
      <c r="I142" s="142"/>
      <c r="J142" s="38"/>
      <c r="K142" s="38"/>
      <c r="L142" s="42"/>
      <c r="M142" s="232"/>
      <c r="N142" s="78"/>
      <c r="O142" s="78"/>
      <c r="P142" s="78"/>
      <c r="Q142" s="78"/>
      <c r="R142" s="78"/>
      <c r="S142" s="78"/>
      <c r="T142" s="79"/>
      <c r="AT142" s="15" t="s">
        <v>181</v>
      </c>
      <c r="AU142" s="15" t="s">
        <v>90</v>
      </c>
    </row>
    <row r="143" s="1" customFormat="1" ht="16.5" customHeight="1">
      <c r="B143" s="37"/>
      <c r="C143" s="218" t="s">
        <v>364</v>
      </c>
      <c r="D143" s="218" t="s">
        <v>175</v>
      </c>
      <c r="E143" s="219" t="s">
        <v>1205</v>
      </c>
      <c r="F143" s="220" t="s">
        <v>1206</v>
      </c>
      <c r="G143" s="221" t="s">
        <v>320</v>
      </c>
      <c r="H143" s="222">
        <v>2</v>
      </c>
      <c r="I143" s="223"/>
      <c r="J143" s="224">
        <f>ROUND(I143*H143,2)</f>
        <v>0</v>
      </c>
      <c r="K143" s="220" t="s">
        <v>274</v>
      </c>
      <c r="L143" s="42"/>
      <c r="M143" s="225" t="s">
        <v>1</v>
      </c>
      <c r="N143" s="226" t="s">
        <v>50</v>
      </c>
      <c r="O143" s="78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AR143" s="15" t="s">
        <v>192</v>
      </c>
      <c r="AT143" s="15" t="s">
        <v>175</v>
      </c>
      <c r="AU143" s="15" t="s">
        <v>90</v>
      </c>
      <c r="AY143" s="15" t="s">
        <v>174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5" t="s">
        <v>87</v>
      </c>
      <c r="BK143" s="229">
        <f>ROUND(I143*H143,2)</f>
        <v>0</v>
      </c>
      <c r="BL143" s="15" t="s">
        <v>192</v>
      </c>
      <c r="BM143" s="15" t="s">
        <v>1207</v>
      </c>
    </row>
    <row r="144" s="1" customFormat="1">
      <c r="B144" s="37"/>
      <c r="C144" s="38"/>
      <c r="D144" s="230" t="s">
        <v>181</v>
      </c>
      <c r="E144" s="38"/>
      <c r="F144" s="231" t="s">
        <v>1208</v>
      </c>
      <c r="G144" s="38"/>
      <c r="H144" s="38"/>
      <c r="I144" s="142"/>
      <c r="J144" s="38"/>
      <c r="K144" s="38"/>
      <c r="L144" s="42"/>
      <c r="M144" s="232"/>
      <c r="N144" s="78"/>
      <c r="O144" s="78"/>
      <c r="P144" s="78"/>
      <c r="Q144" s="78"/>
      <c r="R144" s="78"/>
      <c r="S144" s="78"/>
      <c r="T144" s="79"/>
      <c r="AT144" s="15" t="s">
        <v>181</v>
      </c>
      <c r="AU144" s="15" t="s">
        <v>90</v>
      </c>
    </row>
    <row r="145" s="1" customFormat="1" ht="16.5" customHeight="1">
      <c r="B145" s="37"/>
      <c r="C145" s="218" t="s">
        <v>370</v>
      </c>
      <c r="D145" s="218" t="s">
        <v>175</v>
      </c>
      <c r="E145" s="219" t="s">
        <v>1209</v>
      </c>
      <c r="F145" s="220" t="s">
        <v>1210</v>
      </c>
      <c r="G145" s="221" t="s">
        <v>463</v>
      </c>
      <c r="H145" s="222">
        <v>44</v>
      </c>
      <c r="I145" s="223"/>
      <c r="J145" s="224">
        <f>ROUND(I145*H145,2)</f>
        <v>0</v>
      </c>
      <c r="K145" s="220" t="s">
        <v>274</v>
      </c>
      <c r="L145" s="42"/>
      <c r="M145" s="225" t="s">
        <v>1</v>
      </c>
      <c r="N145" s="226" t="s">
        <v>50</v>
      </c>
      <c r="O145" s="78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AR145" s="15" t="s">
        <v>192</v>
      </c>
      <c r="AT145" s="15" t="s">
        <v>175</v>
      </c>
      <c r="AU145" s="15" t="s">
        <v>90</v>
      </c>
      <c r="AY145" s="15" t="s">
        <v>174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5" t="s">
        <v>87</v>
      </c>
      <c r="BK145" s="229">
        <f>ROUND(I145*H145,2)</f>
        <v>0</v>
      </c>
      <c r="BL145" s="15" t="s">
        <v>192</v>
      </c>
      <c r="BM145" s="15" t="s">
        <v>1211</v>
      </c>
    </row>
    <row r="146" s="1" customFormat="1">
      <c r="B146" s="37"/>
      <c r="C146" s="38"/>
      <c r="D146" s="230" t="s">
        <v>181</v>
      </c>
      <c r="E146" s="38"/>
      <c r="F146" s="231" t="s">
        <v>1212</v>
      </c>
      <c r="G146" s="38"/>
      <c r="H146" s="38"/>
      <c r="I146" s="142"/>
      <c r="J146" s="38"/>
      <c r="K146" s="38"/>
      <c r="L146" s="42"/>
      <c r="M146" s="232"/>
      <c r="N146" s="78"/>
      <c r="O146" s="78"/>
      <c r="P146" s="78"/>
      <c r="Q146" s="78"/>
      <c r="R146" s="78"/>
      <c r="S146" s="78"/>
      <c r="T146" s="79"/>
      <c r="AT146" s="15" t="s">
        <v>181</v>
      </c>
      <c r="AU146" s="15" t="s">
        <v>90</v>
      </c>
    </row>
    <row r="147" s="1" customFormat="1" ht="16.5" customHeight="1">
      <c r="B147" s="37"/>
      <c r="C147" s="247" t="s">
        <v>7</v>
      </c>
      <c r="D147" s="247" t="s">
        <v>312</v>
      </c>
      <c r="E147" s="248" t="s">
        <v>1213</v>
      </c>
      <c r="F147" s="249" t="s">
        <v>1214</v>
      </c>
      <c r="G147" s="250" t="s">
        <v>463</v>
      </c>
      <c r="H147" s="251">
        <v>44</v>
      </c>
      <c r="I147" s="252"/>
      <c r="J147" s="253">
        <f>ROUND(I147*H147,2)</f>
        <v>0</v>
      </c>
      <c r="K147" s="249" t="s">
        <v>274</v>
      </c>
      <c r="L147" s="254"/>
      <c r="M147" s="255" t="s">
        <v>1</v>
      </c>
      <c r="N147" s="256" t="s">
        <v>50</v>
      </c>
      <c r="O147" s="78"/>
      <c r="P147" s="227">
        <f>O147*H147</f>
        <v>0</v>
      </c>
      <c r="Q147" s="227">
        <v>0.00131</v>
      </c>
      <c r="R147" s="227">
        <f>Q147*H147</f>
        <v>0.057639999999999997</v>
      </c>
      <c r="S147" s="227">
        <v>0</v>
      </c>
      <c r="T147" s="228">
        <f>S147*H147</f>
        <v>0</v>
      </c>
      <c r="AR147" s="15" t="s">
        <v>209</v>
      </c>
      <c r="AT147" s="15" t="s">
        <v>312</v>
      </c>
      <c r="AU147" s="15" t="s">
        <v>90</v>
      </c>
      <c r="AY147" s="15" t="s">
        <v>174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5" t="s">
        <v>87</v>
      </c>
      <c r="BK147" s="229">
        <f>ROUND(I147*H147,2)</f>
        <v>0</v>
      </c>
      <c r="BL147" s="15" t="s">
        <v>192</v>
      </c>
      <c r="BM147" s="15" t="s">
        <v>1215</v>
      </c>
    </row>
    <row r="148" s="1" customFormat="1">
      <c r="B148" s="37"/>
      <c r="C148" s="38"/>
      <c r="D148" s="230" t="s">
        <v>181</v>
      </c>
      <c r="E148" s="38"/>
      <c r="F148" s="231" t="s">
        <v>1216</v>
      </c>
      <c r="G148" s="38"/>
      <c r="H148" s="38"/>
      <c r="I148" s="142"/>
      <c r="J148" s="38"/>
      <c r="K148" s="38"/>
      <c r="L148" s="42"/>
      <c r="M148" s="232"/>
      <c r="N148" s="78"/>
      <c r="O148" s="78"/>
      <c r="P148" s="78"/>
      <c r="Q148" s="78"/>
      <c r="R148" s="78"/>
      <c r="S148" s="78"/>
      <c r="T148" s="79"/>
      <c r="AT148" s="15" t="s">
        <v>181</v>
      </c>
      <c r="AU148" s="15" t="s">
        <v>90</v>
      </c>
    </row>
    <row r="149" s="1" customFormat="1" ht="16.5" customHeight="1">
      <c r="B149" s="37"/>
      <c r="C149" s="218" t="s">
        <v>378</v>
      </c>
      <c r="D149" s="218" t="s">
        <v>175</v>
      </c>
      <c r="E149" s="219" t="s">
        <v>1217</v>
      </c>
      <c r="F149" s="220" t="s">
        <v>1218</v>
      </c>
      <c r="G149" s="221" t="s">
        <v>463</v>
      </c>
      <c r="H149" s="222">
        <v>133</v>
      </c>
      <c r="I149" s="223"/>
      <c r="J149" s="224">
        <f>ROUND(I149*H149,2)</f>
        <v>0</v>
      </c>
      <c r="K149" s="220" t="s">
        <v>274</v>
      </c>
      <c r="L149" s="42"/>
      <c r="M149" s="225" t="s">
        <v>1</v>
      </c>
      <c r="N149" s="226" t="s">
        <v>50</v>
      </c>
      <c r="O149" s="78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AR149" s="15" t="s">
        <v>192</v>
      </c>
      <c r="AT149" s="15" t="s">
        <v>175</v>
      </c>
      <c r="AU149" s="15" t="s">
        <v>90</v>
      </c>
      <c r="AY149" s="15" t="s">
        <v>174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5" t="s">
        <v>87</v>
      </c>
      <c r="BK149" s="229">
        <f>ROUND(I149*H149,2)</f>
        <v>0</v>
      </c>
      <c r="BL149" s="15" t="s">
        <v>192</v>
      </c>
      <c r="BM149" s="15" t="s">
        <v>1219</v>
      </c>
    </row>
    <row r="150" s="1" customFormat="1">
      <c r="B150" s="37"/>
      <c r="C150" s="38"/>
      <c r="D150" s="230" t="s">
        <v>181</v>
      </c>
      <c r="E150" s="38"/>
      <c r="F150" s="231" t="s">
        <v>1220</v>
      </c>
      <c r="G150" s="38"/>
      <c r="H150" s="38"/>
      <c r="I150" s="142"/>
      <c r="J150" s="38"/>
      <c r="K150" s="38"/>
      <c r="L150" s="42"/>
      <c r="M150" s="232"/>
      <c r="N150" s="78"/>
      <c r="O150" s="78"/>
      <c r="P150" s="78"/>
      <c r="Q150" s="78"/>
      <c r="R150" s="78"/>
      <c r="S150" s="78"/>
      <c r="T150" s="79"/>
      <c r="AT150" s="15" t="s">
        <v>181</v>
      </c>
      <c r="AU150" s="15" t="s">
        <v>90</v>
      </c>
    </row>
    <row r="151" s="1" customFormat="1" ht="16.5" customHeight="1">
      <c r="B151" s="37"/>
      <c r="C151" s="247" t="s">
        <v>383</v>
      </c>
      <c r="D151" s="247" t="s">
        <v>312</v>
      </c>
      <c r="E151" s="248" t="s">
        <v>1221</v>
      </c>
      <c r="F151" s="249" t="s">
        <v>1222</v>
      </c>
      <c r="G151" s="250" t="s">
        <v>463</v>
      </c>
      <c r="H151" s="251">
        <v>132</v>
      </c>
      <c r="I151" s="252"/>
      <c r="J151" s="253">
        <f>ROUND(I151*H151,2)</f>
        <v>0</v>
      </c>
      <c r="K151" s="249" t="s">
        <v>274</v>
      </c>
      <c r="L151" s="254"/>
      <c r="M151" s="255" t="s">
        <v>1</v>
      </c>
      <c r="N151" s="256" t="s">
        <v>50</v>
      </c>
      <c r="O151" s="78"/>
      <c r="P151" s="227">
        <f>O151*H151</f>
        <v>0</v>
      </c>
      <c r="Q151" s="227">
        <v>4.0000000000000003E-05</v>
      </c>
      <c r="R151" s="227">
        <f>Q151*H151</f>
        <v>0.0052800000000000008</v>
      </c>
      <c r="S151" s="227">
        <v>0</v>
      </c>
      <c r="T151" s="228">
        <f>S151*H151</f>
        <v>0</v>
      </c>
      <c r="AR151" s="15" t="s">
        <v>209</v>
      </c>
      <c r="AT151" s="15" t="s">
        <v>312</v>
      </c>
      <c r="AU151" s="15" t="s">
        <v>90</v>
      </c>
      <c r="AY151" s="15" t="s">
        <v>174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5" t="s">
        <v>87</v>
      </c>
      <c r="BK151" s="229">
        <f>ROUND(I151*H151,2)</f>
        <v>0</v>
      </c>
      <c r="BL151" s="15" t="s">
        <v>192</v>
      </c>
      <c r="BM151" s="15" t="s">
        <v>1223</v>
      </c>
    </row>
    <row r="152" s="1" customFormat="1">
      <c r="B152" s="37"/>
      <c r="C152" s="38"/>
      <c r="D152" s="230" t="s">
        <v>181</v>
      </c>
      <c r="E152" s="38"/>
      <c r="F152" s="231" t="s">
        <v>1222</v>
      </c>
      <c r="G152" s="38"/>
      <c r="H152" s="38"/>
      <c r="I152" s="142"/>
      <c r="J152" s="38"/>
      <c r="K152" s="38"/>
      <c r="L152" s="42"/>
      <c r="M152" s="232"/>
      <c r="N152" s="78"/>
      <c r="O152" s="78"/>
      <c r="P152" s="78"/>
      <c r="Q152" s="78"/>
      <c r="R152" s="78"/>
      <c r="S152" s="78"/>
      <c r="T152" s="79"/>
      <c r="AT152" s="15" t="s">
        <v>181</v>
      </c>
      <c r="AU152" s="15" t="s">
        <v>90</v>
      </c>
    </row>
    <row r="153" s="12" customFormat="1">
      <c r="B153" s="236"/>
      <c r="C153" s="237"/>
      <c r="D153" s="230" t="s">
        <v>287</v>
      </c>
      <c r="E153" s="238" t="s">
        <v>1</v>
      </c>
      <c r="F153" s="239" t="s">
        <v>1224</v>
      </c>
      <c r="G153" s="237"/>
      <c r="H153" s="240">
        <v>132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AT153" s="246" t="s">
        <v>287</v>
      </c>
      <c r="AU153" s="246" t="s">
        <v>90</v>
      </c>
      <c r="AV153" s="12" t="s">
        <v>90</v>
      </c>
      <c r="AW153" s="12" t="s">
        <v>40</v>
      </c>
      <c r="AX153" s="12" t="s">
        <v>87</v>
      </c>
      <c r="AY153" s="246" t="s">
        <v>174</v>
      </c>
    </row>
    <row r="154" s="1" customFormat="1" ht="16.5" customHeight="1">
      <c r="B154" s="37"/>
      <c r="C154" s="247" t="s">
        <v>388</v>
      </c>
      <c r="D154" s="247" t="s">
        <v>312</v>
      </c>
      <c r="E154" s="248" t="s">
        <v>1225</v>
      </c>
      <c r="F154" s="249" t="s">
        <v>1226</v>
      </c>
      <c r="G154" s="250" t="s">
        <v>320</v>
      </c>
      <c r="H154" s="251">
        <v>1</v>
      </c>
      <c r="I154" s="252"/>
      <c r="J154" s="253">
        <f>ROUND(I154*H154,2)</f>
        <v>0</v>
      </c>
      <c r="K154" s="249" t="s">
        <v>330</v>
      </c>
      <c r="L154" s="254"/>
      <c r="M154" s="255" t="s">
        <v>1</v>
      </c>
      <c r="N154" s="256" t="s">
        <v>50</v>
      </c>
      <c r="O154" s="78"/>
      <c r="P154" s="227">
        <f>O154*H154</f>
        <v>0</v>
      </c>
      <c r="Q154" s="227">
        <v>0.01</v>
      </c>
      <c r="R154" s="227">
        <f>Q154*H154</f>
        <v>0.01</v>
      </c>
      <c r="S154" s="227">
        <v>0</v>
      </c>
      <c r="T154" s="228">
        <f>S154*H154</f>
        <v>0</v>
      </c>
      <c r="AR154" s="15" t="s">
        <v>209</v>
      </c>
      <c r="AT154" s="15" t="s">
        <v>312</v>
      </c>
      <c r="AU154" s="15" t="s">
        <v>90</v>
      </c>
      <c r="AY154" s="15" t="s">
        <v>174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5" t="s">
        <v>87</v>
      </c>
      <c r="BK154" s="229">
        <f>ROUND(I154*H154,2)</f>
        <v>0</v>
      </c>
      <c r="BL154" s="15" t="s">
        <v>192</v>
      </c>
      <c r="BM154" s="15" t="s">
        <v>1227</v>
      </c>
    </row>
    <row r="155" s="1" customFormat="1">
      <c r="B155" s="37"/>
      <c r="C155" s="38"/>
      <c r="D155" s="230" t="s">
        <v>181</v>
      </c>
      <c r="E155" s="38"/>
      <c r="F155" s="231" t="s">
        <v>1228</v>
      </c>
      <c r="G155" s="38"/>
      <c r="H155" s="38"/>
      <c r="I155" s="142"/>
      <c r="J155" s="38"/>
      <c r="K155" s="38"/>
      <c r="L155" s="42"/>
      <c r="M155" s="232"/>
      <c r="N155" s="78"/>
      <c r="O155" s="78"/>
      <c r="P155" s="78"/>
      <c r="Q155" s="78"/>
      <c r="R155" s="78"/>
      <c r="S155" s="78"/>
      <c r="T155" s="79"/>
      <c r="AT155" s="15" t="s">
        <v>181</v>
      </c>
      <c r="AU155" s="15" t="s">
        <v>90</v>
      </c>
    </row>
    <row r="156" s="11" customFormat="1" ht="22.8" customHeight="1">
      <c r="B156" s="202"/>
      <c r="C156" s="203"/>
      <c r="D156" s="204" t="s">
        <v>78</v>
      </c>
      <c r="E156" s="216" t="s">
        <v>1229</v>
      </c>
      <c r="F156" s="216" t="s">
        <v>935</v>
      </c>
      <c r="G156" s="203"/>
      <c r="H156" s="203"/>
      <c r="I156" s="206"/>
      <c r="J156" s="217">
        <f>BK156</f>
        <v>0</v>
      </c>
      <c r="K156" s="203"/>
      <c r="L156" s="208"/>
      <c r="M156" s="209"/>
      <c r="N156" s="210"/>
      <c r="O156" s="210"/>
      <c r="P156" s="211">
        <f>SUM(P157:P158)</f>
        <v>0</v>
      </c>
      <c r="Q156" s="210"/>
      <c r="R156" s="211">
        <f>SUM(R157:R158)</f>
        <v>0</v>
      </c>
      <c r="S156" s="210"/>
      <c r="T156" s="212">
        <f>SUM(T157:T158)</f>
        <v>0</v>
      </c>
      <c r="AR156" s="213" t="s">
        <v>87</v>
      </c>
      <c r="AT156" s="214" t="s">
        <v>78</v>
      </c>
      <c r="AU156" s="214" t="s">
        <v>87</v>
      </c>
      <c r="AY156" s="213" t="s">
        <v>174</v>
      </c>
      <c r="BK156" s="215">
        <f>SUM(BK157:BK158)</f>
        <v>0</v>
      </c>
    </row>
    <row r="157" s="1" customFormat="1" ht="16.5" customHeight="1">
      <c r="B157" s="37"/>
      <c r="C157" s="218" t="s">
        <v>393</v>
      </c>
      <c r="D157" s="218" t="s">
        <v>175</v>
      </c>
      <c r="E157" s="219" t="s">
        <v>1230</v>
      </c>
      <c r="F157" s="220" t="s">
        <v>1231</v>
      </c>
      <c r="G157" s="221" t="s">
        <v>417</v>
      </c>
      <c r="H157" s="222">
        <v>18.524000000000001</v>
      </c>
      <c r="I157" s="223"/>
      <c r="J157" s="224">
        <f>ROUND(I157*H157,2)</f>
        <v>0</v>
      </c>
      <c r="K157" s="220" t="s">
        <v>274</v>
      </c>
      <c r="L157" s="42"/>
      <c r="M157" s="225" t="s">
        <v>1</v>
      </c>
      <c r="N157" s="226" t="s">
        <v>50</v>
      </c>
      <c r="O157" s="78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AR157" s="15" t="s">
        <v>192</v>
      </c>
      <c r="AT157" s="15" t="s">
        <v>175</v>
      </c>
      <c r="AU157" s="15" t="s">
        <v>90</v>
      </c>
      <c r="AY157" s="15" t="s">
        <v>174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5" t="s">
        <v>87</v>
      </c>
      <c r="BK157" s="229">
        <f>ROUND(I157*H157,2)</f>
        <v>0</v>
      </c>
      <c r="BL157" s="15" t="s">
        <v>192</v>
      </c>
      <c r="BM157" s="15" t="s">
        <v>1232</v>
      </c>
    </row>
    <row r="158" s="1" customFormat="1">
      <c r="B158" s="37"/>
      <c r="C158" s="38"/>
      <c r="D158" s="230" t="s">
        <v>181</v>
      </c>
      <c r="E158" s="38"/>
      <c r="F158" s="231" t="s">
        <v>1233</v>
      </c>
      <c r="G158" s="38"/>
      <c r="H158" s="38"/>
      <c r="I158" s="142"/>
      <c r="J158" s="38"/>
      <c r="K158" s="38"/>
      <c r="L158" s="42"/>
      <c r="M158" s="232"/>
      <c r="N158" s="78"/>
      <c r="O158" s="78"/>
      <c r="P158" s="78"/>
      <c r="Q158" s="78"/>
      <c r="R158" s="78"/>
      <c r="S158" s="78"/>
      <c r="T158" s="79"/>
      <c r="AT158" s="15" t="s">
        <v>181</v>
      </c>
      <c r="AU158" s="15" t="s">
        <v>90</v>
      </c>
    </row>
    <row r="159" s="11" customFormat="1" ht="25.92" customHeight="1">
      <c r="B159" s="202"/>
      <c r="C159" s="203"/>
      <c r="D159" s="204" t="s">
        <v>78</v>
      </c>
      <c r="E159" s="205" t="s">
        <v>520</v>
      </c>
      <c r="F159" s="205" t="s">
        <v>521</v>
      </c>
      <c r="G159" s="203"/>
      <c r="H159" s="203"/>
      <c r="I159" s="206"/>
      <c r="J159" s="207">
        <f>BK159</f>
        <v>0</v>
      </c>
      <c r="K159" s="203"/>
      <c r="L159" s="208"/>
      <c r="M159" s="209"/>
      <c r="N159" s="210"/>
      <c r="O159" s="210"/>
      <c r="P159" s="211">
        <f>P160</f>
        <v>0</v>
      </c>
      <c r="Q159" s="210"/>
      <c r="R159" s="211">
        <f>R160</f>
        <v>0.16520000000000001</v>
      </c>
      <c r="S159" s="210"/>
      <c r="T159" s="212">
        <f>T160</f>
        <v>0</v>
      </c>
      <c r="AR159" s="213" t="s">
        <v>90</v>
      </c>
      <c r="AT159" s="214" t="s">
        <v>78</v>
      </c>
      <c r="AU159" s="214" t="s">
        <v>79</v>
      </c>
      <c r="AY159" s="213" t="s">
        <v>174</v>
      </c>
      <c r="BK159" s="215">
        <f>BK160</f>
        <v>0</v>
      </c>
    </row>
    <row r="160" s="11" customFormat="1" ht="22.8" customHeight="1">
      <c r="B160" s="202"/>
      <c r="C160" s="203"/>
      <c r="D160" s="204" t="s">
        <v>78</v>
      </c>
      <c r="E160" s="216" t="s">
        <v>1234</v>
      </c>
      <c r="F160" s="216" t="s">
        <v>1235</v>
      </c>
      <c r="G160" s="203"/>
      <c r="H160" s="203"/>
      <c r="I160" s="206"/>
      <c r="J160" s="217">
        <f>BK160</f>
        <v>0</v>
      </c>
      <c r="K160" s="203"/>
      <c r="L160" s="208"/>
      <c r="M160" s="209"/>
      <c r="N160" s="210"/>
      <c r="O160" s="210"/>
      <c r="P160" s="211">
        <f>SUM(P161:P169)</f>
        <v>0</v>
      </c>
      <c r="Q160" s="210"/>
      <c r="R160" s="211">
        <f>SUM(R161:R169)</f>
        <v>0.16520000000000001</v>
      </c>
      <c r="S160" s="210"/>
      <c r="T160" s="212">
        <f>SUM(T161:T169)</f>
        <v>0</v>
      </c>
      <c r="AR160" s="213" t="s">
        <v>90</v>
      </c>
      <c r="AT160" s="214" t="s">
        <v>78</v>
      </c>
      <c r="AU160" s="214" t="s">
        <v>87</v>
      </c>
      <c r="AY160" s="213" t="s">
        <v>174</v>
      </c>
      <c r="BK160" s="215">
        <f>SUM(BK161:BK169)</f>
        <v>0</v>
      </c>
    </row>
    <row r="161" s="1" customFormat="1" ht="16.5" customHeight="1">
      <c r="B161" s="37"/>
      <c r="C161" s="247" t="s">
        <v>400</v>
      </c>
      <c r="D161" s="247" t="s">
        <v>312</v>
      </c>
      <c r="E161" s="248" t="s">
        <v>1236</v>
      </c>
      <c r="F161" s="249" t="s">
        <v>1237</v>
      </c>
      <c r="G161" s="250" t="s">
        <v>320</v>
      </c>
      <c r="H161" s="251">
        <v>1</v>
      </c>
      <c r="I161" s="252"/>
      <c r="J161" s="253">
        <f>ROUND(I161*H161,2)</f>
        <v>0</v>
      </c>
      <c r="K161" s="249" t="s">
        <v>274</v>
      </c>
      <c r="L161" s="254"/>
      <c r="M161" s="255" t="s">
        <v>1</v>
      </c>
      <c r="N161" s="256" t="s">
        <v>50</v>
      </c>
      <c r="O161" s="78"/>
      <c r="P161" s="227">
        <f>O161*H161</f>
        <v>0</v>
      </c>
      <c r="Q161" s="227">
        <v>0.00080000000000000004</v>
      </c>
      <c r="R161" s="227">
        <f>Q161*H161</f>
        <v>0.00080000000000000004</v>
      </c>
      <c r="S161" s="227">
        <v>0</v>
      </c>
      <c r="T161" s="228">
        <f>S161*H161</f>
        <v>0</v>
      </c>
      <c r="AR161" s="15" t="s">
        <v>209</v>
      </c>
      <c r="AT161" s="15" t="s">
        <v>312</v>
      </c>
      <c r="AU161" s="15" t="s">
        <v>90</v>
      </c>
      <c r="AY161" s="15" t="s">
        <v>174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5" t="s">
        <v>87</v>
      </c>
      <c r="BK161" s="229">
        <f>ROUND(I161*H161,2)</f>
        <v>0</v>
      </c>
      <c r="BL161" s="15" t="s">
        <v>192</v>
      </c>
      <c r="BM161" s="15" t="s">
        <v>1238</v>
      </c>
    </row>
    <row r="162" s="1" customFormat="1">
      <c r="B162" s="37"/>
      <c r="C162" s="38"/>
      <c r="D162" s="230" t="s">
        <v>181</v>
      </c>
      <c r="E162" s="38"/>
      <c r="F162" s="231" t="s">
        <v>1239</v>
      </c>
      <c r="G162" s="38"/>
      <c r="H162" s="38"/>
      <c r="I162" s="142"/>
      <c r="J162" s="38"/>
      <c r="K162" s="38"/>
      <c r="L162" s="42"/>
      <c r="M162" s="232"/>
      <c r="N162" s="78"/>
      <c r="O162" s="78"/>
      <c r="P162" s="78"/>
      <c r="Q162" s="78"/>
      <c r="R162" s="78"/>
      <c r="S162" s="78"/>
      <c r="T162" s="79"/>
      <c r="AT162" s="15" t="s">
        <v>181</v>
      </c>
      <c r="AU162" s="15" t="s">
        <v>90</v>
      </c>
    </row>
    <row r="163" s="12" customFormat="1">
      <c r="B163" s="236"/>
      <c r="C163" s="237"/>
      <c r="D163" s="230" t="s">
        <v>287</v>
      </c>
      <c r="E163" s="238" t="s">
        <v>1</v>
      </c>
      <c r="F163" s="239" t="s">
        <v>87</v>
      </c>
      <c r="G163" s="237"/>
      <c r="H163" s="240">
        <v>1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AT163" s="246" t="s">
        <v>287</v>
      </c>
      <c r="AU163" s="246" t="s">
        <v>90</v>
      </c>
      <c r="AV163" s="12" t="s">
        <v>90</v>
      </c>
      <c r="AW163" s="12" t="s">
        <v>40</v>
      </c>
      <c r="AX163" s="12" t="s">
        <v>87</v>
      </c>
      <c r="AY163" s="246" t="s">
        <v>174</v>
      </c>
    </row>
    <row r="164" s="1" customFormat="1" ht="16.5" customHeight="1">
      <c r="B164" s="37"/>
      <c r="C164" s="247" t="s">
        <v>405</v>
      </c>
      <c r="D164" s="247" t="s">
        <v>312</v>
      </c>
      <c r="E164" s="248" t="s">
        <v>1240</v>
      </c>
      <c r="F164" s="249" t="s">
        <v>1241</v>
      </c>
      <c r="G164" s="250" t="s">
        <v>320</v>
      </c>
      <c r="H164" s="251">
        <v>36</v>
      </c>
      <c r="I164" s="252"/>
      <c r="J164" s="253">
        <f>ROUND(I164*H164,2)</f>
        <v>0</v>
      </c>
      <c r="K164" s="249" t="s">
        <v>1</v>
      </c>
      <c r="L164" s="254"/>
      <c r="M164" s="255" t="s">
        <v>1</v>
      </c>
      <c r="N164" s="256" t="s">
        <v>50</v>
      </c>
      <c r="O164" s="78"/>
      <c r="P164" s="227">
        <f>O164*H164</f>
        <v>0</v>
      </c>
      <c r="Q164" s="227">
        <v>0.0044000000000000003</v>
      </c>
      <c r="R164" s="227">
        <f>Q164*H164</f>
        <v>0.15840000000000001</v>
      </c>
      <c r="S164" s="227">
        <v>0</v>
      </c>
      <c r="T164" s="228">
        <f>S164*H164</f>
        <v>0</v>
      </c>
      <c r="AR164" s="15" t="s">
        <v>209</v>
      </c>
      <c r="AT164" s="15" t="s">
        <v>312</v>
      </c>
      <c r="AU164" s="15" t="s">
        <v>90</v>
      </c>
      <c r="AY164" s="15" t="s">
        <v>174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5" t="s">
        <v>87</v>
      </c>
      <c r="BK164" s="229">
        <f>ROUND(I164*H164,2)</f>
        <v>0</v>
      </c>
      <c r="BL164" s="15" t="s">
        <v>192</v>
      </c>
      <c r="BM164" s="15" t="s">
        <v>1242</v>
      </c>
    </row>
    <row r="165" s="1" customFormat="1">
      <c r="B165" s="37"/>
      <c r="C165" s="38"/>
      <c r="D165" s="230" t="s">
        <v>181</v>
      </c>
      <c r="E165" s="38"/>
      <c r="F165" s="231" t="s">
        <v>1243</v>
      </c>
      <c r="G165" s="38"/>
      <c r="H165" s="38"/>
      <c r="I165" s="142"/>
      <c r="J165" s="38"/>
      <c r="K165" s="38"/>
      <c r="L165" s="42"/>
      <c r="M165" s="232"/>
      <c r="N165" s="78"/>
      <c r="O165" s="78"/>
      <c r="P165" s="78"/>
      <c r="Q165" s="78"/>
      <c r="R165" s="78"/>
      <c r="S165" s="78"/>
      <c r="T165" s="79"/>
      <c r="AT165" s="15" t="s">
        <v>181</v>
      </c>
      <c r="AU165" s="15" t="s">
        <v>90</v>
      </c>
    </row>
    <row r="166" s="12" customFormat="1">
      <c r="B166" s="236"/>
      <c r="C166" s="237"/>
      <c r="D166" s="230" t="s">
        <v>287</v>
      </c>
      <c r="E166" s="238" t="s">
        <v>1</v>
      </c>
      <c r="F166" s="239" t="s">
        <v>455</v>
      </c>
      <c r="G166" s="237"/>
      <c r="H166" s="240">
        <v>36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AT166" s="246" t="s">
        <v>287</v>
      </c>
      <c r="AU166" s="246" t="s">
        <v>90</v>
      </c>
      <c r="AV166" s="12" t="s">
        <v>90</v>
      </c>
      <c r="AW166" s="12" t="s">
        <v>40</v>
      </c>
      <c r="AX166" s="12" t="s">
        <v>87</v>
      </c>
      <c r="AY166" s="246" t="s">
        <v>174</v>
      </c>
    </row>
    <row r="167" s="1" customFormat="1" ht="16.5" customHeight="1">
      <c r="B167" s="37"/>
      <c r="C167" s="218" t="s">
        <v>410</v>
      </c>
      <c r="D167" s="218" t="s">
        <v>175</v>
      </c>
      <c r="E167" s="219" t="s">
        <v>1244</v>
      </c>
      <c r="F167" s="220" t="s">
        <v>1245</v>
      </c>
      <c r="G167" s="221" t="s">
        <v>315</v>
      </c>
      <c r="H167" s="222">
        <v>100</v>
      </c>
      <c r="I167" s="223"/>
      <c r="J167" s="224">
        <f>ROUND(I167*H167,2)</f>
        <v>0</v>
      </c>
      <c r="K167" s="220" t="s">
        <v>274</v>
      </c>
      <c r="L167" s="42"/>
      <c r="M167" s="225" t="s">
        <v>1</v>
      </c>
      <c r="N167" s="226" t="s">
        <v>50</v>
      </c>
      <c r="O167" s="78"/>
      <c r="P167" s="227">
        <f>O167*H167</f>
        <v>0</v>
      </c>
      <c r="Q167" s="227">
        <v>6.0000000000000002E-05</v>
      </c>
      <c r="R167" s="227">
        <f>Q167*H167</f>
        <v>0.0060000000000000001</v>
      </c>
      <c r="S167" s="227">
        <v>0</v>
      </c>
      <c r="T167" s="228">
        <f>S167*H167</f>
        <v>0</v>
      </c>
      <c r="AR167" s="15" t="s">
        <v>347</v>
      </c>
      <c r="AT167" s="15" t="s">
        <v>175</v>
      </c>
      <c r="AU167" s="15" t="s">
        <v>90</v>
      </c>
      <c r="AY167" s="15" t="s">
        <v>174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5" t="s">
        <v>87</v>
      </c>
      <c r="BK167" s="229">
        <f>ROUND(I167*H167,2)</f>
        <v>0</v>
      </c>
      <c r="BL167" s="15" t="s">
        <v>347</v>
      </c>
      <c r="BM167" s="15" t="s">
        <v>1246</v>
      </c>
    </row>
    <row r="168" s="1" customFormat="1">
      <c r="B168" s="37"/>
      <c r="C168" s="38"/>
      <c r="D168" s="230" t="s">
        <v>181</v>
      </c>
      <c r="E168" s="38"/>
      <c r="F168" s="231" t="s">
        <v>1247</v>
      </c>
      <c r="G168" s="38"/>
      <c r="H168" s="38"/>
      <c r="I168" s="142"/>
      <c r="J168" s="38"/>
      <c r="K168" s="38"/>
      <c r="L168" s="42"/>
      <c r="M168" s="232"/>
      <c r="N168" s="78"/>
      <c r="O168" s="78"/>
      <c r="P168" s="78"/>
      <c r="Q168" s="78"/>
      <c r="R168" s="78"/>
      <c r="S168" s="78"/>
      <c r="T168" s="79"/>
      <c r="AT168" s="15" t="s">
        <v>181</v>
      </c>
      <c r="AU168" s="15" t="s">
        <v>90</v>
      </c>
    </row>
    <row r="169" s="12" customFormat="1">
      <c r="B169" s="236"/>
      <c r="C169" s="237"/>
      <c r="D169" s="230" t="s">
        <v>287</v>
      </c>
      <c r="E169" s="238" t="s">
        <v>1</v>
      </c>
      <c r="F169" s="239" t="s">
        <v>803</v>
      </c>
      <c r="G169" s="237"/>
      <c r="H169" s="240">
        <v>100</v>
      </c>
      <c r="I169" s="241"/>
      <c r="J169" s="237"/>
      <c r="K169" s="237"/>
      <c r="L169" s="242"/>
      <c r="M169" s="257"/>
      <c r="N169" s="258"/>
      <c r="O169" s="258"/>
      <c r="P169" s="258"/>
      <c r="Q169" s="258"/>
      <c r="R169" s="258"/>
      <c r="S169" s="258"/>
      <c r="T169" s="259"/>
      <c r="AT169" s="246" t="s">
        <v>287</v>
      </c>
      <c r="AU169" s="246" t="s">
        <v>90</v>
      </c>
      <c r="AV169" s="12" t="s">
        <v>90</v>
      </c>
      <c r="AW169" s="12" t="s">
        <v>40</v>
      </c>
      <c r="AX169" s="12" t="s">
        <v>87</v>
      </c>
      <c r="AY169" s="246" t="s">
        <v>174</v>
      </c>
    </row>
    <row r="170" s="1" customFormat="1" ht="6.96" customHeight="1">
      <c r="B170" s="56"/>
      <c r="C170" s="57"/>
      <c r="D170" s="57"/>
      <c r="E170" s="57"/>
      <c r="F170" s="57"/>
      <c r="G170" s="57"/>
      <c r="H170" s="57"/>
      <c r="I170" s="169"/>
      <c r="J170" s="57"/>
      <c r="K170" s="57"/>
      <c r="L170" s="42"/>
    </row>
  </sheetData>
  <sheetProtection sheet="1" autoFilter="0" formatColumns="0" formatRows="0" objects="1" scenarios="1" spinCount="100000" saltValue="BxsXTTIz4JD47PCIaRKjhXS300xgAakCQpFaqdU298ZGi1l96qH0F8LqtbA3g6nl0Nt7/uHZ9xeAPFMVTAMh0Q==" hashValue="XXz7EAq3N2fg20hfEVeJAk9eozVLZ2syThFwW9cJxM9dHkjUswJ10ifZqFwtr0hUIfnLoDS3SOT3btXOhtWYvA==" algorithmName="SHA-512" password="CC35"/>
  <autoFilter ref="C91:K16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14.17" style="135" customWidth="1"/>
    <col min="10" max="10" width="23.5" customWidth="1"/>
    <col min="11" max="11" width="15.5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5" t="s">
        <v>113</v>
      </c>
    </row>
    <row r="3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8"/>
      <c r="AT3" s="15" t="s">
        <v>90</v>
      </c>
    </row>
    <row r="4" ht="24.96" customHeight="1">
      <c r="B4" s="18"/>
      <c r="D4" s="139" t="s">
        <v>143</v>
      </c>
      <c r="L4" s="18"/>
      <c r="M4" s="22" t="s">
        <v>10</v>
      </c>
      <c r="AT4" s="15" t="s">
        <v>4</v>
      </c>
    </row>
    <row r="5" ht="6.96" customHeight="1">
      <c r="B5" s="18"/>
      <c r="L5" s="18"/>
    </row>
    <row r="6" ht="12" customHeight="1">
      <c r="B6" s="18"/>
      <c r="D6" s="140" t="s">
        <v>16</v>
      </c>
      <c r="L6" s="18"/>
    </row>
    <row r="7" ht="16.5" customHeight="1">
      <c r="B7" s="18"/>
      <c r="E7" s="141" t="str">
        <f>'Rekapitulace stavby'!K6</f>
        <v>Kanalizace Stříbrná Skalice - III.etapa</v>
      </c>
      <c r="F7" s="140"/>
      <c r="G7" s="140"/>
      <c r="H7" s="140"/>
      <c r="L7" s="18"/>
    </row>
    <row r="8" ht="12" customHeight="1">
      <c r="B8" s="18"/>
      <c r="D8" s="140" t="s">
        <v>144</v>
      </c>
      <c r="L8" s="18"/>
    </row>
    <row r="9" s="1" customFormat="1" ht="16.5" customHeight="1">
      <c r="B9" s="42"/>
      <c r="E9" s="141" t="s">
        <v>241</v>
      </c>
      <c r="F9" s="1"/>
      <c r="G9" s="1"/>
      <c r="H9" s="1"/>
      <c r="I9" s="142"/>
      <c r="L9" s="42"/>
    </row>
    <row r="10" s="1" customFormat="1" ht="12" customHeight="1">
      <c r="B10" s="42"/>
      <c r="D10" s="140" t="s">
        <v>242</v>
      </c>
      <c r="I10" s="142"/>
      <c r="L10" s="42"/>
    </row>
    <row r="11" s="1" customFormat="1" ht="36.96" customHeight="1">
      <c r="B11" s="42"/>
      <c r="E11" s="143" t="s">
        <v>1248</v>
      </c>
      <c r="F11" s="1"/>
      <c r="G11" s="1"/>
      <c r="H11" s="1"/>
      <c r="I11" s="142"/>
      <c r="L11" s="42"/>
    </row>
    <row r="12" s="1" customFormat="1">
      <c r="B12" s="42"/>
      <c r="I12" s="142"/>
      <c r="L12" s="42"/>
    </row>
    <row r="13" s="1" customFormat="1" ht="12" customHeight="1">
      <c r="B13" s="42"/>
      <c r="D13" s="140" t="s">
        <v>18</v>
      </c>
      <c r="F13" s="15" t="s">
        <v>110</v>
      </c>
      <c r="I13" s="144" t="s">
        <v>20</v>
      </c>
      <c r="J13" s="15" t="s">
        <v>1143</v>
      </c>
      <c r="L13" s="42"/>
    </row>
    <row r="14" s="1" customFormat="1" ht="12" customHeight="1">
      <c r="B14" s="42"/>
      <c r="D14" s="140" t="s">
        <v>22</v>
      </c>
      <c r="F14" s="15" t="s">
        <v>23</v>
      </c>
      <c r="I14" s="144" t="s">
        <v>24</v>
      </c>
      <c r="J14" s="145" t="str">
        <f>'Rekapitulace stavby'!AN8</f>
        <v>30. 1. 2019</v>
      </c>
      <c r="L14" s="42"/>
    </row>
    <row r="15" s="1" customFormat="1" ht="21.84" customHeight="1">
      <c r="B15" s="42"/>
      <c r="D15" s="146" t="s">
        <v>26</v>
      </c>
      <c r="F15" s="147" t="s">
        <v>27</v>
      </c>
      <c r="I15" s="148" t="s">
        <v>28</v>
      </c>
      <c r="J15" s="147" t="s">
        <v>246</v>
      </c>
      <c r="L15" s="42"/>
    </row>
    <row r="16" s="1" customFormat="1" ht="12" customHeight="1">
      <c r="B16" s="42"/>
      <c r="D16" s="140" t="s">
        <v>30</v>
      </c>
      <c r="I16" s="144" t="s">
        <v>31</v>
      </c>
      <c r="J16" s="15" t="str">
        <f>IF('Rekapitulace stavby'!AN10="","",'Rekapitulace stavby'!AN10)</f>
        <v>00235750</v>
      </c>
      <c r="L16" s="42"/>
    </row>
    <row r="17" s="1" customFormat="1" ht="18" customHeight="1">
      <c r="B17" s="42"/>
      <c r="E17" s="15" t="str">
        <f>IF('Rekapitulace stavby'!E11="","",'Rekapitulace stavby'!E11)</f>
        <v>Obec Stříbrná Skalice</v>
      </c>
      <c r="I17" s="144" t="s">
        <v>34</v>
      </c>
      <c r="J17" s="15" t="str">
        <f>IF('Rekapitulace stavby'!AN11="","",'Rekapitulace stavby'!AN11)</f>
        <v/>
      </c>
      <c r="L17" s="42"/>
    </row>
    <row r="18" s="1" customFormat="1" ht="6.96" customHeight="1">
      <c r="B18" s="42"/>
      <c r="I18" s="142"/>
      <c r="L18" s="42"/>
    </row>
    <row r="19" s="1" customFormat="1" ht="12" customHeight="1">
      <c r="B19" s="42"/>
      <c r="D19" s="140" t="s">
        <v>35</v>
      </c>
      <c r="I19" s="144" t="s">
        <v>31</v>
      </c>
      <c r="J19" s="31" t="str">
        <f>'Rekapitulace stavby'!AN13</f>
        <v>Vyplň údaj</v>
      </c>
      <c r="L19" s="42"/>
    </row>
    <row r="20" s="1" customFormat="1" ht="18" customHeight="1">
      <c r="B20" s="42"/>
      <c r="E20" s="31" t="str">
        <f>'Rekapitulace stavby'!E14</f>
        <v>Vyplň údaj</v>
      </c>
      <c r="F20" s="15"/>
      <c r="G20" s="15"/>
      <c r="H20" s="15"/>
      <c r="I20" s="144" t="s">
        <v>34</v>
      </c>
      <c r="J20" s="31" t="str">
        <f>'Rekapitulace stavby'!AN14</f>
        <v>Vyplň údaj</v>
      </c>
      <c r="L20" s="42"/>
    </row>
    <row r="21" s="1" customFormat="1" ht="6.96" customHeight="1">
      <c r="B21" s="42"/>
      <c r="I21" s="142"/>
      <c r="L21" s="42"/>
    </row>
    <row r="22" s="1" customFormat="1" ht="12" customHeight="1">
      <c r="B22" s="42"/>
      <c r="D22" s="140" t="s">
        <v>37</v>
      </c>
      <c r="I22" s="144" t="s">
        <v>31</v>
      </c>
      <c r="J22" s="15" t="s">
        <v>1</v>
      </c>
      <c r="L22" s="42"/>
    </row>
    <row r="23" s="1" customFormat="1" ht="18" customHeight="1">
      <c r="B23" s="42"/>
      <c r="E23" s="15" t="s">
        <v>247</v>
      </c>
      <c r="I23" s="144" t="s">
        <v>34</v>
      </c>
      <c r="J23" s="15" t="s">
        <v>1</v>
      </c>
      <c r="L23" s="42"/>
    </row>
    <row r="24" s="1" customFormat="1" ht="6.96" customHeight="1">
      <c r="B24" s="42"/>
      <c r="I24" s="142"/>
      <c r="L24" s="42"/>
    </row>
    <row r="25" s="1" customFormat="1" ht="12" customHeight="1">
      <c r="B25" s="42"/>
      <c r="D25" s="140" t="s">
        <v>41</v>
      </c>
      <c r="I25" s="144" t="s">
        <v>31</v>
      </c>
      <c r="J25" s="15" t="str">
        <f>IF('Rekapitulace stavby'!AN19="","",'Rekapitulace stavby'!AN19)</f>
        <v/>
      </c>
      <c r="L25" s="42"/>
    </row>
    <row r="26" s="1" customFormat="1" ht="18" customHeight="1">
      <c r="B26" s="42"/>
      <c r="E26" s="15" t="str">
        <f>IF('Rekapitulace stavby'!E20="","",'Rekapitulace stavby'!E20)</f>
        <v>Dvořák</v>
      </c>
      <c r="I26" s="144" t="s">
        <v>34</v>
      </c>
      <c r="J26" s="15" t="str">
        <f>IF('Rekapitulace stavby'!AN20="","",'Rekapitulace stavby'!AN20)</f>
        <v/>
      </c>
      <c r="L26" s="42"/>
    </row>
    <row r="27" s="1" customFormat="1" ht="6.96" customHeight="1">
      <c r="B27" s="42"/>
      <c r="I27" s="142"/>
      <c r="L27" s="42"/>
    </row>
    <row r="28" s="1" customFormat="1" ht="12" customHeight="1">
      <c r="B28" s="42"/>
      <c r="D28" s="140" t="s">
        <v>43</v>
      </c>
      <c r="I28" s="142"/>
      <c r="L28" s="42"/>
    </row>
    <row r="29" s="7" customFormat="1" ht="16.5" customHeight="1">
      <c r="B29" s="149"/>
      <c r="E29" s="150" t="s">
        <v>1</v>
      </c>
      <c r="F29" s="150"/>
      <c r="G29" s="150"/>
      <c r="H29" s="150"/>
      <c r="I29" s="151"/>
      <c r="L29" s="149"/>
    </row>
    <row r="30" s="1" customFormat="1" ht="6.96" customHeight="1">
      <c r="B30" s="42"/>
      <c r="I30" s="142"/>
      <c r="L30" s="42"/>
    </row>
    <row r="31" s="1" customFormat="1" ht="6.96" customHeight="1">
      <c r="B31" s="42"/>
      <c r="D31" s="70"/>
      <c r="E31" s="70"/>
      <c r="F31" s="70"/>
      <c r="G31" s="70"/>
      <c r="H31" s="70"/>
      <c r="I31" s="152"/>
      <c r="J31" s="70"/>
      <c r="K31" s="70"/>
      <c r="L31" s="42"/>
    </row>
    <row r="32" s="1" customFormat="1" ht="25.44" customHeight="1">
      <c r="B32" s="42"/>
      <c r="D32" s="153" t="s">
        <v>45</v>
      </c>
      <c r="I32" s="142"/>
      <c r="J32" s="154">
        <f>ROUND(J93, 2)</f>
        <v>0</v>
      </c>
      <c r="L32" s="42"/>
    </row>
    <row r="33" s="1" customFormat="1" ht="6.96" customHeight="1">
      <c r="B33" s="42"/>
      <c r="D33" s="70"/>
      <c r="E33" s="70"/>
      <c r="F33" s="70"/>
      <c r="G33" s="70"/>
      <c r="H33" s="70"/>
      <c r="I33" s="152"/>
      <c r="J33" s="70"/>
      <c r="K33" s="70"/>
      <c r="L33" s="42"/>
    </row>
    <row r="34" s="1" customFormat="1" ht="14.4" customHeight="1">
      <c r="B34" s="42"/>
      <c r="F34" s="155" t="s">
        <v>47</v>
      </c>
      <c r="I34" s="156" t="s">
        <v>46</v>
      </c>
      <c r="J34" s="155" t="s">
        <v>48</v>
      </c>
      <c r="L34" s="42"/>
    </row>
    <row r="35" s="1" customFormat="1" ht="14.4" customHeight="1">
      <c r="B35" s="42"/>
      <c r="D35" s="140" t="s">
        <v>49</v>
      </c>
      <c r="E35" s="140" t="s">
        <v>50</v>
      </c>
      <c r="F35" s="157">
        <f>ROUND((SUM(BE93:BE204)),  2)</f>
        <v>0</v>
      </c>
      <c r="I35" s="158">
        <v>0.20999999999999999</v>
      </c>
      <c r="J35" s="157">
        <f>ROUND(((SUM(BE93:BE204))*I35),  2)</f>
        <v>0</v>
      </c>
      <c r="L35" s="42"/>
    </row>
    <row r="36" s="1" customFormat="1" ht="14.4" customHeight="1">
      <c r="B36" s="42"/>
      <c r="E36" s="140" t="s">
        <v>51</v>
      </c>
      <c r="F36" s="157">
        <f>ROUND((SUM(BF93:BF204)),  2)</f>
        <v>0</v>
      </c>
      <c r="I36" s="158">
        <v>0.14999999999999999</v>
      </c>
      <c r="J36" s="157">
        <f>ROUND(((SUM(BF93:BF204))*I36),  2)</f>
        <v>0</v>
      </c>
      <c r="L36" s="42"/>
    </row>
    <row r="37" hidden="1" s="1" customFormat="1" ht="14.4" customHeight="1">
      <c r="B37" s="42"/>
      <c r="E37" s="140" t="s">
        <v>52</v>
      </c>
      <c r="F37" s="157">
        <f>ROUND((SUM(BG93:BG204)),  2)</f>
        <v>0</v>
      </c>
      <c r="I37" s="158">
        <v>0.20999999999999999</v>
      </c>
      <c r="J37" s="157">
        <f>0</f>
        <v>0</v>
      </c>
      <c r="L37" s="42"/>
    </row>
    <row r="38" hidden="1" s="1" customFormat="1" ht="14.4" customHeight="1">
      <c r="B38" s="42"/>
      <c r="E38" s="140" t="s">
        <v>53</v>
      </c>
      <c r="F38" s="157">
        <f>ROUND((SUM(BH93:BH204)),  2)</f>
        <v>0</v>
      </c>
      <c r="I38" s="158">
        <v>0.14999999999999999</v>
      </c>
      <c r="J38" s="157">
        <f>0</f>
        <v>0</v>
      </c>
      <c r="L38" s="42"/>
    </row>
    <row r="39" hidden="1" s="1" customFormat="1" ht="14.4" customHeight="1">
      <c r="B39" s="42"/>
      <c r="E39" s="140" t="s">
        <v>54</v>
      </c>
      <c r="F39" s="157">
        <f>ROUND((SUM(BI93:BI204)),  2)</f>
        <v>0</v>
      </c>
      <c r="I39" s="158">
        <v>0</v>
      </c>
      <c r="J39" s="157">
        <f>0</f>
        <v>0</v>
      </c>
      <c r="L39" s="42"/>
    </row>
    <row r="40" s="1" customFormat="1" ht="6.96" customHeight="1">
      <c r="B40" s="42"/>
      <c r="I40" s="142"/>
      <c r="L40" s="42"/>
    </row>
    <row r="41" s="1" customFormat="1" ht="25.44" customHeight="1">
      <c r="B41" s="42"/>
      <c r="C41" s="159"/>
      <c r="D41" s="160" t="s">
        <v>55</v>
      </c>
      <c r="E41" s="161"/>
      <c r="F41" s="161"/>
      <c r="G41" s="162" t="s">
        <v>56</v>
      </c>
      <c r="H41" s="163" t="s">
        <v>57</v>
      </c>
      <c r="I41" s="164"/>
      <c r="J41" s="165">
        <f>SUM(J32:J39)</f>
        <v>0</v>
      </c>
      <c r="K41" s="166"/>
      <c r="L41" s="42"/>
    </row>
    <row r="42" s="1" customFormat="1" ht="14.4" customHeight="1">
      <c r="B42" s="167"/>
      <c r="C42" s="168"/>
      <c r="D42" s="168"/>
      <c r="E42" s="168"/>
      <c r="F42" s="168"/>
      <c r="G42" s="168"/>
      <c r="H42" s="168"/>
      <c r="I42" s="169"/>
      <c r="J42" s="168"/>
      <c r="K42" s="168"/>
      <c r="L42" s="42"/>
    </row>
    <row r="46" s="1" customFormat="1" ht="6.96" customHeight="1">
      <c r="B46" s="170"/>
      <c r="C46" s="171"/>
      <c r="D46" s="171"/>
      <c r="E46" s="171"/>
      <c r="F46" s="171"/>
      <c r="G46" s="171"/>
      <c r="H46" s="171"/>
      <c r="I46" s="172"/>
      <c r="J46" s="171"/>
      <c r="K46" s="171"/>
      <c r="L46" s="42"/>
    </row>
    <row r="47" s="1" customFormat="1" ht="24.96" customHeight="1">
      <c r="B47" s="37"/>
      <c r="C47" s="21" t="s">
        <v>151</v>
      </c>
      <c r="D47" s="38"/>
      <c r="E47" s="38"/>
      <c r="F47" s="38"/>
      <c r="G47" s="38"/>
      <c r="H47" s="38"/>
      <c r="I47" s="142"/>
      <c r="J47" s="38"/>
      <c r="K47" s="38"/>
      <c r="L47" s="42"/>
    </row>
    <row r="48" s="1" customFormat="1" ht="6.96" customHeight="1">
      <c r="B48" s="37"/>
      <c r="C48" s="38"/>
      <c r="D48" s="38"/>
      <c r="E48" s="38"/>
      <c r="F48" s="38"/>
      <c r="G48" s="38"/>
      <c r="H48" s="38"/>
      <c r="I48" s="142"/>
      <c r="J48" s="38"/>
      <c r="K48" s="38"/>
      <c r="L48" s="42"/>
    </row>
    <row r="49" s="1" customFormat="1" ht="12" customHeight="1">
      <c r="B49" s="37"/>
      <c r="C49" s="30" t="s">
        <v>16</v>
      </c>
      <c r="D49" s="38"/>
      <c r="E49" s="38"/>
      <c r="F49" s="38"/>
      <c r="G49" s="38"/>
      <c r="H49" s="38"/>
      <c r="I49" s="142"/>
      <c r="J49" s="38"/>
      <c r="K49" s="38"/>
      <c r="L49" s="42"/>
    </row>
    <row r="50" s="1" customFormat="1" ht="16.5" customHeight="1">
      <c r="B50" s="37"/>
      <c r="C50" s="38"/>
      <c r="D50" s="38"/>
      <c r="E50" s="173" t="str">
        <f>E7</f>
        <v>Kanalizace Stříbrná Skalice - III.etapa</v>
      </c>
      <c r="F50" s="30"/>
      <c r="G50" s="30"/>
      <c r="H50" s="30"/>
      <c r="I50" s="142"/>
      <c r="J50" s="38"/>
      <c r="K50" s="38"/>
      <c r="L50" s="42"/>
    </row>
    <row r="51" ht="12" customHeight="1">
      <c r="B51" s="19"/>
      <c r="C51" s="30" t="s">
        <v>144</v>
      </c>
      <c r="D51" s="20"/>
      <c r="E51" s="20"/>
      <c r="F51" s="20"/>
      <c r="G51" s="20"/>
      <c r="H51" s="20"/>
      <c r="I51" s="135"/>
      <c r="J51" s="20"/>
      <c r="K51" s="20"/>
      <c r="L51" s="18"/>
    </row>
    <row r="52" s="1" customFormat="1" ht="16.5" customHeight="1">
      <c r="B52" s="37"/>
      <c r="C52" s="38"/>
      <c r="D52" s="38"/>
      <c r="E52" s="173" t="s">
        <v>241</v>
      </c>
      <c r="F52" s="38"/>
      <c r="G52" s="38"/>
      <c r="H52" s="38"/>
      <c r="I52" s="142"/>
      <c r="J52" s="38"/>
      <c r="K52" s="38"/>
      <c r="L52" s="42"/>
    </row>
    <row r="53" s="1" customFormat="1" ht="12" customHeight="1">
      <c r="B53" s="37"/>
      <c r="C53" s="30" t="s">
        <v>242</v>
      </c>
      <c r="D53" s="38"/>
      <c r="E53" s="38"/>
      <c r="F53" s="38"/>
      <c r="G53" s="38"/>
      <c r="H53" s="38"/>
      <c r="I53" s="142"/>
      <c r="J53" s="38"/>
      <c r="K53" s="38"/>
      <c r="L53" s="42"/>
    </row>
    <row r="54" s="1" customFormat="1" ht="16.5" customHeight="1">
      <c r="B54" s="37"/>
      <c r="C54" s="38"/>
      <c r="D54" s="38"/>
      <c r="E54" s="63" t="str">
        <f>E11</f>
        <v>2019_01_01.5 - SO 1.02 Podtlaková stanice VS 1 - stavební příprava pro sběrný tank</v>
      </c>
      <c r="F54" s="38"/>
      <c r="G54" s="38"/>
      <c r="H54" s="38"/>
      <c r="I54" s="142"/>
      <c r="J54" s="38"/>
      <c r="K54" s="38"/>
      <c r="L54" s="42"/>
    </row>
    <row r="55" s="1" customFormat="1" ht="6.96" customHeight="1">
      <c r="B55" s="37"/>
      <c r="C55" s="38"/>
      <c r="D55" s="38"/>
      <c r="E55" s="38"/>
      <c r="F55" s="38"/>
      <c r="G55" s="38"/>
      <c r="H55" s="38"/>
      <c r="I55" s="142"/>
      <c r="J55" s="38"/>
      <c r="K55" s="38"/>
      <c r="L55" s="42"/>
    </row>
    <row r="56" s="1" customFormat="1" ht="12" customHeight="1">
      <c r="B56" s="37"/>
      <c r="C56" s="30" t="s">
        <v>22</v>
      </c>
      <c r="D56" s="38"/>
      <c r="E56" s="38"/>
      <c r="F56" s="25" t="str">
        <f>F14</f>
        <v>Stříbrná Skalice</v>
      </c>
      <c r="G56" s="38"/>
      <c r="H56" s="38"/>
      <c r="I56" s="144" t="s">
        <v>24</v>
      </c>
      <c r="J56" s="66" t="str">
        <f>IF(J14="","",J14)</f>
        <v>30. 1. 2019</v>
      </c>
      <c r="K56" s="38"/>
      <c r="L56" s="42"/>
    </row>
    <row r="57" s="1" customFormat="1" ht="6.96" customHeight="1">
      <c r="B57" s="37"/>
      <c r="C57" s="38"/>
      <c r="D57" s="38"/>
      <c r="E57" s="38"/>
      <c r="F57" s="38"/>
      <c r="G57" s="38"/>
      <c r="H57" s="38"/>
      <c r="I57" s="142"/>
      <c r="J57" s="38"/>
      <c r="K57" s="38"/>
      <c r="L57" s="42"/>
    </row>
    <row r="58" s="1" customFormat="1" ht="13.65" customHeight="1">
      <c r="B58" s="37"/>
      <c r="C58" s="30" t="s">
        <v>30</v>
      </c>
      <c r="D58" s="38"/>
      <c r="E58" s="38"/>
      <c r="F58" s="25" t="str">
        <f>E17</f>
        <v>Obec Stříbrná Skalice</v>
      </c>
      <c r="G58" s="38"/>
      <c r="H58" s="38"/>
      <c r="I58" s="144" t="s">
        <v>37</v>
      </c>
      <c r="J58" s="35" t="str">
        <f>E23</f>
        <v>VRV a.s.</v>
      </c>
      <c r="K58" s="38"/>
      <c r="L58" s="42"/>
    </row>
    <row r="59" s="1" customFormat="1" ht="13.65" customHeight="1">
      <c r="B59" s="37"/>
      <c r="C59" s="30" t="s">
        <v>35</v>
      </c>
      <c r="D59" s="38"/>
      <c r="E59" s="38"/>
      <c r="F59" s="25" t="str">
        <f>IF(E20="","",E20)</f>
        <v>Vyplň údaj</v>
      </c>
      <c r="G59" s="38"/>
      <c r="H59" s="38"/>
      <c r="I59" s="144" t="s">
        <v>41</v>
      </c>
      <c r="J59" s="35" t="str">
        <f>E26</f>
        <v>Dvořák</v>
      </c>
      <c r="K59" s="38"/>
      <c r="L59" s="42"/>
    </row>
    <row r="60" s="1" customFormat="1" ht="10.32" customHeight="1">
      <c r="B60" s="37"/>
      <c r="C60" s="38"/>
      <c r="D60" s="38"/>
      <c r="E60" s="38"/>
      <c r="F60" s="38"/>
      <c r="G60" s="38"/>
      <c r="H60" s="38"/>
      <c r="I60" s="142"/>
      <c r="J60" s="38"/>
      <c r="K60" s="38"/>
      <c r="L60" s="42"/>
    </row>
    <row r="61" s="1" customFormat="1" ht="29.28" customHeight="1">
      <c r="B61" s="37"/>
      <c r="C61" s="174" t="s">
        <v>152</v>
      </c>
      <c r="D61" s="175"/>
      <c r="E61" s="175"/>
      <c r="F61" s="175"/>
      <c r="G61" s="175"/>
      <c r="H61" s="175"/>
      <c r="I61" s="176"/>
      <c r="J61" s="177" t="s">
        <v>153</v>
      </c>
      <c r="K61" s="175"/>
      <c r="L61" s="42"/>
    </row>
    <row r="62" s="1" customFormat="1" ht="10.32" customHeight="1">
      <c r="B62" s="37"/>
      <c r="C62" s="38"/>
      <c r="D62" s="38"/>
      <c r="E62" s="38"/>
      <c r="F62" s="38"/>
      <c r="G62" s="38"/>
      <c r="H62" s="38"/>
      <c r="I62" s="142"/>
      <c r="J62" s="38"/>
      <c r="K62" s="38"/>
      <c r="L62" s="42"/>
    </row>
    <row r="63" s="1" customFormat="1" ht="22.8" customHeight="1">
      <c r="B63" s="37"/>
      <c r="C63" s="178" t="s">
        <v>154</v>
      </c>
      <c r="D63" s="38"/>
      <c r="E63" s="38"/>
      <c r="F63" s="38"/>
      <c r="G63" s="38"/>
      <c r="H63" s="38"/>
      <c r="I63" s="142"/>
      <c r="J63" s="97">
        <f>J93</f>
        <v>0</v>
      </c>
      <c r="K63" s="38"/>
      <c r="L63" s="42"/>
      <c r="AU63" s="15" t="s">
        <v>155</v>
      </c>
    </row>
    <row r="64" s="8" customFormat="1" ht="24.96" customHeight="1">
      <c r="B64" s="179"/>
      <c r="C64" s="180"/>
      <c r="D64" s="181" t="s">
        <v>248</v>
      </c>
      <c r="E64" s="182"/>
      <c r="F64" s="182"/>
      <c r="G64" s="182"/>
      <c r="H64" s="182"/>
      <c r="I64" s="183"/>
      <c r="J64" s="184">
        <f>J94</f>
        <v>0</v>
      </c>
      <c r="K64" s="180"/>
      <c r="L64" s="185"/>
    </row>
    <row r="65" s="9" customFormat="1" ht="19.92" customHeight="1">
      <c r="B65" s="186"/>
      <c r="C65" s="121"/>
      <c r="D65" s="187" t="s">
        <v>249</v>
      </c>
      <c r="E65" s="188"/>
      <c r="F65" s="188"/>
      <c r="G65" s="188"/>
      <c r="H65" s="188"/>
      <c r="I65" s="189"/>
      <c r="J65" s="190">
        <f>J95</f>
        <v>0</v>
      </c>
      <c r="K65" s="121"/>
      <c r="L65" s="191"/>
    </row>
    <row r="66" s="9" customFormat="1" ht="19.92" customHeight="1">
      <c r="B66" s="186"/>
      <c r="C66" s="121"/>
      <c r="D66" s="187" t="s">
        <v>250</v>
      </c>
      <c r="E66" s="188"/>
      <c r="F66" s="188"/>
      <c r="G66" s="188"/>
      <c r="H66" s="188"/>
      <c r="I66" s="189"/>
      <c r="J66" s="190">
        <f>J152</f>
        <v>0</v>
      </c>
      <c r="K66" s="121"/>
      <c r="L66" s="191"/>
    </row>
    <row r="67" s="9" customFormat="1" ht="19.92" customHeight="1">
      <c r="B67" s="186"/>
      <c r="C67" s="121"/>
      <c r="D67" s="187" t="s">
        <v>251</v>
      </c>
      <c r="E67" s="188"/>
      <c r="F67" s="188"/>
      <c r="G67" s="188"/>
      <c r="H67" s="188"/>
      <c r="I67" s="189"/>
      <c r="J67" s="190">
        <f>J167</f>
        <v>0</v>
      </c>
      <c r="K67" s="121"/>
      <c r="L67" s="191"/>
    </row>
    <row r="68" s="9" customFormat="1" ht="14.88" customHeight="1">
      <c r="B68" s="186"/>
      <c r="C68" s="121"/>
      <c r="D68" s="187" t="s">
        <v>941</v>
      </c>
      <c r="E68" s="188"/>
      <c r="F68" s="188"/>
      <c r="G68" s="188"/>
      <c r="H68" s="188"/>
      <c r="I68" s="189"/>
      <c r="J68" s="190">
        <f>J180</f>
        <v>0</v>
      </c>
      <c r="K68" s="121"/>
      <c r="L68" s="191"/>
    </row>
    <row r="69" s="9" customFormat="1" ht="19.92" customHeight="1">
      <c r="B69" s="186"/>
      <c r="C69" s="121"/>
      <c r="D69" s="187" t="s">
        <v>255</v>
      </c>
      <c r="E69" s="188"/>
      <c r="F69" s="188"/>
      <c r="G69" s="188"/>
      <c r="H69" s="188"/>
      <c r="I69" s="189"/>
      <c r="J69" s="190">
        <f>J181</f>
        <v>0</v>
      </c>
      <c r="K69" s="121"/>
      <c r="L69" s="191"/>
    </row>
    <row r="70" s="9" customFormat="1" ht="14.88" customHeight="1">
      <c r="B70" s="186"/>
      <c r="C70" s="121"/>
      <c r="D70" s="187" t="s">
        <v>893</v>
      </c>
      <c r="E70" s="188"/>
      <c r="F70" s="188"/>
      <c r="G70" s="188"/>
      <c r="H70" s="188"/>
      <c r="I70" s="189"/>
      <c r="J70" s="190">
        <f>J194</f>
        <v>0</v>
      </c>
      <c r="K70" s="121"/>
      <c r="L70" s="191"/>
    </row>
    <row r="71" s="9" customFormat="1" ht="19.92" customHeight="1">
      <c r="B71" s="186"/>
      <c r="C71" s="121"/>
      <c r="D71" s="187" t="s">
        <v>943</v>
      </c>
      <c r="E71" s="188"/>
      <c r="F71" s="188"/>
      <c r="G71" s="188"/>
      <c r="H71" s="188"/>
      <c r="I71" s="189"/>
      <c r="J71" s="190">
        <f>J197</f>
        <v>0</v>
      </c>
      <c r="K71" s="121"/>
      <c r="L71" s="191"/>
    </row>
    <row r="72" s="1" customFormat="1" ht="21.84" customHeight="1">
      <c r="B72" s="37"/>
      <c r="C72" s="38"/>
      <c r="D72" s="38"/>
      <c r="E72" s="38"/>
      <c r="F72" s="38"/>
      <c r="G72" s="38"/>
      <c r="H72" s="38"/>
      <c r="I72" s="142"/>
      <c r="J72" s="38"/>
      <c r="K72" s="38"/>
      <c r="L72" s="42"/>
    </row>
    <row r="73" s="1" customFormat="1" ht="6.96" customHeight="1">
      <c r="B73" s="56"/>
      <c r="C73" s="57"/>
      <c r="D73" s="57"/>
      <c r="E73" s="57"/>
      <c r="F73" s="57"/>
      <c r="G73" s="57"/>
      <c r="H73" s="57"/>
      <c r="I73" s="169"/>
      <c r="J73" s="57"/>
      <c r="K73" s="57"/>
      <c r="L73" s="42"/>
    </row>
    <row r="77" s="1" customFormat="1" ht="6.96" customHeight="1">
      <c r="B77" s="58"/>
      <c r="C77" s="59"/>
      <c r="D77" s="59"/>
      <c r="E77" s="59"/>
      <c r="F77" s="59"/>
      <c r="G77" s="59"/>
      <c r="H77" s="59"/>
      <c r="I77" s="172"/>
      <c r="J77" s="59"/>
      <c r="K77" s="59"/>
      <c r="L77" s="42"/>
    </row>
    <row r="78" s="1" customFormat="1" ht="24.96" customHeight="1">
      <c r="B78" s="37"/>
      <c r="C78" s="21" t="s">
        <v>158</v>
      </c>
      <c r="D78" s="38"/>
      <c r="E78" s="38"/>
      <c r="F78" s="38"/>
      <c r="G78" s="38"/>
      <c r="H78" s="38"/>
      <c r="I78" s="142"/>
      <c r="J78" s="38"/>
      <c r="K78" s="38"/>
      <c r="L78" s="42"/>
    </row>
    <row r="79" s="1" customFormat="1" ht="6.96" customHeight="1">
      <c r="B79" s="37"/>
      <c r="C79" s="38"/>
      <c r="D79" s="38"/>
      <c r="E79" s="38"/>
      <c r="F79" s="38"/>
      <c r="G79" s="38"/>
      <c r="H79" s="38"/>
      <c r="I79" s="142"/>
      <c r="J79" s="38"/>
      <c r="K79" s="38"/>
      <c r="L79" s="42"/>
    </row>
    <row r="80" s="1" customFormat="1" ht="12" customHeight="1">
      <c r="B80" s="37"/>
      <c r="C80" s="30" t="s">
        <v>16</v>
      </c>
      <c r="D80" s="38"/>
      <c r="E80" s="38"/>
      <c r="F80" s="38"/>
      <c r="G80" s="38"/>
      <c r="H80" s="38"/>
      <c r="I80" s="142"/>
      <c r="J80" s="38"/>
      <c r="K80" s="38"/>
      <c r="L80" s="42"/>
    </row>
    <row r="81" s="1" customFormat="1" ht="16.5" customHeight="1">
      <c r="B81" s="37"/>
      <c r="C81" s="38"/>
      <c r="D81" s="38"/>
      <c r="E81" s="173" t="str">
        <f>E7</f>
        <v>Kanalizace Stříbrná Skalice - III.etapa</v>
      </c>
      <c r="F81" s="30"/>
      <c r="G81" s="30"/>
      <c r="H81" s="30"/>
      <c r="I81" s="142"/>
      <c r="J81" s="38"/>
      <c r="K81" s="38"/>
      <c r="L81" s="42"/>
    </row>
    <row r="82" ht="12" customHeight="1">
      <c r="B82" s="19"/>
      <c r="C82" s="30" t="s">
        <v>144</v>
      </c>
      <c r="D82" s="20"/>
      <c r="E82" s="20"/>
      <c r="F82" s="20"/>
      <c r="G82" s="20"/>
      <c r="H82" s="20"/>
      <c r="I82" s="135"/>
      <c r="J82" s="20"/>
      <c r="K82" s="20"/>
      <c r="L82" s="18"/>
    </row>
    <row r="83" s="1" customFormat="1" ht="16.5" customHeight="1">
      <c r="B83" s="37"/>
      <c r="C83" s="38"/>
      <c r="D83" s="38"/>
      <c r="E83" s="173" t="s">
        <v>241</v>
      </c>
      <c r="F83" s="38"/>
      <c r="G83" s="38"/>
      <c r="H83" s="38"/>
      <c r="I83" s="142"/>
      <c r="J83" s="38"/>
      <c r="K83" s="38"/>
      <c r="L83" s="42"/>
    </row>
    <row r="84" s="1" customFormat="1" ht="12" customHeight="1">
      <c r="B84" s="37"/>
      <c r="C84" s="30" t="s">
        <v>242</v>
      </c>
      <c r="D84" s="38"/>
      <c r="E84" s="38"/>
      <c r="F84" s="38"/>
      <c r="G84" s="38"/>
      <c r="H84" s="38"/>
      <c r="I84" s="142"/>
      <c r="J84" s="38"/>
      <c r="K84" s="38"/>
      <c r="L84" s="42"/>
    </row>
    <row r="85" s="1" customFormat="1" ht="16.5" customHeight="1">
      <c r="B85" s="37"/>
      <c r="C85" s="38"/>
      <c r="D85" s="38"/>
      <c r="E85" s="63" t="str">
        <f>E11</f>
        <v>2019_01_01.5 - SO 1.02 Podtlaková stanice VS 1 - stavební příprava pro sběrný tank</v>
      </c>
      <c r="F85" s="38"/>
      <c r="G85" s="38"/>
      <c r="H85" s="38"/>
      <c r="I85" s="142"/>
      <c r="J85" s="38"/>
      <c r="K85" s="38"/>
      <c r="L85" s="42"/>
    </row>
    <row r="86" s="1" customFormat="1" ht="6.96" customHeight="1">
      <c r="B86" s="37"/>
      <c r="C86" s="38"/>
      <c r="D86" s="38"/>
      <c r="E86" s="38"/>
      <c r="F86" s="38"/>
      <c r="G86" s="38"/>
      <c r="H86" s="38"/>
      <c r="I86" s="142"/>
      <c r="J86" s="38"/>
      <c r="K86" s="38"/>
      <c r="L86" s="42"/>
    </row>
    <row r="87" s="1" customFormat="1" ht="12" customHeight="1">
      <c r="B87" s="37"/>
      <c r="C87" s="30" t="s">
        <v>22</v>
      </c>
      <c r="D87" s="38"/>
      <c r="E87" s="38"/>
      <c r="F87" s="25" t="str">
        <f>F14</f>
        <v>Stříbrná Skalice</v>
      </c>
      <c r="G87" s="38"/>
      <c r="H87" s="38"/>
      <c r="I87" s="144" t="s">
        <v>24</v>
      </c>
      <c r="J87" s="66" t="str">
        <f>IF(J14="","",J14)</f>
        <v>30. 1. 2019</v>
      </c>
      <c r="K87" s="38"/>
      <c r="L87" s="42"/>
    </row>
    <row r="88" s="1" customFormat="1" ht="6.96" customHeight="1">
      <c r="B88" s="37"/>
      <c r="C88" s="38"/>
      <c r="D88" s="38"/>
      <c r="E88" s="38"/>
      <c r="F88" s="38"/>
      <c r="G88" s="38"/>
      <c r="H88" s="38"/>
      <c r="I88" s="142"/>
      <c r="J88" s="38"/>
      <c r="K88" s="38"/>
      <c r="L88" s="42"/>
    </row>
    <row r="89" s="1" customFormat="1" ht="13.65" customHeight="1">
      <c r="B89" s="37"/>
      <c r="C89" s="30" t="s">
        <v>30</v>
      </c>
      <c r="D89" s="38"/>
      <c r="E89" s="38"/>
      <c r="F89" s="25" t="str">
        <f>E17</f>
        <v>Obec Stříbrná Skalice</v>
      </c>
      <c r="G89" s="38"/>
      <c r="H89" s="38"/>
      <c r="I89" s="144" t="s">
        <v>37</v>
      </c>
      <c r="J89" s="35" t="str">
        <f>E23</f>
        <v>VRV a.s.</v>
      </c>
      <c r="K89" s="38"/>
      <c r="L89" s="42"/>
    </row>
    <row r="90" s="1" customFormat="1" ht="13.65" customHeight="1">
      <c r="B90" s="37"/>
      <c r="C90" s="30" t="s">
        <v>35</v>
      </c>
      <c r="D90" s="38"/>
      <c r="E90" s="38"/>
      <c r="F90" s="25" t="str">
        <f>IF(E20="","",E20)</f>
        <v>Vyplň údaj</v>
      </c>
      <c r="G90" s="38"/>
      <c r="H90" s="38"/>
      <c r="I90" s="144" t="s">
        <v>41</v>
      </c>
      <c r="J90" s="35" t="str">
        <f>E26</f>
        <v>Dvořák</v>
      </c>
      <c r="K90" s="38"/>
      <c r="L90" s="42"/>
    </row>
    <row r="91" s="1" customFormat="1" ht="10.32" customHeight="1">
      <c r="B91" s="37"/>
      <c r="C91" s="38"/>
      <c r="D91" s="38"/>
      <c r="E91" s="38"/>
      <c r="F91" s="38"/>
      <c r="G91" s="38"/>
      <c r="H91" s="38"/>
      <c r="I91" s="142"/>
      <c r="J91" s="38"/>
      <c r="K91" s="38"/>
      <c r="L91" s="42"/>
    </row>
    <row r="92" s="10" customFormat="1" ht="29.28" customHeight="1">
      <c r="B92" s="192"/>
      <c r="C92" s="193" t="s">
        <v>159</v>
      </c>
      <c r="D92" s="194" t="s">
        <v>64</v>
      </c>
      <c r="E92" s="194" t="s">
        <v>60</v>
      </c>
      <c r="F92" s="194" t="s">
        <v>61</v>
      </c>
      <c r="G92" s="194" t="s">
        <v>160</v>
      </c>
      <c r="H92" s="194" t="s">
        <v>161</v>
      </c>
      <c r="I92" s="195" t="s">
        <v>162</v>
      </c>
      <c r="J92" s="194" t="s">
        <v>153</v>
      </c>
      <c r="K92" s="196" t="s">
        <v>163</v>
      </c>
      <c r="L92" s="197"/>
      <c r="M92" s="87" t="s">
        <v>1</v>
      </c>
      <c r="N92" s="88" t="s">
        <v>49</v>
      </c>
      <c r="O92" s="88" t="s">
        <v>164</v>
      </c>
      <c r="P92" s="88" t="s">
        <v>165</v>
      </c>
      <c r="Q92" s="88" t="s">
        <v>166</v>
      </c>
      <c r="R92" s="88" t="s">
        <v>167</v>
      </c>
      <c r="S92" s="88" t="s">
        <v>168</v>
      </c>
      <c r="T92" s="89" t="s">
        <v>169</v>
      </c>
    </row>
    <row r="93" s="1" customFormat="1" ht="22.8" customHeight="1">
      <c r="B93" s="37"/>
      <c r="C93" s="94" t="s">
        <v>170</v>
      </c>
      <c r="D93" s="38"/>
      <c r="E93" s="38"/>
      <c r="F93" s="38"/>
      <c r="G93" s="38"/>
      <c r="H93" s="38"/>
      <c r="I93" s="142"/>
      <c r="J93" s="198">
        <f>BK93</f>
        <v>0</v>
      </c>
      <c r="K93" s="38"/>
      <c r="L93" s="42"/>
      <c r="M93" s="90"/>
      <c r="N93" s="91"/>
      <c r="O93" s="91"/>
      <c r="P93" s="199">
        <f>P94</f>
        <v>0</v>
      </c>
      <c r="Q93" s="91"/>
      <c r="R93" s="199">
        <f>R94</f>
        <v>34.672647980000001</v>
      </c>
      <c r="S93" s="91"/>
      <c r="T93" s="200">
        <f>T94</f>
        <v>0.1749</v>
      </c>
      <c r="AT93" s="15" t="s">
        <v>78</v>
      </c>
      <c r="AU93" s="15" t="s">
        <v>155</v>
      </c>
      <c r="BK93" s="201">
        <f>BK94</f>
        <v>0</v>
      </c>
    </row>
    <row r="94" s="11" customFormat="1" ht="25.92" customHeight="1">
      <c r="B94" s="202"/>
      <c r="C94" s="203"/>
      <c r="D94" s="204" t="s">
        <v>78</v>
      </c>
      <c r="E94" s="205" t="s">
        <v>268</v>
      </c>
      <c r="F94" s="205" t="s">
        <v>269</v>
      </c>
      <c r="G94" s="203"/>
      <c r="H94" s="203"/>
      <c r="I94" s="206"/>
      <c r="J94" s="207">
        <f>BK94</f>
        <v>0</v>
      </c>
      <c r="K94" s="203"/>
      <c r="L94" s="208"/>
      <c r="M94" s="209"/>
      <c r="N94" s="210"/>
      <c r="O94" s="210"/>
      <c r="P94" s="211">
        <f>P95+P152+P167+P181+P197</f>
        <v>0</v>
      </c>
      <c r="Q94" s="210"/>
      <c r="R94" s="211">
        <f>R95+R152+R167+R181+R197</f>
        <v>34.672647980000001</v>
      </c>
      <c r="S94" s="210"/>
      <c r="T94" s="212">
        <f>T95+T152+T167+T181+T197</f>
        <v>0.1749</v>
      </c>
      <c r="AR94" s="213" t="s">
        <v>87</v>
      </c>
      <c r="AT94" s="214" t="s">
        <v>78</v>
      </c>
      <c r="AU94" s="214" t="s">
        <v>79</v>
      </c>
      <c r="AY94" s="213" t="s">
        <v>174</v>
      </c>
      <c r="BK94" s="215">
        <f>BK95+BK152+BK167+BK181+BK197</f>
        <v>0</v>
      </c>
    </row>
    <row r="95" s="11" customFormat="1" ht="22.8" customHeight="1">
      <c r="B95" s="202"/>
      <c r="C95" s="203"/>
      <c r="D95" s="204" t="s">
        <v>78</v>
      </c>
      <c r="E95" s="216" t="s">
        <v>87</v>
      </c>
      <c r="F95" s="216" t="s">
        <v>270</v>
      </c>
      <c r="G95" s="203"/>
      <c r="H95" s="203"/>
      <c r="I95" s="206"/>
      <c r="J95" s="217">
        <f>BK95</f>
        <v>0</v>
      </c>
      <c r="K95" s="203"/>
      <c r="L95" s="208"/>
      <c r="M95" s="209"/>
      <c r="N95" s="210"/>
      <c r="O95" s="210"/>
      <c r="P95" s="211">
        <f>SUM(P96:P151)</f>
        <v>0</v>
      </c>
      <c r="Q95" s="210"/>
      <c r="R95" s="211">
        <f>SUM(R96:R151)</f>
        <v>0.4757826</v>
      </c>
      <c r="S95" s="210"/>
      <c r="T95" s="212">
        <f>SUM(T96:T151)</f>
        <v>0</v>
      </c>
      <c r="AR95" s="213" t="s">
        <v>87</v>
      </c>
      <c r="AT95" s="214" t="s">
        <v>78</v>
      </c>
      <c r="AU95" s="214" t="s">
        <v>87</v>
      </c>
      <c r="AY95" s="213" t="s">
        <v>174</v>
      </c>
      <c r="BK95" s="215">
        <f>SUM(BK96:BK151)</f>
        <v>0</v>
      </c>
    </row>
    <row r="96" s="1" customFormat="1" ht="16.5" customHeight="1">
      <c r="B96" s="37"/>
      <c r="C96" s="218" t="s">
        <v>87</v>
      </c>
      <c r="D96" s="218" t="s">
        <v>175</v>
      </c>
      <c r="E96" s="219" t="s">
        <v>271</v>
      </c>
      <c r="F96" s="220" t="s">
        <v>272</v>
      </c>
      <c r="G96" s="221" t="s">
        <v>273</v>
      </c>
      <c r="H96" s="222">
        <v>50</v>
      </c>
      <c r="I96" s="223"/>
      <c r="J96" s="224">
        <f>ROUND(I96*H96,2)</f>
        <v>0</v>
      </c>
      <c r="K96" s="220" t="s">
        <v>274</v>
      </c>
      <c r="L96" s="42"/>
      <c r="M96" s="225" t="s">
        <v>1</v>
      </c>
      <c r="N96" s="226" t="s">
        <v>50</v>
      </c>
      <c r="O96" s="78"/>
      <c r="P96" s="227">
        <f>O96*H96</f>
        <v>0</v>
      </c>
      <c r="Q96" s="227">
        <v>0</v>
      </c>
      <c r="R96" s="227">
        <f>Q96*H96</f>
        <v>0</v>
      </c>
      <c r="S96" s="227">
        <v>0</v>
      </c>
      <c r="T96" s="228">
        <f>S96*H96</f>
        <v>0</v>
      </c>
      <c r="AR96" s="15" t="s">
        <v>192</v>
      </c>
      <c r="AT96" s="15" t="s">
        <v>175</v>
      </c>
      <c r="AU96" s="15" t="s">
        <v>90</v>
      </c>
      <c r="AY96" s="15" t="s">
        <v>174</v>
      </c>
      <c r="BE96" s="229">
        <f>IF(N96="základní",J96,0)</f>
        <v>0</v>
      </c>
      <c r="BF96" s="229">
        <f>IF(N96="snížená",J96,0)</f>
        <v>0</v>
      </c>
      <c r="BG96" s="229">
        <f>IF(N96="zákl. přenesená",J96,0)</f>
        <v>0</v>
      </c>
      <c r="BH96" s="229">
        <f>IF(N96="sníž. přenesená",J96,0)</f>
        <v>0</v>
      </c>
      <c r="BI96" s="229">
        <f>IF(N96="nulová",J96,0)</f>
        <v>0</v>
      </c>
      <c r="BJ96" s="15" t="s">
        <v>87</v>
      </c>
      <c r="BK96" s="229">
        <f>ROUND(I96*H96,2)</f>
        <v>0</v>
      </c>
      <c r="BL96" s="15" t="s">
        <v>192</v>
      </c>
      <c r="BM96" s="15" t="s">
        <v>1249</v>
      </c>
    </row>
    <row r="97" s="1" customFormat="1">
      <c r="B97" s="37"/>
      <c r="C97" s="38"/>
      <c r="D97" s="230" t="s">
        <v>181</v>
      </c>
      <c r="E97" s="38"/>
      <c r="F97" s="231" t="s">
        <v>272</v>
      </c>
      <c r="G97" s="38"/>
      <c r="H97" s="38"/>
      <c r="I97" s="142"/>
      <c r="J97" s="38"/>
      <c r="K97" s="38"/>
      <c r="L97" s="42"/>
      <c r="M97" s="232"/>
      <c r="N97" s="78"/>
      <c r="O97" s="78"/>
      <c r="P97" s="78"/>
      <c r="Q97" s="78"/>
      <c r="R97" s="78"/>
      <c r="S97" s="78"/>
      <c r="T97" s="79"/>
      <c r="AT97" s="15" t="s">
        <v>181</v>
      </c>
      <c r="AU97" s="15" t="s">
        <v>90</v>
      </c>
    </row>
    <row r="98" s="1" customFormat="1" ht="16.5" customHeight="1">
      <c r="B98" s="37"/>
      <c r="C98" s="218" t="s">
        <v>90</v>
      </c>
      <c r="D98" s="218" t="s">
        <v>175</v>
      </c>
      <c r="E98" s="219" t="s">
        <v>277</v>
      </c>
      <c r="F98" s="220" t="s">
        <v>278</v>
      </c>
      <c r="G98" s="221" t="s">
        <v>279</v>
      </c>
      <c r="H98" s="222">
        <v>15</v>
      </c>
      <c r="I98" s="223"/>
      <c r="J98" s="224">
        <f>ROUND(I98*H98,2)</f>
        <v>0</v>
      </c>
      <c r="K98" s="220" t="s">
        <v>274</v>
      </c>
      <c r="L98" s="42"/>
      <c r="M98" s="225" t="s">
        <v>1</v>
      </c>
      <c r="N98" s="226" t="s">
        <v>50</v>
      </c>
      <c r="O98" s="78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15" t="s">
        <v>192</v>
      </c>
      <c r="AT98" s="15" t="s">
        <v>175</v>
      </c>
      <c r="AU98" s="15" t="s">
        <v>90</v>
      </c>
      <c r="AY98" s="15" t="s">
        <v>174</v>
      </c>
      <c r="BE98" s="229">
        <f>IF(N98="základní",J98,0)</f>
        <v>0</v>
      </c>
      <c r="BF98" s="229">
        <f>IF(N98="snížená",J98,0)</f>
        <v>0</v>
      </c>
      <c r="BG98" s="229">
        <f>IF(N98="zákl. přenesená",J98,0)</f>
        <v>0</v>
      </c>
      <c r="BH98" s="229">
        <f>IF(N98="sníž. přenesená",J98,0)</f>
        <v>0</v>
      </c>
      <c r="BI98" s="229">
        <f>IF(N98="nulová",J98,0)</f>
        <v>0</v>
      </c>
      <c r="BJ98" s="15" t="s">
        <v>87</v>
      </c>
      <c r="BK98" s="229">
        <f>ROUND(I98*H98,2)</f>
        <v>0</v>
      </c>
      <c r="BL98" s="15" t="s">
        <v>192</v>
      </c>
      <c r="BM98" s="15" t="s">
        <v>1250</v>
      </c>
    </row>
    <row r="99" s="1" customFormat="1">
      <c r="B99" s="37"/>
      <c r="C99" s="38"/>
      <c r="D99" s="230" t="s">
        <v>181</v>
      </c>
      <c r="E99" s="38"/>
      <c r="F99" s="231" t="s">
        <v>278</v>
      </c>
      <c r="G99" s="38"/>
      <c r="H99" s="38"/>
      <c r="I99" s="142"/>
      <c r="J99" s="38"/>
      <c r="K99" s="38"/>
      <c r="L99" s="42"/>
      <c r="M99" s="232"/>
      <c r="N99" s="78"/>
      <c r="O99" s="78"/>
      <c r="P99" s="78"/>
      <c r="Q99" s="78"/>
      <c r="R99" s="78"/>
      <c r="S99" s="78"/>
      <c r="T99" s="79"/>
      <c r="AT99" s="15" t="s">
        <v>181</v>
      </c>
      <c r="AU99" s="15" t="s">
        <v>90</v>
      </c>
    </row>
    <row r="100" s="1" customFormat="1" ht="16.5" customHeight="1">
      <c r="B100" s="37"/>
      <c r="C100" s="218" t="s">
        <v>187</v>
      </c>
      <c r="D100" s="218" t="s">
        <v>175</v>
      </c>
      <c r="E100" s="219" t="s">
        <v>1251</v>
      </c>
      <c r="F100" s="220" t="s">
        <v>1252</v>
      </c>
      <c r="G100" s="221" t="s">
        <v>284</v>
      </c>
      <c r="H100" s="222">
        <v>66.653999999999996</v>
      </c>
      <c r="I100" s="223"/>
      <c r="J100" s="224">
        <f>ROUND(I100*H100,2)</f>
        <v>0</v>
      </c>
      <c r="K100" s="220" t="s">
        <v>274</v>
      </c>
      <c r="L100" s="42"/>
      <c r="M100" s="225" t="s">
        <v>1</v>
      </c>
      <c r="N100" s="226" t="s">
        <v>50</v>
      </c>
      <c r="O100" s="78"/>
      <c r="P100" s="227">
        <f>O100*H100</f>
        <v>0</v>
      </c>
      <c r="Q100" s="227">
        <v>0</v>
      </c>
      <c r="R100" s="227">
        <f>Q100*H100</f>
        <v>0</v>
      </c>
      <c r="S100" s="227">
        <v>0</v>
      </c>
      <c r="T100" s="228">
        <f>S100*H100</f>
        <v>0</v>
      </c>
      <c r="AR100" s="15" t="s">
        <v>192</v>
      </c>
      <c r="AT100" s="15" t="s">
        <v>175</v>
      </c>
      <c r="AU100" s="15" t="s">
        <v>90</v>
      </c>
      <c r="AY100" s="15" t="s">
        <v>174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15" t="s">
        <v>87</v>
      </c>
      <c r="BK100" s="229">
        <f>ROUND(I100*H100,2)</f>
        <v>0</v>
      </c>
      <c r="BL100" s="15" t="s">
        <v>192</v>
      </c>
      <c r="BM100" s="15" t="s">
        <v>1253</v>
      </c>
    </row>
    <row r="101" s="1" customFormat="1">
      <c r="B101" s="37"/>
      <c r="C101" s="38"/>
      <c r="D101" s="230" t="s">
        <v>181</v>
      </c>
      <c r="E101" s="38"/>
      <c r="F101" s="231" t="s">
        <v>1254</v>
      </c>
      <c r="G101" s="38"/>
      <c r="H101" s="38"/>
      <c r="I101" s="142"/>
      <c r="J101" s="38"/>
      <c r="K101" s="38"/>
      <c r="L101" s="42"/>
      <c r="M101" s="232"/>
      <c r="N101" s="78"/>
      <c r="O101" s="78"/>
      <c r="P101" s="78"/>
      <c r="Q101" s="78"/>
      <c r="R101" s="78"/>
      <c r="S101" s="78"/>
      <c r="T101" s="79"/>
      <c r="AT101" s="15" t="s">
        <v>181</v>
      </c>
      <c r="AU101" s="15" t="s">
        <v>90</v>
      </c>
    </row>
    <row r="102" s="12" customFormat="1">
      <c r="B102" s="236"/>
      <c r="C102" s="237"/>
      <c r="D102" s="230" t="s">
        <v>287</v>
      </c>
      <c r="E102" s="238" t="s">
        <v>1</v>
      </c>
      <c r="F102" s="239" t="s">
        <v>1255</v>
      </c>
      <c r="G102" s="237"/>
      <c r="H102" s="240">
        <v>66.653999999999996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AT102" s="246" t="s">
        <v>287</v>
      </c>
      <c r="AU102" s="246" t="s">
        <v>90</v>
      </c>
      <c r="AV102" s="12" t="s">
        <v>90</v>
      </c>
      <c r="AW102" s="12" t="s">
        <v>40</v>
      </c>
      <c r="AX102" s="12" t="s">
        <v>87</v>
      </c>
      <c r="AY102" s="246" t="s">
        <v>174</v>
      </c>
    </row>
    <row r="103" s="1" customFormat="1" ht="16.5" customHeight="1">
      <c r="B103" s="37"/>
      <c r="C103" s="218" t="s">
        <v>192</v>
      </c>
      <c r="D103" s="218" t="s">
        <v>175</v>
      </c>
      <c r="E103" s="219" t="s">
        <v>953</v>
      </c>
      <c r="F103" s="220" t="s">
        <v>954</v>
      </c>
      <c r="G103" s="221" t="s">
        <v>284</v>
      </c>
      <c r="H103" s="222">
        <v>33.326999999999998</v>
      </c>
      <c r="I103" s="223"/>
      <c r="J103" s="224">
        <f>ROUND(I103*H103,2)</f>
        <v>0</v>
      </c>
      <c r="K103" s="220" t="s">
        <v>274</v>
      </c>
      <c r="L103" s="42"/>
      <c r="M103" s="225" t="s">
        <v>1</v>
      </c>
      <c r="N103" s="226" t="s">
        <v>50</v>
      </c>
      <c r="O103" s="78"/>
      <c r="P103" s="227">
        <f>O103*H103</f>
        <v>0</v>
      </c>
      <c r="Q103" s="227">
        <v>0</v>
      </c>
      <c r="R103" s="227">
        <f>Q103*H103</f>
        <v>0</v>
      </c>
      <c r="S103" s="227">
        <v>0</v>
      </c>
      <c r="T103" s="228">
        <f>S103*H103</f>
        <v>0</v>
      </c>
      <c r="AR103" s="15" t="s">
        <v>192</v>
      </c>
      <c r="AT103" s="15" t="s">
        <v>175</v>
      </c>
      <c r="AU103" s="15" t="s">
        <v>90</v>
      </c>
      <c r="AY103" s="15" t="s">
        <v>174</v>
      </c>
      <c r="BE103" s="229">
        <f>IF(N103="základní",J103,0)</f>
        <v>0</v>
      </c>
      <c r="BF103" s="229">
        <f>IF(N103="snížená",J103,0)</f>
        <v>0</v>
      </c>
      <c r="BG103" s="229">
        <f>IF(N103="zákl. přenesená",J103,0)</f>
        <v>0</v>
      </c>
      <c r="BH103" s="229">
        <f>IF(N103="sníž. přenesená",J103,0)</f>
        <v>0</v>
      </c>
      <c r="BI103" s="229">
        <f>IF(N103="nulová",J103,0)</f>
        <v>0</v>
      </c>
      <c r="BJ103" s="15" t="s">
        <v>87</v>
      </c>
      <c r="BK103" s="229">
        <f>ROUND(I103*H103,2)</f>
        <v>0</v>
      </c>
      <c r="BL103" s="15" t="s">
        <v>192</v>
      </c>
      <c r="BM103" s="15" t="s">
        <v>1256</v>
      </c>
    </row>
    <row r="104" s="1" customFormat="1">
      <c r="B104" s="37"/>
      <c r="C104" s="38"/>
      <c r="D104" s="230" t="s">
        <v>181</v>
      </c>
      <c r="E104" s="38"/>
      <c r="F104" s="231" t="s">
        <v>956</v>
      </c>
      <c r="G104" s="38"/>
      <c r="H104" s="38"/>
      <c r="I104" s="142"/>
      <c r="J104" s="38"/>
      <c r="K104" s="38"/>
      <c r="L104" s="42"/>
      <c r="M104" s="232"/>
      <c r="N104" s="78"/>
      <c r="O104" s="78"/>
      <c r="P104" s="78"/>
      <c r="Q104" s="78"/>
      <c r="R104" s="78"/>
      <c r="S104" s="78"/>
      <c r="T104" s="79"/>
      <c r="AT104" s="15" t="s">
        <v>181</v>
      </c>
      <c r="AU104" s="15" t="s">
        <v>90</v>
      </c>
    </row>
    <row r="105" s="12" customFormat="1">
      <c r="B105" s="236"/>
      <c r="C105" s="237"/>
      <c r="D105" s="230" t="s">
        <v>287</v>
      </c>
      <c r="E105" s="238" t="s">
        <v>1</v>
      </c>
      <c r="F105" s="239" t="s">
        <v>1257</v>
      </c>
      <c r="G105" s="237"/>
      <c r="H105" s="240">
        <v>33.326999999999998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AT105" s="246" t="s">
        <v>287</v>
      </c>
      <c r="AU105" s="246" t="s">
        <v>90</v>
      </c>
      <c r="AV105" s="12" t="s">
        <v>90</v>
      </c>
      <c r="AW105" s="12" t="s">
        <v>40</v>
      </c>
      <c r="AX105" s="12" t="s">
        <v>87</v>
      </c>
      <c r="AY105" s="246" t="s">
        <v>174</v>
      </c>
    </row>
    <row r="106" s="1" customFormat="1" ht="16.5" customHeight="1">
      <c r="B106" s="37"/>
      <c r="C106" s="218" t="s">
        <v>173</v>
      </c>
      <c r="D106" s="218" t="s">
        <v>175</v>
      </c>
      <c r="E106" s="219" t="s">
        <v>1258</v>
      </c>
      <c r="F106" s="220" t="s">
        <v>1259</v>
      </c>
      <c r="G106" s="221" t="s">
        <v>284</v>
      </c>
      <c r="H106" s="222">
        <v>28.565999999999999</v>
      </c>
      <c r="I106" s="223"/>
      <c r="J106" s="224">
        <f>ROUND(I106*H106,2)</f>
        <v>0</v>
      </c>
      <c r="K106" s="220" t="s">
        <v>274</v>
      </c>
      <c r="L106" s="42"/>
      <c r="M106" s="225" t="s">
        <v>1</v>
      </c>
      <c r="N106" s="226" t="s">
        <v>50</v>
      </c>
      <c r="O106" s="78"/>
      <c r="P106" s="227">
        <f>O106*H106</f>
        <v>0</v>
      </c>
      <c r="Q106" s="227">
        <v>0.0035000000000000001</v>
      </c>
      <c r="R106" s="227">
        <f>Q106*H106</f>
        <v>0.099981</v>
      </c>
      <c r="S106" s="227">
        <v>0</v>
      </c>
      <c r="T106" s="228">
        <f>S106*H106</f>
        <v>0</v>
      </c>
      <c r="AR106" s="15" t="s">
        <v>192</v>
      </c>
      <c r="AT106" s="15" t="s">
        <v>175</v>
      </c>
      <c r="AU106" s="15" t="s">
        <v>90</v>
      </c>
      <c r="AY106" s="15" t="s">
        <v>174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15" t="s">
        <v>87</v>
      </c>
      <c r="BK106" s="229">
        <f>ROUND(I106*H106,2)</f>
        <v>0</v>
      </c>
      <c r="BL106" s="15" t="s">
        <v>192</v>
      </c>
      <c r="BM106" s="15" t="s">
        <v>1260</v>
      </c>
    </row>
    <row r="107" s="1" customFormat="1">
      <c r="B107" s="37"/>
      <c r="C107" s="38"/>
      <c r="D107" s="230" t="s">
        <v>181</v>
      </c>
      <c r="E107" s="38"/>
      <c r="F107" s="231" t="s">
        <v>1261</v>
      </c>
      <c r="G107" s="38"/>
      <c r="H107" s="38"/>
      <c r="I107" s="142"/>
      <c r="J107" s="38"/>
      <c r="K107" s="38"/>
      <c r="L107" s="42"/>
      <c r="M107" s="232"/>
      <c r="N107" s="78"/>
      <c r="O107" s="78"/>
      <c r="P107" s="78"/>
      <c r="Q107" s="78"/>
      <c r="R107" s="78"/>
      <c r="S107" s="78"/>
      <c r="T107" s="79"/>
      <c r="AT107" s="15" t="s">
        <v>181</v>
      </c>
      <c r="AU107" s="15" t="s">
        <v>90</v>
      </c>
    </row>
    <row r="108" s="12" customFormat="1">
      <c r="B108" s="236"/>
      <c r="C108" s="237"/>
      <c r="D108" s="230" t="s">
        <v>287</v>
      </c>
      <c r="E108" s="238" t="s">
        <v>1</v>
      </c>
      <c r="F108" s="239" t="s">
        <v>1262</v>
      </c>
      <c r="G108" s="237"/>
      <c r="H108" s="240">
        <v>28.565999999999999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AT108" s="246" t="s">
        <v>287</v>
      </c>
      <c r="AU108" s="246" t="s">
        <v>90</v>
      </c>
      <c r="AV108" s="12" t="s">
        <v>90</v>
      </c>
      <c r="AW108" s="12" t="s">
        <v>40</v>
      </c>
      <c r="AX108" s="12" t="s">
        <v>87</v>
      </c>
      <c r="AY108" s="246" t="s">
        <v>174</v>
      </c>
    </row>
    <row r="109" s="1" customFormat="1" ht="16.5" customHeight="1">
      <c r="B109" s="37"/>
      <c r="C109" s="218" t="s">
        <v>200</v>
      </c>
      <c r="D109" s="218" t="s">
        <v>175</v>
      </c>
      <c r="E109" s="219" t="s">
        <v>962</v>
      </c>
      <c r="F109" s="220" t="s">
        <v>963</v>
      </c>
      <c r="G109" s="221" t="s">
        <v>284</v>
      </c>
      <c r="H109" s="222">
        <v>14.283</v>
      </c>
      <c r="I109" s="223"/>
      <c r="J109" s="224">
        <f>ROUND(I109*H109,2)</f>
        <v>0</v>
      </c>
      <c r="K109" s="220" t="s">
        <v>274</v>
      </c>
      <c r="L109" s="42"/>
      <c r="M109" s="225" t="s">
        <v>1</v>
      </c>
      <c r="N109" s="226" t="s">
        <v>50</v>
      </c>
      <c r="O109" s="78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15" t="s">
        <v>192</v>
      </c>
      <c r="AT109" s="15" t="s">
        <v>175</v>
      </c>
      <c r="AU109" s="15" t="s">
        <v>90</v>
      </c>
      <c r="AY109" s="15" t="s">
        <v>174</v>
      </c>
      <c r="BE109" s="229">
        <f>IF(N109="základní",J109,0)</f>
        <v>0</v>
      </c>
      <c r="BF109" s="229">
        <f>IF(N109="snížená",J109,0)</f>
        <v>0</v>
      </c>
      <c r="BG109" s="229">
        <f>IF(N109="zákl. přenesená",J109,0)</f>
        <v>0</v>
      </c>
      <c r="BH109" s="229">
        <f>IF(N109="sníž. přenesená",J109,0)</f>
        <v>0</v>
      </c>
      <c r="BI109" s="229">
        <f>IF(N109="nulová",J109,0)</f>
        <v>0</v>
      </c>
      <c r="BJ109" s="15" t="s">
        <v>87</v>
      </c>
      <c r="BK109" s="229">
        <f>ROUND(I109*H109,2)</f>
        <v>0</v>
      </c>
      <c r="BL109" s="15" t="s">
        <v>192</v>
      </c>
      <c r="BM109" s="15" t="s">
        <v>1263</v>
      </c>
    </row>
    <row r="110" s="1" customFormat="1">
      <c r="B110" s="37"/>
      <c r="C110" s="38"/>
      <c r="D110" s="230" t="s">
        <v>181</v>
      </c>
      <c r="E110" s="38"/>
      <c r="F110" s="231" t="s">
        <v>963</v>
      </c>
      <c r="G110" s="38"/>
      <c r="H110" s="38"/>
      <c r="I110" s="142"/>
      <c r="J110" s="38"/>
      <c r="K110" s="38"/>
      <c r="L110" s="42"/>
      <c r="M110" s="232"/>
      <c r="N110" s="78"/>
      <c r="O110" s="78"/>
      <c r="P110" s="78"/>
      <c r="Q110" s="78"/>
      <c r="R110" s="78"/>
      <c r="S110" s="78"/>
      <c r="T110" s="79"/>
      <c r="AT110" s="15" t="s">
        <v>181</v>
      </c>
      <c r="AU110" s="15" t="s">
        <v>90</v>
      </c>
    </row>
    <row r="111" s="12" customFormat="1">
      <c r="B111" s="236"/>
      <c r="C111" s="237"/>
      <c r="D111" s="230" t="s">
        <v>287</v>
      </c>
      <c r="E111" s="238" t="s">
        <v>1</v>
      </c>
      <c r="F111" s="239" t="s">
        <v>1264</v>
      </c>
      <c r="G111" s="237"/>
      <c r="H111" s="240">
        <v>14.283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AT111" s="246" t="s">
        <v>287</v>
      </c>
      <c r="AU111" s="246" t="s">
        <v>90</v>
      </c>
      <c r="AV111" s="12" t="s">
        <v>90</v>
      </c>
      <c r="AW111" s="12" t="s">
        <v>40</v>
      </c>
      <c r="AX111" s="12" t="s">
        <v>87</v>
      </c>
      <c r="AY111" s="246" t="s">
        <v>174</v>
      </c>
    </row>
    <row r="112" s="1" customFormat="1" ht="16.5" customHeight="1">
      <c r="B112" s="37"/>
      <c r="C112" s="218" t="s">
        <v>205</v>
      </c>
      <c r="D112" s="218" t="s">
        <v>175</v>
      </c>
      <c r="E112" s="219" t="s">
        <v>1265</v>
      </c>
      <c r="F112" s="220" t="s">
        <v>1266</v>
      </c>
      <c r="G112" s="221" t="s">
        <v>305</v>
      </c>
      <c r="H112" s="222">
        <v>84.640000000000001</v>
      </c>
      <c r="I112" s="223"/>
      <c r="J112" s="224">
        <f>ROUND(I112*H112,2)</f>
        <v>0</v>
      </c>
      <c r="K112" s="220" t="s">
        <v>274</v>
      </c>
      <c r="L112" s="42"/>
      <c r="M112" s="225" t="s">
        <v>1</v>
      </c>
      <c r="N112" s="226" t="s">
        <v>50</v>
      </c>
      <c r="O112" s="78"/>
      <c r="P112" s="227">
        <f>O112*H112</f>
        <v>0</v>
      </c>
      <c r="Q112" s="227">
        <v>0.0044400000000000004</v>
      </c>
      <c r="R112" s="227">
        <f>Q112*H112</f>
        <v>0.37580160000000001</v>
      </c>
      <c r="S112" s="227">
        <v>0</v>
      </c>
      <c r="T112" s="228">
        <f>S112*H112</f>
        <v>0</v>
      </c>
      <c r="AR112" s="15" t="s">
        <v>192</v>
      </c>
      <c r="AT112" s="15" t="s">
        <v>175</v>
      </c>
      <c r="AU112" s="15" t="s">
        <v>90</v>
      </c>
      <c r="AY112" s="15" t="s">
        <v>174</v>
      </c>
      <c r="BE112" s="229">
        <f>IF(N112="základní",J112,0)</f>
        <v>0</v>
      </c>
      <c r="BF112" s="229">
        <f>IF(N112="snížená",J112,0)</f>
        <v>0</v>
      </c>
      <c r="BG112" s="229">
        <f>IF(N112="zákl. přenesená",J112,0)</f>
        <v>0</v>
      </c>
      <c r="BH112" s="229">
        <f>IF(N112="sníž. přenesená",J112,0)</f>
        <v>0</v>
      </c>
      <c r="BI112" s="229">
        <f>IF(N112="nulová",J112,0)</f>
        <v>0</v>
      </c>
      <c r="BJ112" s="15" t="s">
        <v>87</v>
      </c>
      <c r="BK112" s="229">
        <f>ROUND(I112*H112,2)</f>
        <v>0</v>
      </c>
      <c r="BL112" s="15" t="s">
        <v>192</v>
      </c>
      <c r="BM112" s="15" t="s">
        <v>1267</v>
      </c>
    </row>
    <row r="113" s="1" customFormat="1">
      <c r="B113" s="37"/>
      <c r="C113" s="38"/>
      <c r="D113" s="230" t="s">
        <v>181</v>
      </c>
      <c r="E113" s="38"/>
      <c r="F113" s="231" t="s">
        <v>1268</v>
      </c>
      <c r="G113" s="38"/>
      <c r="H113" s="38"/>
      <c r="I113" s="142"/>
      <c r="J113" s="38"/>
      <c r="K113" s="38"/>
      <c r="L113" s="42"/>
      <c r="M113" s="232"/>
      <c r="N113" s="78"/>
      <c r="O113" s="78"/>
      <c r="P113" s="78"/>
      <c r="Q113" s="78"/>
      <c r="R113" s="78"/>
      <c r="S113" s="78"/>
      <c r="T113" s="79"/>
      <c r="AT113" s="15" t="s">
        <v>181</v>
      </c>
      <c r="AU113" s="15" t="s">
        <v>90</v>
      </c>
    </row>
    <row r="114" s="12" customFormat="1">
      <c r="B114" s="236"/>
      <c r="C114" s="237"/>
      <c r="D114" s="230" t="s">
        <v>287</v>
      </c>
      <c r="E114" s="238" t="s">
        <v>1</v>
      </c>
      <c r="F114" s="239" t="s">
        <v>1269</v>
      </c>
      <c r="G114" s="237"/>
      <c r="H114" s="240">
        <v>84.640000000000001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AT114" s="246" t="s">
        <v>287</v>
      </c>
      <c r="AU114" s="246" t="s">
        <v>90</v>
      </c>
      <c r="AV114" s="12" t="s">
        <v>90</v>
      </c>
      <c r="AW114" s="12" t="s">
        <v>40</v>
      </c>
      <c r="AX114" s="12" t="s">
        <v>87</v>
      </c>
      <c r="AY114" s="246" t="s">
        <v>174</v>
      </c>
    </row>
    <row r="115" s="1" customFormat="1" ht="16.5" customHeight="1">
      <c r="B115" s="37"/>
      <c r="C115" s="218" t="s">
        <v>209</v>
      </c>
      <c r="D115" s="218" t="s">
        <v>175</v>
      </c>
      <c r="E115" s="219" t="s">
        <v>1270</v>
      </c>
      <c r="F115" s="220" t="s">
        <v>1271</v>
      </c>
      <c r="G115" s="221" t="s">
        <v>305</v>
      </c>
      <c r="H115" s="222">
        <v>84.640000000000001</v>
      </c>
      <c r="I115" s="223"/>
      <c r="J115" s="224">
        <f>ROUND(I115*H115,2)</f>
        <v>0</v>
      </c>
      <c r="K115" s="220" t="s">
        <v>274</v>
      </c>
      <c r="L115" s="42"/>
      <c r="M115" s="225" t="s">
        <v>1</v>
      </c>
      <c r="N115" s="226" t="s">
        <v>50</v>
      </c>
      <c r="O115" s="78"/>
      <c r="P115" s="227">
        <f>O115*H115</f>
        <v>0</v>
      </c>
      <c r="Q115" s="227">
        <v>0</v>
      </c>
      <c r="R115" s="227">
        <f>Q115*H115</f>
        <v>0</v>
      </c>
      <c r="S115" s="227">
        <v>0</v>
      </c>
      <c r="T115" s="228">
        <f>S115*H115</f>
        <v>0</v>
      </c>
      <c r="AR115" s="15" t="s">
        <v>192</v>
      </c>
      <c r="AT115" s="15" t="s">
        <v>175</v>
      </c>
      <c r="AU115" s="15" t="s">
        <v>90</v>
      </c>
      <c r="AY115" s="15" t="s">
        <v>174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15" t="s">
        <v>87</v>
      </c>
      <c r="BK115" s="229">
        <f>ROUND(I115*H115,2)</f>
        <v>0</v>
      </c>
      <c r="BL115" s="15" t="s">
        <v>192</v>
      </c>
      <c r="BM115" s="15" t="s">
        <v>1272</v>
      </c>
    </row>
    <row r="116" s="1" customFormat="1">
      <c r="B116" s="37"/>
      <c r="C116" s="38"/>
      <c r="D116" s="230" t="s">
        <v>181</v>
      </c>
      <c r="E116" s="38"/>
      <c r="F116" s="231" t="s">
        <v>1273</v>
      </c>
      <c r="G116" s="38"/>
      <c r="H116" s="38"/>
      <c r="I116" s="142"/>
      <c r="J116" s="38"/>
      <c r="K116" s="38"/>
      <c r="L116" s="42"/>
      <c r="M116" s="232"/>
      <c r="N116" s="78"/>
      <c r="O116" s="78"/>
      <c r="P116" s="78"/>
      <c r="Q116" s="78"/>
      <c r="R116" s="78"/>
      <c r="S116" s="78"/>
      <c r="T116" s="79"/>
      <c r="AT116" s="15" t="s">
        <v>181</v>
      </c>
      <c r="AU116" s="15" t="s">
        <v>90</v>
      </c>
    </row>
    <row r="117" s="12" customFormat="1">
      <c r="B117" s="236"/>
      <c r="C117" s="237"/>
      <c r="D117" s="230" t="s">
        <v>287</v>
      </c>
      <c r="E117" s="238" t="s">
        <v>1</v>
      </c>
      <c r="F117" s="239" t="s">
        <v>1269</v>
      </c>
      <c r="G117" s="237"/>
      <c r="H117" s="240">
        <v>84.640000000000001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AT117" s="246" t="s">
        <v>287</v>
      </c>
      <c r="AU117" s="246" t="s">
        <v>90</v>
      </c>
      <c r="AV117" s="12" t="s">
        <v>90</v>
      </c>
      <c r="AW117" s="12" t="s">
        <v>40</v>
      </c>
      <c r="AX117" s="12" t="s">
        <v>87</v>
      </c>
      <c r="AY117" s="246" t="s">
        <v>174</v>
      </c>
    </row>
    <row r="118" s="1" customFormat="1" ht="16.5" customHeight="1">
      <c r="B118" s="37"/>
      <c r="C118" s="218" t="s">
        <v>213</v>
      </c>
      <c r="D118" s="218" t="s">
        <v>175</v>
      </c>
      <c r="E118" s="219" t="s">
        <v>1274</v>
      </c>
      <c r="F118" s="220" t="s">
        <v>1275</v>
      </c>
      <c r="G118" s="221" t="s">
        <v>284</v>
      </c>
      <c r="H118" s="222">
        <v>51.841999999999999</v>
      </c>
      <c r="I118" s="223"/>
      <c r="J118" s="224">
        <f>ROUND(I118*H118,2)</f>
        <v>0</v>
      </c>
      <c r="K118" s="220" t="s">
        <v>274</v>
      </c>
      <c r="L118" s="42"/>
      <c r="M118" s="225" t="s">
        <v>1</v>
      </c>
      <c r="N118" s="226" t="s">
        <v>50</v>
      </c>
      <c r="O118" s="78"/>
      <c r="P118" s="227">
        <f>O118*H118</f>
        <v>0</v>
      </c>
      <c r="Q118" s="227">
        <v>0</v>
      </c>
      <c r="R118" s="227">
        <f>Q118*H118</f>
        <v>0</v>
      </c>
      <c r="S118" s="227">
        <v>0</v>
      </c>
      <c r="T118" s="228">
        <f>S118*H118</f>
        <v>0</v>
      </c>
      <c r="AR118" s="15" t="s">
        <v>192</v>
      </c>
      <c r="AT118" s="15" t="s">
        <v>175</v>
      </c>
      <c r="AU118" s="15" t="s">
        <v>90</v>
      </c>
      <c r="AY118" s="15" t="s">
        <v>174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15" t="s">
        <v>87</v>
      </c>
      <c r="BK118" s="229">
        <f>ROUND(I118*H118,2)</f>
        <v>0</v>
      </c>
      <c r="BL118" s="15" t="s">
        <v>192</v>
      </c>
      <c r="BM118" s="15" t="s">
        <v>1276</v>
      </c>
    </row>
    <row r="119" s="1" customFormat="1">
      <c r="B119" s="37"/>
      <c r="C119" s="38"/>
      <c r="D119" s="230" t="s">
        <v>181</v>
      </c>
      <c r="E119" s="38"/>
      <c r="F119" s="231" t="s">
        <v>1277</v>
      </c>
      <c r="G119" s="38"/>
      <c r="H119" s="38"/>
      <c r="I119" s="142"/>
      <c r="J119" s="38"/>
      <c r="K119" s="38"/>
      <c r="L119" s="42"/>
      <c r="M119" s="232"/>
      <c r="N119" s="78"/>
      <c r="O119" s="78"/>
      <c r="P119" s="78"/>
      <c r="Q119" s="78"/>
      <c r="R119" s="78"/>
      <c r="S119" s="78"/>
      <c r="T119" s="79"/>
      <c r="AT119" s="15" t="s">
        <v>181</v>
      </c>
      <c r="AU119" s="15" t="s">
        <v>90</v>
      </c>
    </row>
    <row r="120" s="12" customFormat="1">
      <c r="B120" s="236"/>
      <c r="C120" s="237"/>
      <c r="D120" s="230" t="s">
        <v>287</v>
      </c>
      <c r="E120" s="238" t="s">
        <v>1</v>
      </c>
      <c r="F120" s="239" t="s">
        <v>1278</v>
      </c>
      <c r="G120" s="237"/>
      <c r="H120" s="240">
        <v>51.841999999999999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AT120" s="246" t="s">
        <v>287</v>
      </c>
      <c r="AU120" s="246" t="s">
        <v>90</v>
      </c>
      <c r="AV120" s="12" t="s">
        <v>90</v>
      </c>
      <c r="AW120" s="12" t="s">
        <v>40</v>
      </c>
      <c r="AX120" s="12" t="s">
        <v>87</v>
      </c>
      <c r="AY120" s="246" t="s">
        <v>174</v>
      </c>
    </row>
    <row r="121" s="1" customFormat="1" ht="16.5" customHeight="1">
      <c r="B121" s="37"/>
      <c r="C121" s="218" t="s">
        <v>217</v>
      </c>
      <c r="D121" s="218" t="s">
        <v>175</v>
      </c>
      <c r="E121" s="219" t="s">
        <v>1279</v>
      </c>
      <c r="F121" s="220" t="s">
        <v>1280</v>
      </c>
      <c r="G121" s="221" t="s">
        <v>284</v>
      </c>
      <c r="H121" s="222">
        <v>22.218</v>
      </c>
      <c r="I121" s="223"/>
      <c r="J121" s="224">
        <f>ROUND(I121*H121,2)</f>
        <v>0</v>
      </c>
      <c r="K121" s="220" t="s">
        <v>274</v>
      </c>
      <c r="L121" s="42"/>
      <c r="M121" s="225" t="s">
        <v>1</v>
      </c>
      <c r="N121" s="226" t="s">
        <v>50</v>
      </c>
      <c r="O121" s="78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AR121" s="15" t="s">
        <v>192</v>
      </c>
      <c r="AT121" s="15" t="s">
        <v>175</v>
      </c>
      <c r="AU121" s="15" t="s">
        <v>90</v>
      </c>
      <c r="AY121" s="15" t="s">
        <v>174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5" t="s">
        <v>87</v>
      </c>
      <c r="BK121" s="229">
        <f>ROUND(I121*H121,2)</f>
        <v>0</v>
      </c>
      <c r="BL121" s="15" t="s">
        <v>192</v>
      </c>
      <c r="BM121" s="15" t="s">
        <v>1281</v>
      </c>
    </row>
    <row r="122" s="1" customFormat="1">
      <c r="B122" s="37"/>
      <c r="C122" s="38"/>
      <c r="D122" s="230" t="s">
        <v>181</v>
      </c>
      <c r="E122" s="38"/>
      <c r="F122" s="231" t="s">
        <v>1282</v>
      </c>
      <c r="G122" s="38"/>
      <c r="H122" s="38"/>
      <c r="I122" s="142"/>
      <c r="J122" s="38"/>
      <c r="K122" s="38"/>
      <c r="L122" s="42"/>
      <c r="M122" s="232"/>
      <c r="N122" s="78"/>
      <c r="O122" s="78"/>
      <c r="P122" s="78"/>
      <c r="Q122" s="78"/>
      <c r="R122" s="78"/>
      <c r="S122" s="78"/>
      <c r="T122" s="79"/>
      <c r="AT122" s="15" t="s">
        <v>181</v>
      </c>
      <c r="AU122" s="15" t="s">
        <v>90</v>
      </c>
    </row>
    <row r="123" s="12" customFormat="1">
      <c r="B123" s="236"/>
      <c r="C123" s="237"/>
      <c r="D123" s="230" t="s">
        <v>287</v>
      </c>
      <c r="E123" s="238" t="s">
        <v>1</v>
      </c>
      <c r="F123" s="239" t="s">
        <v>1283</v>
      </c>
      <c r="G123" s="237"/>
      <c r="H123" s="240">
        <v>22.218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AT123" s="246" t="s">
        <v>287</v>
      </c>
      <c r="AU123" s="246" t="s">
        <v>90</v>
      </c>
      <c r="AV123" s="12" t="s">
        <v>90</v>
      </c>
      <c r="AW123" s="12" t="s">
        <v>40</v>
      </c>
      <c r="AX123" s="12" t="s">
        <v>87</v>
      </c>
      <c r="AY123" s="246" t="s">
        <v>174</v>
      </c>
    </row>
    <row r="124" s="1" customFormat="1" ht="16.5" customHeight="1">
      <c r="B124" s="37"/>
      <c r="C124" s="218" t="s">
        <v>221</v>
      </c>
      <c r="D124" s="218" t="s">
        <v>175</v>
      </c>
      <c r="E124" s="219" t="s">
        <v>983</v>
      </c>
      <c r="F124" s="220" t="s">
        <v>984</v>
      </c>
      <c r="G124" s="221" t="s">
        <v>284</v>
      </c>
      <c r="H124" s="222">
        <v>133.30799999999999</v>
      </c>
      <c r="I124" s="223"/>
      <c r="J124" s="224">
        <f>ROUND(I124*H124,2)</f>
        <v>0</v>
      </c>
      <c r="K124" s="220" t="s">
        <v>274</v>
      </c>
      <c r="L124" s="42"/>
      <c r="M124" s="225" t="s">
        <v>1</v>
      </c>
      <c r="N124" s="226" t="s">
        <v>50</v>
      </c>
      <c r="O124" s="78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AR124" s="15" t="s">
        <v>192</v>
      </c>
      <c r="AT124" s="15" t="s">
        <v>175</v>
      </c>
      <c r="AU124" s="15" t="s">
        <v>90</v>
      </c>
      <c r="AY124" s="15" t="s">
        <v>174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5" t="s">
        <v>87</v>
      </c>
      <c r="BK124" s="229">
        <f>ROUND(I124*H124,2)</f>
        <v>0</v>
      </c>
      <c r="BL124" s="15" t="s">
        <v>192</v>
      </c>
      <c r="BM124" s="15" t="s">
        <v>1284</v>
      </c>
    </row>
    <row r="125" s="1" customFormat="1">
      <c r="B125" s="37"/>
      <c r="C125" s="38"/>
      <c r="D125" s="230" t="s">
        <v>181</v>
      </c>
      <c r="E125" s="38"/>
      <c r="F125" s="231" t="s">
        <v>986</v>
      </c>
      <c r="G125" s="38"/>
      <c r="H125" s="38"/>
      <c r="I125" s="142"/>
      <c r="J125" s="38"/>
      <c r="K125" s="38"/>
      <c r="L125" s="42"/>
      <c r="M125" s="232"/>
      <c r="N125" s="78"/>
      <c r="O125" s="78"/>
      <c r="P125" s="78"/>
      <c r="Q125" s="78"/>
      <c r="R125" s="78"/>
      <c r="S125" s="78"/>
      <c r="T125" s="79"/>
      <c r="AT125" s="15" t="s">
        <v>181</v>
      </c>
      <c r="AU125" s="15" t="s">
        <v>90</v>
      </c>
    </row>
    <row r="126" s="12" customFormat="1">
      <c r="B126" s="236"/>
      <c r="C126" s="237"/>
      <c r="D126" s="230" t="s">
        <v>287</v>
      </c>
      <c r="E126" s="238" t="s">
        <v>1</v>
      </c>
      <c r="F126" s="239" t="s">
        <v>1285</v>
      </c>
      <c r="G126" s="237"/>
      <c r="H126" s="240">
        <v>133.30799999999999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AT126" s="246" t="s">
        <v>287</v>
      </c>
      <c r="AU126" s="246" t="s">
        <v>90</v>
      </c>
      <c r="AV126" s="12" t="s">
        <v>90</v>
      </c>
      <c r="AW126" s="12" t="s">
        <v>40</v>
      </c>
      <c r="AX126" s="12" t="s">
        <v>87</v>
      </c>
      <c r="AY126" s="246" t="s">
        <v>174</v>
      </c>
    </row>
    <row r="127" s="1" customFormat="1" ht="16.5" customHeight="1">
      <c r="B127" s="37"/>
      <c r="C127" s="218" t="s">
        <v>225</v>
      </c>
      <c r="D127" s="218" t="s">
        <v>175</v>
      </c>
      <c r="E127" s="219" t="s">
        <v>988</v>
      </c>
      <c r="F127" s="220" t="s">
        <v>989</v>
      </c>
      <c r="G127" s="221" t="s">
        <v>284</v>
      </c>
      <c r="H127" s="222">
        <v>28.565999999999999</v>
      </c>
      <c r="I127" s="223"/>
      <c r="J127" s="224">
        <f>ROUND(I127*H127,2)</f>
        <v>0</v>
      </c>
      <c r="K127" s="220" t="s">
        <v>274</v>
      </c>
      <c r="L127" s="42"/>
      <c r="M127" s="225" t="s">
        <v>1</v>
      </c>
      <c r="N127" s="226" t="s">
        <v>50</v>
      </c>
      <c r="O127" s="78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AR127" s="15" t="s">
        <v>192</v>
      </c>
      <c r="AT127" s="15" t="s">
        <v>175</v>
      </c>
      <c r="AU127" s="15" t="s">
        <v>90</v>
      </c>
      <c r="AY127" s="15" t="s">
        <v>174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5" t="s">
        <v>87</v>
      </c>
      <c r="BK127" s="229">
        <f>ROUND(I127*H127,2)</f>
        <v>0</v>
      </c>
      <c r="BL127" s="15" t="s">
        <v>192</v>
      </c>
      <c r="BM127" s="15" t="s">
        <v>1286</v>
      </c>
    </row>
    <row r="128" s="1" customFormat="1">
      <c r="B128" s="37"/>
      <c r="C128" s="38"/>
      <c r="D128" s="230" t="s">
        <v>181</v>
      </c>
      <c r="E128" s="38"/>
      <c r="F128" s="231" t="s">
        <v>991</v>
      </c>
      <c r="G128" s="38"/>
      <c r="H128" s="38"/>
      <c r="I128" s="142"/>
      <c r="J128" s="38"/>
      <c r="K128" s="38"/>
      <c r="L128" s="42"/>
      <c r="M128" s="232"/>
      <c r="N128" s="78"/>
      <c r="O128" s="78"/>
      <c r="P128" s="78"/>
      <c r="Q128" s="78"/>
      <c r="R128" s="78"/>
      <c r="S128" s="78"/>
      <c r="T128" s="79"/>
      <c r="AT128" s="15" t="s">
        <v>181</v>
      </c>
      <c r="AU128" s="15" t="s">
        <v>90</v>
      </c>
    </row>
    <row r="129" s="12" customFormat="1">
      <c r="B129" s="236"/>
      <c r="C129" s="237"/>
      <c r="D129" s="230" t="s">
        <v>287</v>
      </c>
      <c r="E129" s="238" t="s">
        <v>1</v>
      </c>
      <c r="F129" s="239" t="s">
        <v>1262</v>
      </c>
      <c r="G129" s="237"/>
      <c r="H129" s="240">
        <v>28.565999999999999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AT129" s="246" t="s">
        <v>287</v>
      </c>
      <c r="AU129" s="246" t="s">
        <v>90</v>
      </c>
      <c r="AV129" s="12" t="s">
        <v>90</v>
      </c>
      <c r="AW129" s="12" t="s">
        <v>40</v>
      </c>
      <c r="AX129" s="12" t="s">
        <v>87</v>
      </c>
      <c r="AY129" s="246" t="s">
        <v>174</v>
      </c>
    </row>
    <row r="130" s="1" customFormat="1" ht="16.5" customHeight="1">
      <c r="B130" s="37"/>
      <c r="C130" s="218" t="s">
        <v>229</v>
      </c>
      <c r="D130" s="218" t="s">
        <v>175</v>
      </c>
      <c r="E130" s="219" t="s">
        <v>294</v>
      </c>
      <c r="F130" s="220" t="s">
        <v>295</v>
      </c>
      <c r="G130" s="221" t="s">
        <v>284</v>
      </c>
      <c r="H130" s="222">
        <v>2.782</v>
      </c>
      <c r="I130" s="223"/>
      <c r="J130" s="224">
        <f>ROUND(I130*H130,2)</f>
        <v>0</v>
      </c>
      <c r="K130" s="220" t="s">
        <v>274</v>
      </c>
      <c r="L130" s="42"/>
      <c r="M130" s="225" t="s">
        <v>1</v>
      </c>
      <c r="N130" s="226" t="s">
        <v>50</v>
      </c>
      <c r="O130" s="78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AR130" s="15" t="s">
        <v>192</v>
      </c>
      <c r="AT130" s="15" t="s">
        <v>175</v>
      </c>
      <c r="AU130" s="15" t="s">
        <v>90</v>
      </c>
      <c r="AY130" s="15" t="s">
        <v>174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5" t="s">
        <v>87</v>
      </c>
      <c r="BK130" s="229">
        <f>ROUND(I130*H130,2)</f>
        <v>0</v>
      </c>
      <c r="BL130" s="15" t="s">
        <v>192</v>
      </c>
      <c r="BM130" s="15" t="s">
        <v>1287</v>
      </c>
    </row>
    <row r="131" s="1" customFormat="1">
      <c r="B131" s="37"/>
      <c r="C131" s="38"/>
      <c r="D131" s="230" t="s">
        <v>181</v>
      </c>
      <c r="E131" s="38"/>
      <c r="F131" s="231" t="s">
        <v>295</v>
      </c>
      <c r="G131" s="38"/>
      <c r="H131" s="38"/>
      <c r="I131" s="142"/>
      <c r="J131" s="38"/>
      <c r="K131" s="38"/>
      <c r="L131" s="42"/>
      <c r="M131" s="232"/>
      <c r="N131" s="78"/>
      <c r="O131" s="78"/>
      <c r="P131" s="78"/>
      <c r="Q131" s="78"/>
      <c r="R131" s="78"/>
      <c r="S131" s="78"/>
      <c r="T131" s="79"/>
      <c r="AT131" s="15" t="s">
        <v>181</v>
      </c>
      <c r="AU131" s="15" t="s">
        <v>90</v>
      </c>
    </row>
    <row r="132" s="12" customFormat="1">
      <c r="B132" s="236"/>
      <c r="C132" s="237"/>
      <c r="D132" s="230" t="s">
        <v>287</v>
      </c>
      <c r="E132" s="238" t="s">
        <v>1</v>
      </c>
      <c r="F132" s="239" t="s">
        <v>1288</v>
      </c>
      <c r="G132" s="237"/>
      <c r="H132" s="240">
        <v>2.782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AT132" s="246" t="s">
        <v>287</v>
      </c>
      <c r="AU132" s="246" t="s">
        <v>90</v>
      </c>
      <c r="AV132" s="12" t="s">
        <v>90</v>
      </c>
      <c r="AW132" s="12" t="s">
        <v>40</v>
      </c>
      <c r="AX132" s="12" t="s">
        <v>87</v>
      </c>
      <c r="AY132" s="246" t="s">
        <v>174</v>
      </c>
    </row>
    <row r="133" s="1" customFormat="1" ht="16.5" customHeight="1">
      <c r="B133" s="37"/>
      <c r="C133" s="218" t="s">
        <v>233</v>
      </c>
      <c r="D133" s="218" t="s">
        <v>175</v>
      </c>
      <c r="E133" s="219" t="s">
        <v>298</v>
      </c>
      <c r="F133" s="220" t="s">
        <v>299</v>
      </c>
      <c r="G133" s="221" t="s">
        <v>284</v>
      </c>
      <c r="H133" s="222">
        <v>5.5640000000000001</v>
      </c>
      <c r="I133" s="223"/>
      <c r="J133" s="224">
        <f>ROUND(I133*H133,2)</f>
        <v>0</v>
      </c>
      <c r="K133" s="220" t="s">
        <v>274</v>
      </c>
      <c r="L133" s="42"/>
      <c r="M133" s="225" t="s">
        <v>1</v>
      </c>
      <c r="N133" s="226" t="s">
        <v>50</v>
      </c>
      <c r="O133" s="78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AR133" s="15" t="s">
        <v>192</v>
      </c>
      <c r="AT133" s="15" t="s">
        <v>175</v>
      </c>
      <c r="AU133" s="15" t="s">
        <v>90</v>
      </c>
      <c r="AY133" s="15" t="s">
        <v>174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5" t="s">
        <v>87</v>
      </c>
      <c r="BK133" s="229">
        <f>ROUND(I133*H133,2)</f>
        <v>0</v>
      </c>
      <c r="BL133" s="15" t="s">
        <v>192</v>
      </c>
      <c r="BM133" s="15" t="s">
        <v>1289</v>
      </c>
    </row>
    <row r="134" s="1" customFormat="1">
      <c r="B134" s="37"/>
      <c r="C134" s="38"/>
      <c r="D134" s="230" t="s">
        <v>181</v>
      </c>
      <c r="E134" s="38"/>
      <c r="F134" s="231" t="s">
        <v>299</v>
      </c>
      <c r="G134" s="38"/>
      <c r="H134" s="38"/>
      <c r="I134" s="142"/>
      <c r="J134" s="38"/>
      <c r="K134" s="38"/>
      <c r="L134" s="42"/>
      <c r="M134" s="232"/>
      <c r="N134" s="78"/>
      <c r="O134" s="78"/>
      <c r="P134" s="78"/>
      <c r="Q134" s="78"/>
      <c r="R134" s="78"/>
      <c r="S134" s="78"/>
      <c r="T134" s="79"/>
      <c r="AT134" s="15" t="s">
        <v>181</v>
      </c>
      <c r="AU134" s="15" t="s">
        <v>90</v>
      </c>
    </row>
    <row r="135" s="12" customFormat="1">
      <c r="B135" s="236"/>
      <c r="C135" s="237"/>
      <c r="D135" s="230" t="s">
        <v>287</v>
      </c>
      <c r="E135" s="237"/>
      <c r="F135" s="239" t="s">
        <v>1290</v>
      </c>
      <c r="G135" s="237"/>
      <c r="H135" s="240">
        <v>5.5640000000000001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AT135" s="246" t="s">
        <v>287</v>
      </c>
      <c r="AU135" s="246" t="s">
        <v>90</v>
      </c>
      <c r="AV135" s="12" t="s">
        <v>90</v>
      </c>
      <c r="AW135" s="12" t="s">
        <v>4</v>
      </c>
      <c r="AX135" s="12" t="s">
        <v>87</v>
      </c>
      <c r="AY135" s="246" t="s">
        <v>174</v>
      </c>
    </row>
    <row r="136" s="1" customFormat="1" ht="16.5" customHeight="1">
      <c r="B136" s="37"/>
      <c r="C136" s="218" t="s">
        <v>8</v>
      </c>
      <c r="D136" s="218" t="s">
        <v>175</v>
      </c>
      <c r="E136" s="219" t="s">
        <v>992</v>
      </c>
      <c r="F136" s="220" t="s">
        <v>993</v>
      </c>
      <c r="G136" s="221" t="s">
        <v>284</v>
      </c>
      <c r="H136" s="222">
        <v>28.565999999999999</v>
      </c>
      <c r="I136" s="223"/>
      <c r="J136" s="224">
        <f>ROUND(I136*H136,2)</f>
        <v>0</v>
      </c>
      <c r="K136" s="220" t="s">
        <v>274</v>
      </c>
      <c r="L136" s="42"/>
      <c r="M136" s="225" t="s">
        <v>1</v>
      </c>
      <c r="N136" s="226" t="s">
        <v>50</v>
      </c>
      <c r="O136" s="78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AR136" s="15" t="s">
        <v>192</v>
      </c>
      <c r="AT136" s="15" t="s">
        <v>175</v>
      </c>
      <c r="AU136" s="15" t="s">
        <v>90</v>
      </c>
      <c r="AY136" s="15" t="s">
        <v>174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5" t="s">
        <v>87</v>
      </c>
      <c r="BK136" s="229">
        <f>ROUND(I136*H136,2)</f>
        <v>0</v>
      </c>
      <c r="BL136" s="15" t="s">
        <v>192</v>
      </c>
      <c r="BM136" s="15" t="s">
        <v>1291</v>
      </c>
    </row>
    <row r="137" s="1" customFormat="1">
      <c r="B137" s="37"/>
      <c r="C137" s="38"/>
      <c r="D137" s="230" t="s">
        <v>181</v>
      </c>
      <c r="E137" s="38"/>
      <c r="F137" s="231" t="s">
        <v>995</v>
      </c>
      <c r="G137" s="38"/>
      <c r="H137" s="38"/>
      <c r="I137" s="142"/>
      <c r="J137" s="38"/>
      <c r="K137" s="38"/>
      <c r="L137" s="42"/>
      <c r="M137" s="232"/>
      <c r="N137" s="78"/>
      <c r="O137" s="78"/>
      <c r="P137" s="78"/>
      <c r="Q137" s="78"/>
      <c r="R137" s="78"/>
      <c r="S137" s="78"/>
      <c r="T137" s="79"/>
      <c r="AT137" s="15" t="s">
        <v>181</v>
      </c>
      <c r="AU137" s="15" t="s">
        <v>90</v>
      </c>
    </row>
    <row r="138" s="12" customFormat="1">
      <c r="B138" s="236"/>
      <c r="C138" s="237"/>
      <c r="D138" s="230" t="s">
        <v>287</v>
      </c>
      <c r="E138" s="238" t="s">
        <v>1</v>
      </c>
      <c r="F138" s="239" t="s">
        <v>1262</v>
      </c>
      <c r="G138" s="237"/>
      <c r="H138" s="240">
        <v>28.565999999999999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AT138" s="246" t="s">
        <v>287</v>
      </c>
      <c r="AU138" s="246" t="s">
        <v>90</v>
      </c>
      <c r="AV138" s="12" t="s">
        <v>90</v>
      </c>
      <c r="AW138" s="12" t="s">
        <v>40</v>
      </c>
      <c r="AX138" s="12" t="s">
        <v>87</v>
      </c>
      <c r="AY138" s="246" t="s">
        <v>174</v>
      </c>
    </row>
    <row r="139" s="1" customFormat="1" ht="16.5" customHeight="1">
      <c r="B139" s="37"/>
      <c r="C139" s="218" t="s">
        <v>347</v>
      </c>
      <c r="D139" s="218" t="s">
        <v>175</v>
      </c>
      <c r="E139" s="219" t="s">
        <v>997</v>
      </c>
      <c r="F139" s="220" t="s">
        <v>998</v>
      </c>
      <c r="G139" s="221" t="s">
        <v>284</v>
      </c>
      <c r="H139" s="222">
        <v>57.131999999999998</v>
      </c>
      <c r="I139" s="223"/>
      <c r="J139" s="224">
        <f>ROUND(I139*H139,2)</f>
        <v>0</v>
      </c>
      <c r="K139" s="220" t="s">
        <v>274</v>
      </c>
      <c r="L139" s="42"/>
      <c r="M139" s="225" t="s">
        <v>1</v>
      </c>
      <c r="N139" s="226" t="s">
        <v>50</v>
      </c>
      <c r="O139" s="78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AR139" s="15" t="s">
        <v>192</v>
      </c>
      <c r="AT139" s="15" t="s">
        <v>175</v>
      </c>
      <c r="AU139" s="15" t="s">
        <v>90</v>
      </c>
      <c r="AY139" s="15" t="s">
        <v>174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5" t="s">
        <v>87</v>
      </c>
      <c r="BK139" s="229">
        <f>ROUND(I139*H139,2)</f>
        <v>0</v>
      </c>
      <c r="BL139" s="15" t="s">
        <v>192</v>
      </c>
      <c r="BM139" s="15" t="s">
        <v>1292</v>
      </c>
    </row>
    <row r="140" s="1" customFormat="1">
      <c r="B140" s="37"/>
      <c r="C140" s="38"/>
      <c r="D140" s="230" t="s">
        <v>181</v>
      </c>
      <c r="E140" s="38"/>
      <c r="F140" s="231" t="s">
        <v>1000</v>
      </c>
      <c r="G140" s="38"/>
      <c r="H140" s="38"/>
      <c r="I140" s="142"/>
      <c r="J140" s="38"/>
      <c r="K140" s="38"/>
      <c r="L140" s="42"/>
      <c r="M140" s="232"/>
      <c r="N140" s="78"/>
      <c r="O140" s="78"/>
      <c r="P140" s="78"/>
      <c r="Q140" s="78"/>
      <c r="R140" s="78"/>
      <c r="S140" s="78"/>
      <c r="T140" s="79"/>
      <c r="AT140" s="15" t="s">
        <v>181</v>
      </c>
      <c r="AU140" s="15" t="s">
        <v>90</v>
      </c>
    </row>
    <row r="141" s="12" customFormat="1">
      <c r="B141" s="236"/>
      <c r="C141" s="237"/>
      <c r="D141" s="230" t="s">
        <v>287</v>
      </c>
      <c r="E141" s="237"/>
      <c r="F141" s="239" t="s">
        <v>1293</v>
      </c>
      <c r="G141" s="237"/>
      <c r="H141" s="240">
        <v>57.131999999999998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AT141" s="246" t="s">
        <v>287</v>
      </c>
      <c r="AU141" s="246" t="s">
        <v>90</v>
      </c>
      <c r="AV141" s="12" t="s">
        <v>90</v>
      </c>
      <c r="AW141" s="12" t="s">
        <v>4</v>
      </c>
      <c r="AX141" s="12" t="s">
        <v>87</v>
      </c>
      <c r="AY141" s="246" t="s">
        <v>174</v>
      </c>
    </row>
    <row r="142" s="1" customFormat="1" ht="16.5" customHeight="1">
      <c r="B142" s="37"/>
      <c r="C142" s="218" t="s">
        <v>353</v>
      </c>
      <c r="D142" s="218" t="s">
        <v>175</v>
      </c>
      <c r="E142" s="219" t="s">
        <v>1002</v>
      </c>
      <c r="F142" s="220" t="s">
        <v>1003</v>
      </c>
      <c r="G142" s="221" t="s">
        <v>417</v>
      </c>
      <c r="H142" s="222">
        <v>69.966999999999999</v>
      </c>
      <c r="I142" s="223"/>
      <c r="J142" s="224">
        <f>ROUND(I142*H142,2)</f>
        <v>0</v>
      </c>
      <c r="K142" s="220" t="s">
        <v>274</v>
      </c>
      <c r="L142" s="42"/>
      <c r="M142" s="225" t="s">
        <v>1</v>
      </c>
      <c r="N142" s="226" t="s">
        <v>50</v>
      </c>
      <c r="O142" s="78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AR142" s="15" t="s">
        <v>192</v>
      </c>
      <c r="AT142" s="15" t="s">
        <v>175</v>
      </c>
      <c r="AU142" s="15" t="s">
        <v>90</v>
      </c>
      <c r="AY142" s="15" t="s">
        <v>174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5" t="s">
        <v>87</v>
      </c>
      <c r="BK142" s="229">
        <f>ROUND(I142*H142,2)</f>
        <v>0</v>
      </c>
      <c r="BL142" s="15" t="s">
        <v>192</v>
      </c>
      <c r="BM142" s="15" t="s">
        <v>1294</v>
      </c>
    </row>
    <row r="143" s="1" customFormat="1">
      <c r="B143" s="37"/>
      <c r="C143" s="38"/>
      <c r="D143" s="230" t="s">
        <v>181</v>
      </c>
      <c r="E143" s="38"/>
      <c r="F143" s="231" t="s">
        <v>1003</v>
      </c>
      <c r="G143" s="38"/>
      <c r="H143" s="38"/>
      <c r="I143" s="142"/>
      <c r="J143" s="38"/>
      <c r="K143" s="38"/>
      <c r="L143" s="42"/>
      <c r="M143" s="232"/>
      <c r="N143" s="78"/>
      <c r="O143" s="78"/>
      <c r="P143" s="78"/>
      <c r="Q143" s="78"/>
      <c r="R143" s="78"/>
      <c r="S143" s="78"/>
      <c r="T143" s="79"/>
      <c r="AT143" s="15" t="s">
        <v>181</v>
      </c>
      <c r="AU143" s="15" t="s">
        <v>90</v>
      </c>
    </row>
    <row r="144" s="12" customFormat="1">
      <c r="B144" s="236"/>
      <c r="C144" s="237"/>
      <c r="D144" s="230" t="s">
        <v>287</v>
      </c>
      <c r="E144" s="238" t="s">
        <v>1</v>
      </c>
      <c r="F144" s="239" t="s">
        <v>1295</v>
      </c>
      <c r="G144" s="237"/>
      <c r="H144" s="240">
        <v>34.130000000000003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AT144" s="246" t="s">
        <v>287</v>
      </c>
      <c r="AU144" s="246" t="s">
        <v>90</v>
      </c>
      <c r="AV144" s="12" t="s">
        <v>90</v>
      </c>
      <c r="AW144" s="12" t="s">
        <v>40</v>
      </c>
      <c r="AX144" s="12" t="s">
        <v>87</v>
      </c>
      <c r="AY144" s="246" t="s">
        <v>174</v>
      </c>
    </row>
    <row r="145" s="12" customFormat="1">
      <c r="B145" s="236"/>
      <c r="C145" s="237"/>
      <c r="D145" s="230" t="s">
        <v>287</v>
      </c>
      <c r="E145" s="237"/>
      <c r="F145" s="239" t="s">
        <v>1296</v>
      </c>
      <c r="G145" s="237"/>
      <c r="H145" s="240">
        <v>69.966999999999999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AT145" s="246" t="s">
        <v>287</v>
      </c>
      <c r="AU145" s="246" t="s">
        <v>90</v>
      </c>
      <c r="AV145" s="12" t="s">
        <v>90</v>
      </c>
      <c r="AW145" s="12" t="s">
        <v>4</v>
      </c>
      <c r="AX145" s="12" t="s">
        <v>87</v>
      </c>
      <c r="AY145" s="246" t="s">
        <v>174</v>
      </c>
    </row>
    <row r="146" s="1" customFormat="1" ht="16.5" customHeight="1">
      <c r="B146" s="37"/>
      <c r="C146" s="218" t="s">
        <v>359</v>
      </c>
      <c r="D146" s="218" t="s">
        <v>175</v>
      </c>
      <c r="E146" s="219" t="s">
        <v>1006</v>
      </c>
      <c r="F146" s="220" t="s">
        <v>1007</v>
      </c>
      <c r="G146" s="221" t="s">
        <v>284</v>
      </c>
      <c r="H146" s="222">
        <v>61.090000000000003</v>
      </c>
      <c r="I146" s="223"/>
      <c r="J146" s="224">
        <f>ROUND(I146*H146,2)</f>
        <v>0</v>
      </c>
      <c r="K146" s="220" t="s">
        <v>274</v>
      </c>
      <c r="L146" s="42"/>
      <c r="M146" s="225" t="s">
        <v>1</v>
      </c>
      <c r="N146" s="226" t="s">
        <v>50</v>
      </c>
      <c r="O146" s="78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AR146" s="15" t="s">
        <v>192</v>
      </c>
      <c r="AT146" s="15" t="s">
        <v>175</v>
      </c>
      <c r="AU146" s="15" t="s">
        <v>90</v>
      </c>
      <c r="AY146" s="15" t="s">
        <v>174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5" t="s">
        <v>87</v>
      </c>
      <c r="BK146" s="229">
        <f>ROUND(I146*H146,2)</f>
        <v>0</v>
      </c>
      <c r="BL146" s="15" t="s">
        <v>192</v>
      </c>
      <c r="BM146" s="15" t="s">
        <v>1297</v>
      </c>
    </row>
    <row r="147" s="1" customFormat="1">
      <c r="B147" s="37"/>
      <c r="C147" s="38"/>
      <c r="D147" s="230" t="s">
        <v>181</v>
      </c>
      <c r="E147" s="38"/>
      <c r="F147" s="231" t="s">
        <v>1007</v>
      </c>
      <c r="G147" s="38"/>
      <c r="H147" s="38"/>
      <c r="I147" s="142"/>
      <c r="J147" s="38"/>
      <c r="K147" s="38"/>
      <c r="L147" s="42"/>
      <c r="M147" s="232"/>
      <c r="N147" s="78"/>
      <c r="O147" s="78"/>
      <c r="P147" s="78"/>
      <c r="Q147" s="78"/>
      <c r="R147" s="78"/>
      <c r="S147" s="78"/>
      <c r="T147" s="79"/>
      <c r="AT147" s="15" t="s">
        <v>181</v>
      </c>
      <c r="AU147" s="15" t="s">
        <v>90</v>
      </c>
    </row>
    <row r="148" s="12" customFormat="1">
      <c r="B148" s="236"/>
      <c r="C148" s="237"/>
      <c r="D148" s="230" t="s">
        <v>287</v>
      </c>
      <c r="E148" s="238" t="s">
        <v>1</v>
      </c>
      <c r="F148" s="239" t="s">
        <v>1298</v>
      </c>
      <c r="G148" s="237"/>
      <c r="H148" s="240">
        <v>61.090000000000003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AT148" s="246" t="s">
        <v>287</v>
      </c>
      <c r="AU148" s="246" t="s">
        <v>90</v>
      </c>
      <c r="AV148" s="12" t="s">
        <v>90</v>
      </c>
      <c r="AW148" s="12" t="s">
        <v>40</v>
      </c>
      <c r="AX148" s="12" t="s">
        <v>87</v>
      </c>
      <c r="AY148" s="246" t="s">
        <v>174</v>
      </c>
    </row>
    <row r="149" s="1" customFormat="1" ht="16.5" customHeight="1">
      <c r="B149" s="37"/>
      <c r="C149" s="218" t="s">
        <v>364</v>
      </c>
      <c r="D149" s="218" t="s">
        <v>175</v>
      </c>
      <c r="E149" s="219" t="s">
        <v>1138</v>
      </c>
      <c r="F149" s="220" t="s">
        <v>1139</v>
      </c>
      <c r="G149" s="221" t="s">
        <v>284</v>
      </c>
      <c r="H149" s="222">
        <v>61.090000000000003</v>
      </c>
      <c r="I149" s="223"/>
      <c r="J149" s="224">
        <f>ROUND(I149*H149,2)</f>
        <v>0</v>
      </c>
      <c r="K149" s="220" t="s">
        <v>274</v>
      </c>
      <c r="L149" s="42"/>
      <c r="M149" s="225" t="s">
        <v>1</v>
      </c>
      <c r="N149" s="226" t="s">
        <v>50</v>
      </c>
      <c r="O149" s="78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AR149" s="15" t="s">
        <v>612</v>
      </c>
      <c r="AT149" s="15" t="s">
        <v>175</v>
      </c>
      <c r="AU149" s="15" t="s">
        <v>90</v>
      </c>
      <c r="AY149" s="15" t="s">
        <v>174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5" t="s">
        <v>87</v>
      </c>
      <c r="BK149" s="229">
        <f>ROUND(I149*H149,2)</f>
        <v>0</v>
      </c>
      <c r="BL149" s="15" t="s">
        <v>612</v>
      </c>
      <c r="BM149" s="15" t="s">
        <v>1299</v>
      </c>
    </row>
    <row r="150" s="1" customFormat="1">
      <c r="B150" s="37"/>
      <c r="C150" s="38"/>
      <c r="D150" s="230" t="s">
        <v>181</v>
      </c>
      <c r="E150" s="38"/>
      <c r="F150" s="231" t="s">
        <v>1141</v>
      </c>
      <c r="G150" s="38"/>
      <c r="H150" s="38"/>
      <c r="I150" s="142"/>
      <c r="J150" s="38"/>
      <c r="K150" s="38"/>
      <c r="L150" s="42"/>
      <c r="M150" s="232"/>
      <c r="N150" s="78"/>
      <c r="O150" s="78"/>
      <c r="P150" s="78"/>
      <c r="Q150" s="78"/>
      <c r="R150" s="78"/>
      <c r="S150" s="78"/>
      <c r="T150" s="79"/>
      <c r="AT150" s="15" t="s">
        <v>181</v>
      </c>
      <c r="AU150" s="15" t="s">
        <v>90</v>
      </c>
    </row>
    <row r="151" s="12" customFormat="1">
      <c r="B151" s="236"/>
      <c r="C151" s="237"/>
      <c r="D151" s="230" t="s">
        <v>287</v>
      </c>
      <c r="E151" s="238" t="s">
        <v>1</v>
      </c>
      <c r="F151" s="239" t="s">
        <v>1298</v>
      </c>
      <c r="G151" s="237"/>
      <c r="H151" s="240">
        <v>61.090000000000003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AT151" s="246" t="s">
        <v>287</v>
      </c>
      <c r="AU151" s="246" t="s">
        <v>90</v>
      </c>
      <c r="AV151" s="12" t="s">
        <v>90</v>
      </c>
      <c r="AW151" s="12" t="s">
        <v>40</v>
      </c>
      <c r="AX151" s="12" t="s">
        <v>87</v>
      </c>
      <c r="AY151" s="246" t="s">
        <v>174</v>
      </c>
    </row>
    <row r="152" s="11" customFormat="1" ht="22.8" customHeight="1">
      <c r="B152" s="202"/>
      <c r="C152" s="203"/>
      <c r="D152" s="204" t="s">
        <v>78</v>
      </c>
      <c r="E152" s="216" t="s">
        <v>90</v>
      </c>
      <c r="F152" s="216" t="s">
        <v>341</v>
      </c>
      <c r="G152" s="203"/>
      <c r="H152" s="203"/>
      <c r="I152" s="206"/>
      <c r="J152" s="217">
        <f>BK152</f>
        <v>0</v>
      </c>
      <c r="K152" s="203"/>
      <c r="L152" s="208"/>
      <c r="M152" s="209"/>
      <c r="N152" s="210"/>
      <c r="O152" s="210"/>
      <c r="P152" s="211">
        <f>SUM(P153:P166)</f>
        <v>0</v>
      </c>
      <c r="Q152" s="210"/>
      <c r="R152" s="211">
        <f>SUM(R153:R166)</f>
        <v>14.330129</v>
      </c>
      <c r="S152" s="210"/>
      <c r="T152" s="212">
        <f>SUM(T153:T166)</f>
        <v>0</v>
      </c>
      <c r="AR152" s="213" t="s">
        <v>87</v>
      </c>
      <c r="AT152" s="214" t="s">
        <v>78</v>
      </c>
      <c r="AU152" s="214" t="s">
        <v>87</v>
      </c>
      <c r="AY152" s="213" t="s">
        <v>174</v>
      </c>
      <c r="BK152" s="215">
        <f>SUM(BK153:BK166)</f>
        <v>0</v>
      </c>
    </row>
    <row r="153" s="1" customFormat="1" ht="16.5" customHeight="1">
      <c r="B153" s="37"/>
      <c r="C153" s="218" t="s">
        <v>370</v>
      </c>
      <c r="D153" s="218" t="s">
        <v>175</v>
      </c>
      <c r="E153" s="219" t="s">
        <v>1010</v>
      </c>
      <c r="F153" s="220" t="s">
        <v>1300</v>
      </c>
      <c r="G153" s="221" t="s">
        <v>284</v>
      </c>
      <c r="H153" s="222">
        <v>1.5680000000000001</v>
      </c>
      <c r="I153" s="223"/>
      <c r="J153" s="224">
        <f>ROUND(I153*H153,2)</f>
        <v>0</v>
      </c>
      <c r="K153" s="220" t="s">
        <v>274</v>
      </c>
      <c r="L153" s="42"/>
      <c r="M153" s="225" t="s">
        <v>1</v>
      </c>
      <c r="N153" s="226" t="s">
        <v>50</v>
      </c>
      <c r="O153" s="78"/>
      <c r="P153" s="227">
        <f>O153*H153</f>
        <v>0</v>
      </c>
      <c r="Q153" s="227">
        <v>2.1600000000000001</v>
      </c>
      <c r="R153" s="227">
        <f>Q153*H153</f>
        <v>3.3868800000000006</v>
      </c>
      <c r="S153" s="227">
        <v>0</v>
      </c>
      <c r="T153" s="228">
        <f>S153*H153</f>
        <v>0</v>
      </c>
      <c r="AR153" s="15" t="s">
        <v>192</v>
      </c>
      <c r="AT153" s="15" t="s">
        <v>175</v>
      </c>
      <c r="AU153" s="15" t="s">
        <v>90</v>
      </c>
      <c r="AY153" s="15" t="s">
        <v>174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5" t="s">
        <v>87</v>
      </c>
      <c r="BK153" s="229">
        <f>ROUND(I153*H153,2)</f>
        <v>0</v>
      </c>
      <c r="BL153" s="15" t="s">
        <v>192</v>
      </c>
      <c r="BM153" s="15" t="s">
        <v>1301</v>
      </c>
    </row>
    <row r="154" s="1" customFormat="1">
      <c r="B154" s="37"/>
      <c r="C154" s="38"/>
      <c r="D154" s="230" t="s">
        <v>181</v>
      </c>
      <c r="E154" s="38"/>
      <c r="F154" s="231" t="s">
        <v>1011</v>
      </c>
      <c r="G154" s="38"/>
      <c r="H154" s="38"/>
      <c r="I154" s="142"/>
      <c r="J154" s="38"/>
      <c r="K154" s="38"/>
      <c r="L154" s="42"/>
      <c r="M154" s="232"/>
      <c r="N154" s="78"/>
      <c r="O154" s="78"/>
      <c r="P154" s="78"/>
      <c r="Q154" s="78"/>
      <c r="R154" s="78"/>
      <c r="S154" s="78"/>
      <c r="T154" s="79"/>
      <c r="AT154" s="15" t="s">
        <v>181</v>
      </c>
      <c r="AU154" s="15" t="s">
        <v>90</v>
      </c>
    </row>
    <row r="155" s="12" customFormat="1">
      <c r="B155" s="236"/>
      <c r="C155" s="237"/>
      <c r="D155" s="230" t="s">
        <v>287</v>
      </c>
      <c r="E155" s="238" t="s">
        <v>1</v>
      </c>
      <c r="F155" s="239" t="s">
        <v>1302</v>
      </c>
      <c r="G155" s="237"/>
      <c r="H155" s="240">
        <v>1.5680000000000001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AT155" s="246" t="s">
        <v>287</v>
      </c>
      <c r="AU155" s="246" t="s">
        <v>90</v>
      </c>
      <c r="AV155" s="12" t="s">
        <v>90</v>
      </c>
      <c r="AW155" s="12" t="s">
        <v>40</v>
      </c>
      <c r="AX155" s="12" t="s">
        <v>87</v>
      </c>
      <c r="AY155" s="246" t="s">
        <v>174</v>
      </c>
    </row>
    <row r="156" s="1" customFormat="1" ht="16.5" customHeight="1">
      <c r="B156" s="37"/>
      <c r="C156" s="218" t="s">
        <v>7</v>
      </c>
      <c r="D156" s="218" t="s">
        <v>175</v>
      </c>
      <c r="E156" s="219" t="s">
        <v>1014</v>
      </c>
      <c r="F156" s="220" t="s">
        <v>1015</v>
      </c>
      <c r="G156" s="221" t="s">
        <v>284</v>
      </c>
      <c r="H156" s="222">
        <v>4.8499999999999996</v>
      </c>
      <c r="I156" s="223"/>
      <c r="J156" s="224">
        <f>ROUND(I156*H156,2)</f>
        <v>0</v>
      </c>
      <c r="K156" s="220" t="s">
        <v>274</v>
      </c>
      <c r="L156" s="42"/>
      <c r="M156" s="225" t="s">
        <v>1</v>
      </c>
      <c r="N156" s="226" t="s">
        <v>50</v>
      </c>
      <c r="O156" s="78"/>
      <c r="P156" s="227">
        <f>O156*H156</f>
        <v>0</v>
      </c>
      <c r="Q156" s="227">
        <v>2.2563399999999998</v>
      </c>
      <c r="R156" s="227">
        <f>Q156*H156</f>
        <v>10.943248999999998</v>
      </c>
      <c r="S156" s="227">
        <v>0</v>
      </c>
      <c r="T156" s="228">
        <f>S156*H156</f>
        <v>0</v>
      </c>
      <c r="AR156" s="15" t="s">
        <v>192</v>
      </c>
      <c r="AT156" s="15" t="s">
        <v>175</v>
      </c>
      <c r="AU156" s="15" t="s">
        <v>90</v>
      </c>
      <c r="AY156" s="15" t="s">
        <v>174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5" t="s">
        <v>87</v>
      </c>
      <c r="BK156" s="229">
        <f>ROUND(I156*H156,2)</f>
        <v>0</v>
      </c>
      <c r="BL156" s="15" t="s">
        <v>192</v>
      </c>
      <c r="BM156" s="15" t="s">
        <v>1303</v>
      </c>
    </row>
    <row r="157" s="1" customFormat="1">
      <c r="B157" s="37"/>
      <c r="C157" s="38"/>
      <c r="D157" s="230" t="s">
        <v>181</v>
      </c>
      <c r="E157" s="38"/>
      <c r="F157" s="231" t="s">
        <v>1017</v>
      </c>
      <c r="G157" s="38"/>
      <c r="H157" s="38"/>
      <c r="I157" s="142"/>
      <c r="J157" s="38"/>
      <c r="K157" s="38"/>
      <c r="L157" s="42"/>
      <c r="M157" s="232"/>
      <c r="N157" s="78"/>
      <c r="O157" s="78"/>
      <c r="P157" s="78"/>
      <c r="Q157" s="78"/>
      <c r="R157" s="78"/>
      <c r="S157" s="78"/>
      <c r="T157" s="79"/>
      <c r="AT157" s="15" t="s">
        <v>181</v>
      </c>
      <c r="AU157" s="15" t="s">
        <v>90</v>
      </c>
    </row>
    <row r="158" s="12" customFormat="1">
      <c r="B158" s="236"/>
      <c r="C158" s="237"/>
      <c r="D158" s="230" t="s">
        <v>287</v>
      </c>
      <c r="E158" s="238" t="s">
        <v>1</v>
      </c>
      <c r="F158" s="239" t="s">
        <v>1304</v>
      </c>
      <c r="G158" s="237"/>
      <c r="H158" s="240">
        <v>4.8499999999999996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AT158" s="246" t="s">
        <v>287</v>
      </c>
      <c r="AU158" s="246" t="s">
        <v>90</v>
      </c>
      <c r="AV158" s="12" t="s">
        <v>90</v>
      </c>
      <c r="AW158" s="12" t="s">
        <v>40</v>
      </c>
      <c r="AX158" s="12" t="s">
        <v>87</v>
      </c>
      <c r="AY158" s="246" t="s">
        <v>174</v>
      </c>
    </row>
    <row r="159" s="1" customFormat="1" ht="16.5" customHeight="1">
      <c r="B159" s="37"/>
      <c r="C159" s="218" t="s">
        <v>378</v>
      </c>
      <c r="D159" s="218" t="s">
        <v>175</v>
      </c>
      <c r="E159" s="219" t="s">
        <v>1019</v>
      </c>
      <c r="F159" s="220" t="s">
        <v>1020</v>
      </c>
      <c r="G159" s="221" t="s">
        <v>417</v>
      </c>
      <c r="H159" s="222">
        <v>2.8530000000000002</v>
      </c>
      <c r="I159" s="223"/>
      <c r="J159" s="224">
        <f>ROUND(I159*H159,2)</f>
        <v>0</v>
      </c>
      <c r="K159" s="220" t="s">
        <v>1</v>
      </c>
      <c r="L159" s="42"/>
      <c r="M159" s="225" t="s">
        <v>1</v>
      </c>
      <c r="N159" s="226" t="s">
        <v>50</v>
      </c>
      <c r="O159" s="78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15" t="s">
        <v>192</v>
      </c>
      <c r="AT159" s="15" t="s">
        <v>175</v>
      </c>
      <c r="AU159" s="15" t="s">
        <v>90</v>
      </c>
      <c r="AY159" s="15" t="s">
        <v>174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5" t="s">
        <v>87</v>
      </c>
      <c r="BK159" s="229">
        <f>ROUND(I159*H159,2)</f>
        <v>0</v>
      </c>
      <c r="BL159" s="15" t="s">
        <v>192</v>
      </c>
      <c r="BM159" s="15" t="s">
        <v>1305</v>
      </c>
    </row>
    <row r="160" s="1" customFormat="1">
      <c r="B160" s="37"/>
      <c r="C160" s="38"/>
      <c r="D160" s="230" t="s">
        <v>181</v>
      </c>
      <c r="E160" s="38"/>
      <c r="F160" s="231" t="s">
        <v>1022</v>
      </c>
      <c r="G160" s="38"/>
      <c r="H160" s="38"/>
      <c r="I160" s="142"/>
      <c r="J160" s="38"/>
      <c r="K160" s="38"/>
      <c r="L160" s="42"/>
      <c r="M160" s="232"/>
      <c r="N160" s="78"/>
      <c r="O160" s="78"/>
      <c r="P160" s="78"/>
      <c r="Q160" s="78"/>
      <c r="R160" s="78"/>
      <c r="S160" s="78"/>
      <c r="T160" s="79"/>
      <c r="AT160" s="15" t="s">
        <v>181</v>
      </c>
      <c r="AU160" s="15" t="s">
        <v>90</v>
      </c>
    </row>
    <row r="161" s="12" customFormat="1">
      <c r="B161" s="236"/>
      <c r="C161" s="237"/>
      <c r="D161" s="230" t="s">
        <v>287</v>
      </c>
      <c r="E161" s="238" t="s">
        <v>1</v>
      </c>
      <c r="F161" s="239" t="s">
        <v>1306</v>
      </c>
      <c r="G161" s="237"/>
      <c r="H161" s="240">
        <v>0.54000000000000004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AT161" s="246" t="s">
        <v>287</v>
      </c>
      <c r="AU161" s="246" t="s">
        <v>90</v>
      </c>
      <c r="AV161" s="12" t="s">
        <v>90</v>
      </c>
      <c r="AW161" s="12" t="s">
        <v>40</v>
      </c>
      <c r="AX161" s="12" t="s">
        <v>79</v>
      </c>
      <c r="AY161" s="246" t="s">
        <v>174</v>
      </c>
    </row>
    <row r="162" s="12" customFormat="1">
      <c r="B162" s="236"/>
      <c r="C162" s="237"/>
      <c r="D162" s="230" t="s">
        <v>287</v>
      </c>
      <c r="E162" s="238" t="s">
        <v>1</v>
      </c>
      <c r="F162" s="239" t="s">
        <v>1307</v>
      </c>
      <c r="G162" s="237"/>
      <c r="H162" s="240">
        <v>2.3130000000000002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AT162" s="246" t="s">
        <v>287</v>
      </c>
      <c r="AU162" s="246" t="s">
        <v>90</v>
      </c>
      <c r="AV162" s="12" t="s">
        <v>90</v>
      </c>
      <c r="AW162" s="12" t="s">
        <v>40</v>
      </c>
      <c r="AX162" s="12" t="s">
        <v>79</v>
      </c>
      <c r="AY162" s="246" t="s">
        <v>174</v>
      </c>
    </row>
    <row r="163" s="1" customFormat="1" ht="16.5" customHeight="1">
      <c r="B163" s="37"/>
      <c r="C163" s="247" t="s">
        <v>383</v>
      </c>
      <c r="D163" s="247" t="s">
        <v>312</v>
      </c>
      <c r="E163" s="248" t="s">
        <v>1026</v>
      </c>
      <c r="F163" s="249" t="s">
        <v>1027</v>
      </c>
      <c r="G163" s="250" t="s">
        <v>417</v>
      </c>
      <c r="H163" s="251">
        <v>2.8530000000000002</v>
      </c>
      <c r="I163" s="252"/>
      <c r="J163" s="253">
        <f>ROUND(I163*H163,2)</f>
        <v>0</v>
      </c>
      <c r="K163" s="249" t="s">
        <v>1</v>
      </c>
      <c r="L163" s="254"/>
      <c r="M163" s="255" t="s">
        <v>1</v>
      </c>
      <c r="N163" s="256" t="s">
        <v>50</v>
      </c>
      <c r="O163" s="78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AR163" s="15" t="s">
        <v>209</v>
      </c>
      <c r="AT163" s="15" t="s">
        <v>312</v>
      </c>
      <c r="AU163" s="15" t="s">
        <v>90</v>
      </c>
      <c r="AY163" s="15" t="s">
        <v>174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5" t="s">
        <v>87</v>
      </c>
      <c r="BK163" s="229">
        <f>ROUND(I163*H163,2)</f>
        <v>0</v>
      </c>
      <c r="BL163" s="15" t="s">
        <v>192</v>
      </c>
      <c r="BM163" s="15" t="s">
        <v>1308</v>
      </c>
    </row>
    <row r="164" s="1" customFormat="1">
      <c r="B164" s="37"/>
      <c r="C164" s="38"/>
      <c r="D164" s="230" t="s">
        <v>181</v>
      </c>
      <c r="E164" s="38"/>
      <c r="F164" s="231" t="s">
        <v>1022</v>
      </c>
      <c r="G164" s="38"/>
      <c r="H164" s="38"/>
      <c r="I164" s="142"/>
      <c r="J164" s="38"/>
      <c r="K164" s="38"/>
      <c r="L164" s="42"/>
      <c r="M164" s="232"/>
      <c r="N164" s="78"/>
      <c r="O164" s="78"/>
      <c r="P164" s="78"/>
      <c r="Q164" s="78"/>
      <c r="R164" s="78"/>
      <c r="S164" s="78"/>
      <c r="T164" s="79"/>
      <c r="AT164" s="15" t="s">
        <v>181</v>
      </c>
      <c r="AU164" s="15" t="s">
        <v>90</v>
      </c>
    </row>
    <row r="165" s="12" customFormat="1">
      <c r="B165" s="236"/>
      <c r="C165" s="237"/>
      <c r="D165" s="230" t="s">
        <v>287</v>
      </c>
      <c r="E165" s="238" t="s">
        <v>1</v>
      </c>
      <c r="F165" s="239" t="s">
        <v>1306</v>
      </c>
      <c r="G165" s="237"/>
      <c r="H165" s="240">
        <v>0.54000000000000004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AT165" s="246" t="s">
        <v>287</v>
      </c>
      <c r="AU165" s="246" t="s">
        <v>90</v>
      </c>
      <c r="AV165" s="12" t="s">
        <v>90</v>
      </c>
      <c r="AW165" s="12" t="s">
        <v>40</v>
      </c>
      <c r="AX165" s="12" t="s">
        <v>79</v>
      </c>
      <c r="AY165" s="246" t="s">
        <v>174</v>
      </c>
    </row>
    <row r="166" s="12" customFormat="1">
      <c r="B166" s="236"/>
      <c r="C166" s="237"/>
      <c r="D166" s="230" t="s">
        <v>287</v>
      </c>
      <c r="E166" s="238" t="s">
        <v>1</v>
      </c>
      <c r="F166" s="239" t="s">
        <v>1307</v>
      </c>
      <c r="G166" s="237"/>
      <c r="H166" s="240">
        <v>2.3130000000000002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AT166" s="246" t="s">
        <v>287</v>
      </c>
      <c r="AU166" s="246" t="s">
        <v>90</v>
      </c>
      <c r="AV166" s="12" t="s">
        <v>90</v>
      </c>
      <c r="AW166" s="12" t="s">
        <v>40</v>
      </c>
      <c r="AX166" s="12" t="s">
        <v>79</v>
      </c>
      <c r="AY166" s="246" t="s">
        <v>174</v>
      </c>
    </row>
    <row r="167" s="11" customFormat="1" ht="22.8" customHeight="1">
      <c r="B167" s="202"/>
      <c r="C167" s="203"/>
      <c r="D167" s="204" t="s">
        <v>78</v>
      </c>
      <c r="E167" s="216" t="s">
        <v>187</v>
      </c>
      <c r="F167" s="216" t="s">
        <v>369</v>
      </c>
      <c r="G167" s="203"/>
      <c r="H167" s="203"/>
      <c r="I167" s="206"/>
      <c r="J167" s="217">
        <f>BK167</f>
        <v>0</v>
      </c>
      <c r="K167" s="203"/>
      <c r="L167" s="208"/>
      <c r="M167" s="209"/>
      <c r="N167" s="210"/>
      <c r="O167" s="210"/>
      <c r="P167" s="211">
        <f>SUM(P168:P180)</f>
        <v>0</v>
      </c>
      <c r="Q167" s="210"/>
      <c r="R167" s="211">
        <f>SUM(R168:R180)</f>
        <v>19.615202380000003</v>
      </c>
      <c r="S167" s="210"/>
      <c r="T167" s="212">
        <f>SUM(T168:T180)</f>
        <v>0</v>
      </c>
      <c r="AR167" s="213" t="s">
        <v>87</v>
      </c>
      <c r="AT167" s="214" t="s">
        <v>78</v>
      </c>
      <c r="AU167" s="214" t="s">
        <v>87</v>
      </c>
      <c r="AY167" s="213" t="s">
        <v>174</v>
      </c>
      <c r="BK167" s="215">
        <f>SUM(BK168:BK180)</f>
        <v>0</v>
      </c>
    </row>
    <row r="168" s="1" customFormat="1" ht="16.5" customHeight="1">
      <c r="B168" s="37"/>
      <c r="C168" s="218" t="s">
        <v>388</v>
      </c>
      <c r="D168" s="218" t="s">
        <v>175</v>
      </c>
      <c r="E168" s="219" t="s">
        <v>1309</v>
      </c>
      <c r="F168" s="220" t="s">
        <v>1310</v>
      </c>
      <c r="G168" s="221" t="s">
        <v>284</v>
      </c>
      <c r="H168" s="222">
        <v>7.218</v>
      </c>
      <c r="I168" s="223"/>
      <c r="J168" s="224">
        <f>ROUND(I168*H168,2)</f>
        <v>0</v>
      </c>
      <c r="K168" s="220" t="s">
        <v>274</v>
      </c>
      <c r="L168" s="42"/>
      <c r="M168" s="225" t="s">
        <v>1</v>
      </c>
      <c r="N168" s="226" t="s">
        <v>50</v>
      </c>
      <c r="O168" s="78"/>
      <c r="P168" s="227">
        <f>O168*H168</f>
        <v>0</v>
      </c>
      <c r="Q168" s="227">
        <v>2.5143</v>
      </c>
      <c r="R168" s="227">
        <f>Q168*H168</f>
        <v>18.1482174</v>
      </c>
      <c r="S168" s="227">
        <v>0</v>
      </c>
      <c r="T168" s="228">
        <f>S168*H168</f>
        <v>0</v>
      </c>
      <c r="AR168" s="15" t="s">
        <v>192</v>
      </c>
      <c r="AT168" s="15" t="s">
        <v>175</v>
      </c>
      <c r="AU168" s="15" t="s">
        <v>90</v>
      </c>
      <c r="AY168" s="15" t="s">
        <v>174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5" t="s">
        <v>87</v>
      </c>
      <c r="BK168" s="229">
        <f>ROUND(I168*H168,2)</f>
        <v>0</v>
      </c>
      <c r="BL168" s="15" t="s">
        <v>192</v>
      </c>
      <c r="BM168" s="15" t="s">
        <v>1311</v>
      </c>
    </row>
    <row r="169" s="1" customFormat="1">
      <c r="B169" s="37"/>
      <c r="C169" s="38"/>
      <c r="D169" s="230" t="s">
        <v>181</v>
      </c>
      <c r="E169" s="38"/>
      <c r="F169" s="231" t="s">
        <v>1312</v>
      </c>
      <c r="G169" s="38"/>
      <c r="H169" s="38"/>
      <c r="I169" s="142"/>
      <c r="J169" s="38"/>
      <c r="K169" s="38"/>
      <c r="L169" s="42"/>
      <c r="M169" s="232"/>
      <c r="N169" s="78"/>
      <c r="O169" s="78"/>
      <c r="P169" s="78"/>
      <c r="Q169" s="78"/>
      <c r="R169" s="78"/>
      <c r="S169" s="78"/>
      <c r="T169" s="79"/>
      <c r="AT169" s="15" t="s">
        <v>181</v>
      </c>
      <c r="AU169" s="15" t="s">
        <v>90</v>
      </c>
    </row>
    <row r="170" s="12" customFormat="1">
      <c r="B170" s="236"/>
      <c r="C170" s="237"/>
      <c r="D170" s="230" t="s">
        <v>287</v>
      </c>
      <c r="E170" s="238" t="s">
        <v>1</v>
      </c>
      <c r="F170" s="239" t="s">
        <v>1313</v>
      </c>
      <c r="G170" s="237"/>
      <c r="H170" s="240">
        <v>7.218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AT170" s="246" t="s">
        <v>287</v>
      </c>
      <c r="AU170" s="246" t="s">
        <v>90</v>
      </c>
      <c r="AV170" s="12" t="s">
        <v>90</v>
      </c>
      <c r="AW170" s="12" t="s">
        <v>40</v>
      </c>
      <c r="AX170" s="12" t="s">
        <v>87</v>
      </c>
      <c r="AY170" s="246" t="s">
        <v>174</v>
      </c>
    </row>
    <row r="171" s="1" customFormat="1" ht="16.5" customHeight="1">
      <c r="B171" s="37"/>
      <c r="C171" s="218" t="s">
        <v>393</v>
      </c>
      <c r="D171" s="218" t="s">
        <v>175</v>
      </c>
      <c r="E171" s="219" t="s">
        <v>1029</v>
      </c>
      <c r="F171" s="220" t="s">
        <v>1030</v>
      </c>
      <c r="G171" s="221" t="s">
        <v>305</v>
      </c>
      <c r="H171" s="222">
        <v>106.096</v>
      </c>
      <c r="I171" s="223"/>
      <c r="J171" s="224">
        <f>ROUND(I171*H171,2)</f>
        <v>0</v>
      </c>
      <c r="K171" s="220" t="s">
        <v>274</v>
      </c>
      <c r="L171" s="42"/>
      <c r="M171" s="225" t="s">
        <v>1</v>
      </c>
      <c r="N171" s="226" t="s">
        <v>50</v>
      </c>
      <c r="O171" s="78"/>
      <c r="P171" s="227">
        <f>O171*H171</f>
        <v>0</v>
      </c>
      <c r="Q171" s="227">
        <v>0.00247</v>
      </c>
      <c r="R171" s="227">
        <f>Q171*H171</f>
        <v>0.26205712000000003</v>
      </c>
      <c r="S171" s="227">
        <v>0</v>
      </c>
      <c r="T171" s="228">
        <f>S171*H171</f>
        <v>0</v>
      </c>
      <c r="AR171" s="15" t="s">
        <v>192</v>
      </c>
      <c r="AT171" s="15" t="s">
        <v>175</v>
      </c>
      <c r="AU171" s="15" t="s">
        <v>90</v>
      </c>
      <c r="AY171" s="15" t="s">
        <v>174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5" t="s">
        <v>87</v>
      </c>
      <c r="BK171" s="229">
        <f>ROUND(I171*H171,2)</f>
        <v>0</v>
      </c>
      <c r="BL171" s="15" t="s">
        <v>192</v>
      </c>
      <c r="BM171" s="15" t="s">
        <v>1314</v>
      </c>
    </row>
    <row r="172" s="1" customFormat="1">
      <c r="B172" s="37"/>
      <c r="C172" s="38"/>
      <c r="D172" s="230" t="s">
        <v>181</v>
      </c>
      <c r="E172" s="38"/>
      <c r="F172" s="231" t="s">
        <v>1032</v>
      </c>
      <c r="G172" s="38"/>
      <c r="H172" s="38"/>
      <c r="I172" s="142"/>
      <c r="J172" s="38"/>
      <c r="K172" s="38"/>
      <c r="L172" s="42"/>
      <c r="M172" s="232"/>
      <c r="N172" s="78"/>
      <c r="O172" s="78"/>
      <c r="P172" s="78"/>
      <c r="Q172" s="78"/>
      <c r="R172" s="78"/>
      <c r="S172" s="78"/>
      <c r="T172" s="79"/>
      <c r="AT172" s="15" t="s">
        <v>181</v>
      </c>
      <c r="AU172" s="15" t="s">
        <v>90</v>
      </c>
    </row>
    <row r="173" s="12" customFormat="1">
      <c r="B173" s="236"/>
      <c r="C173" s="237"/>
      <c r="D173" s="230" t="s">
        <v>287</v>
      </c>
      <c r="E173" s="238" t="s">
        <v>1</v>
      </c>
      <c r="F173" s="239" t="s">
        <v>1315</v>
      </c>
      <c r="G173" s="237"/>
      <c r="H173" s="240">
        <v>106.096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AT173" s="246" t="s">
        <v>287</v>
      </c>
      <c r="AU173" s="246" t="s">
        <v>90</v>
      </c>
      <c r="AV173" s="12" t="s">
        <v>90</v>
      </c>
      <c r="AW173" s="12" t="s">
        <v>40</v>
      </c>
      <c r="AX173" s="12" t="s">
        <v>87</v>
      </c>
      <c r="AY173" s="246" t="s">
        <v>174</v>
      </c>
    </row>
    <row r="174" s="1" customFormat="1" ht="16.5" customHeight="1">
      <c r="B174" s="37"/>
      <c r="C174" s="218" t="s">
        <v>400</v>
      </c>
      <c r="D174" s="218" t="s">
        <v>175</v>
      </c>
      <c r="E174" s="219" t="s">
        <v>1034</v>
      </c>
      <c r="F174" s="220" t="s">
        <v>1035</v>
      </c>
      <c r="G174" s="221" t="s">
        <v>305</v>
      </c>
      <c r="H174" s="222">
        <v>106.096</v>
      </c>
      <c r="I174" s="223"/>
      <c r="J174" s="224">
        <f>ROUND(I174*H174,2)</f>
        <v>0</v>
      </c>
      <c r="K174" s="220" t="s">
        <v>274</v>
      </c>
      <c r="L174" s="42"/>
      <c r="M174" s="225" t="s">
        <v>1</v>
      </c>
      <c r="N174" s="226" t="s">
        <v>50</v>
      </c>
      <c r="O174" s="78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AR174" s="15" t="s">
        <v>192</v>
      </c>
      <c r="AT174" s="15" t="s">
        <v>175</v>
      </c>
      <c r="AU174" s="15" t="s">
        <v>90</v>
      </c>
      <c r="AY174" s="15" t="s">
        <v>174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5" t="s">
        <v>87</v>
      </c>
      <c r="BK174" s="229">
        <f>ROUND(I174*H174,2)</f>
        <v>0</v>
      </c>
      <c r="BL174" s="15" t="s">
        <v>192</v>
      </c>
      <c r="BM174" s="15" t="s">
        <v>1316</v>
      </c>
    </row>
    <row r="175" s="1" customFormat="1">
      <c r="B175" s="37"/>
      <c r="C175" s="38"/>
      <c r="D175" s="230" t="s">
        <v>181</v>
      </c>
      <c r="E175" s="38"/>
      <c r="F175" s="231" t="s">
        <v>1037</v>
      </c>
      <c r="G175" s="38"/>
      <c r="H175" s="38"/>
      <c r="I175" s="142"/>
      <c r="J175" s="38"/>
      <c r="K175" s="38"/>
      <c r="L175" s="42"/>
      <c r="M175" s="232"/>
      <c r="N175" s="78"/>
      <c r="O175" s="78"/>
      <c r="P175" s="78"/>
      <c r="Q175" s="78"/>
      <c r="R175" s="78"/>
      <c r="S175" s="78"/>
      <c r="T175" s="79"/>
      <c r="AT175" s="15" t="s">
        <v>181</v>
      </c>
      <c r="AU175" s="15" t="s">
        <v>90</v>
      </c>
    </row>
    <row r="176" s="12" customFormat="1">
      <c r="B176" s="236"/>
      <c r="C176" s="237"/>
      <c r="D176" s="230" t="s">
        <v>287</v>
      </c>
      <c r="E176" s="238" t="s">
        <v>1</v>
      </c>
      <c r="F176" s="239" t="s">
        <v>1315</v>
      </c>
      <c r="G176" s="237"/>
      <c r="H176" s="240">
        <v>106.096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AT176" s="246" t="s">
        <v>287</v>
      </c>
      <c r="AU176" s="246" t="s">
        <v>90</v>
      </c>
      <c r="AV176" s="12" t="s">
        <v>90</v>
      </c>
      <c r="AW176" s="12" t="s">
        <v>40</v>
      </c>
      <c r="AX176" s="12" t="s">
        <v>87</v>
      </c>
      <c r="AY176" s="246" t="s">
        <v>174</v>
      </c>
    </row>
    <row r="177" s="1" customFormat="1" ht="16.5" customHeight="1">
      <c r="B177" s="37"/>
      <c r="C177" s="218" t="s">
        <v>405</v>
      </c>
      <c r="D177" s="218" t="s">
        <v>175</v>
      </c>
      <c r="E177" s="219" t="s">
        <v>1038</v>
      </c>
      <c r="F177" s="220" t="s">
        <v>1039</v>
      </c>
      <c r="G177" s="221" t="s">
        <v>417</v>
      </c>
      <c r="H177" s="222">
        <v>1.0860000000000001</v>
      </c>
      <c r="I177" s="223"/>
      <c r="J177" s="224">
        <f>ROUND(I177*H177,2)</f>
        <v>0</v>
      </c>
      <c r="K177" s="220" t="s">
        <v>274</v>
      </c>
      <c r="L177" s="42"/>
      <c r="M177" s="225" t="s">
        <v>1</v>
      </c>
      <c r="N177" s="226" t="s">
        <v>50</v>
      </c>
      <c r="O177" s="78"/>
      <c r="P177" s="227">
        <f>O177*H177</f>
        <v>0</v>
      </c>
      <c r="Q177" s="227">
        <v>1.10951</v>
      </c>
      <c r="R177" s="227">
        <f>Q177*H177</f>
        <v>1.2049278600000002</v>
      </c>
      <c r="S177" s="227">
        <v>0</v>
      </c>
      <c r="T177" s="228">
        <f>S177*H177</f>
        <v>0</v>
      </c>
      <c r="AR177" s="15" t="s">
        <v>192</v>
      </c>
      <c r="AT177" s="15" t="s">
        <v>175</v>
      </c>
      <c r="AU177" s="15" t="s">
        <v>90</v>
      </c>
      <c r="AY177" s="15" t="s">
        <v>174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5" t="s">
        <v>87</v>
      </c>
      <c r="BK177" s="229">
        <f>ROUND(I177*H177,2)</f>
        <v>0</v>
      </c>
      <c r="BL177" s="15" t="s">
        <v>192</v>
      </c>
      <c r="BM177" s="15" t="s">
        <v>1317</v>
      </c>
    </row>
    <row r="178" s="1" customFormat="1">
      <c r="B178" s="37"/>
      <c r="C178" s="38"/>
      <c r="D178" s="230" t="s">
        <v>181</v>
      </c>
      <c r="E178" s="38"/>
      <c r="F178" s="231" t="s">
        <v>1041</v>
      </c>
      <c r="G178" s="38"/>
      <c r="H178" s="38"/>
      <c r="I178" s="142"/>
      <c r="J178" s="38"/>
      <c r="K178" s="38"/>
      <c r="L178" s="42"/>
      <c r="M178" s="232"/>
      <c r="N178" s="78"/>
      <c r="O178" s="78"/>
      <c r="P178" s="78"/>
      <c r="Q178" s="78"/>
      <c r="R178" s="78"/>
      <c r="S178" s="78"/>
      <c r="T178" s="79"/>
      <c r="AT178" s="15" t="s">
        <v>181</v>
      </c>
      <c r="AU178" s="15" t="s">
        <v>90</v>
      </c>
    </row>
    <row r="179" s="12" customFormat="1">
      <c r="B179" s="236"/>
      <c r="C179" s="237"/>
      <c r="D179" s="230" t="s">
        <v>287</v>
      </c>
      <c r="E179" s="238" t="s">
        <v>1</v>
      </c>
      <c r="F179" s="239" t="s">
        <v>1318</v>
      </c>
      <c r="G179" s="237"/>
      <c r="H179" s="240">
        <v>1.0860000000000001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AT179" s="246" t="s">
        <v>287</v>
      </c>
      <c r="AU179" s="246" t="s">
        <v>90</v>
      </c>
      <c r="AV179" s="12" t="s">
        <v>90</v>
      </c>
      <c r="AW179" s="12" t="s">
        <v>40</v>
      </c>
      <c r="AX179" s="12" t="s">
        <v>87</v>
      </c>
      <c r="AY179" s="246" t="s">
        <v>174</v>
      </c>
    </row>
    <row r="180" s="11" customFormat="1" ht="20.88" customHeight="1">
      <c r="B180" s="202"/>
      <c r="C180" s="203"/>
      <c r="D180" s="204" t="s">
        <v>78</v>
      </c>
      <c r="E180" s="216" t="s">
        <v>466</v>
      </c>
      <c r="F180" s="216" t="s">
        <v>1043</v>
      </c>
      <c r="G180" s="203"/>
      <c r="H180" s="203"/>
      <c r="I180" s="206"/>
      <c r="J180" s="217">
        <f>BK180</f>
        <v>0</v>
      </c>
      <c r="K180" s="203"/>
      <c r="L180" s="208"/>
      <c r="M180" s="209"/>
      <c r="N180" s="210"/>
      <c r="O180" s="210"/>
      <c r="P180" s="211">
        <v>0</v>
      </c>
      <c r="Q180" s="210"/>
      <c r="R180" s="211">
        <v>0</v>
      </c>
      <c r="S180" s="210"/>
      <c r="T180" s="212">
        <v>0</v>
      </c>
      <c r="AR180" s="213" t="s">
        <v>87</v>
      </c>
      <c r="AT180" s="214" t="s">
        <v>78</v>
      </c>
      <c r="AU180" s="214" t="s">
        <v>90</v>
      </c>
      <c r="AY180" s="213" t="s">
        <v>174</v>
      </c>
      <c r="BK180" s="215">
        <v>0</v>
      </c>
    </row>
    <row r="181" s="11" customFormat="1" ht="22.8" customHeight="1">
      <c r="B181" s="202"/>
      <c r="C181" s="203"/>
      <c r="D181" s="204" t="s">
        <v>78</v>
      </c>
      <c r="E181" s="216" t="s">
        <v>213</v>
      </c>
      <c r="F181" s="216" t="s">
        <v>483</v>
      </c>
      <c r="G181" s="203"/>
      <c r="H181" s="203"/>
      <c r="I181" s="206"/>
      <c r="J181" s="217">
        <f>BK181</f>
        <v>0</v>
      </c>
      <c r="K181" s="203"/>
      <c r="L181" s="208"/>
      <c r="M181" s="209"/>
      <c r="N181" s="210"/>
      <c r="O181" s="210"/>
      <c r="P181" s="211">
        <f>P182+SUM(P183:P194)</f>
        <v>0</v>
      </c>
      <c r="Q181" s="210"/>
      <c r="R181" s="211">
        <f>R182+SUM(R183:R194)</f>
        <v>0.25153400000000004</v>
      </c>
      <c r="S181" s="210"/>
      <c r="T181" s="212">
        <f>T182+SUM(T183:T194)</f>
        <v>0.1749</v>
      </c>
      <c r="AR181" s="213" t="s">
        <v>87</v>
      </c>
      <c r="AT181" s="214" t="s">
        <v>78</v>
      </c>
      <c r="AU181" s="214" t="s">
        <v>87</v>
      </c>
      <c r="AY181" s="213" t="s">
        <v>174</v>
      </c>
      <c r="BK181" s="215">
        <f>BK182+SUM(BK183:BK194)</f>
        <v>0</v>
      </c>
    </row>
    <row r="182" s="1" customFormat="1" ht="16.5" customHeight="1">
      <c r="B182" s="37"/>
      <c r="C182" s="218" t="s">
        <v>410</v>
      </c>
      <c r="D182" s="218" t="s">
        <v>175</v>
      </c>
      <c r="E182" s="219" t="s">
        <v>1072</v>
      </c>
      <c r="F182" s="220" t="s">
        <v>1073</v>
      </c>
      <c r="G182" s="221" t="s">
        <v>463</v>
      </c>
      <c r="H182" s="222">
        <v>2</v>
      </c>
      <c r="I182" s="223"/>
      <c r="J182" s="224">
        <f>ROUND(I182*H182,2)</f>
        <v>0</v>
      </c>
      <c r="K182" s="220" t="s">
        <v>274</v>
      </c>
      <c r="L182" s="42"/>
      <c r="M182" s="225" t="s">
        <v>1</v>
      </c>
      <c r="N182" s="226" t="s">
        <v>50</v>
      </c>
      <c r="O182" s="78"/>
      <c r="P182" s="227">
        <f>O182*H182</f>
        <v>0</v>
      </c>
      <c r="Q182" s="227">
        <v>0.0235</v>
      </c>
      <c r="R182" s="227">
        <f>Q182*H182</f>
        <v>0.047</v>
      </c>
      <c r="S182" s="227">
        <v>0</v>
      </c>
      <c r="T182" s="228">
        <f>S182*H182</f>
        <v>0</v>
      </c>
      <c r="AR182" s="15" t="s">
        <v>192</v>
      </c>
      <c r="AT182" s="15" t="s">
        <v>175</v>
      </c>
      <c r="AU182" s="15" t="s">
        <v>90</v>
      </c>
      <c r="AY182" s="15" t="s">
        <v>174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5" t="s">
        <v>87</v>
      </c>
      <c r="BK182" s="229">
        <f>ROUND(I182*H182,2)</f>
        <v>0</v>
      </c>
      <c r="BL182" s="15" t="s">
        <v>192</v>
      </c>
      <c r="BM182" s="15" t="s">
        <v>1319</v>
      </c>
    </row>
    <row r="183" s="1" customFormat="1">
      <c r="B183" s="37"/>
      <c r="C183" s="38"/>
      <c r="D183" s="230" t="s">
        <v>181</v>
      </c>
      <c r="E183" s="38"/>
      <c r="F183" s="231" t="s">
        <v>1075</v>
      </c>
      <c r="G183" s="38"/>
      <c r="H183" s="38"/>
      <c r="I183" s="142"/>
      <c r="J183" s="38"/>
      <c r="K183" s="38"/>
      <c r="L183" s="42"/>
      <c r="M183" s="232"/>
      <c r="N183" s="78"/>
      <c r="O183" s="78"/>
      <c r="P183" s="78"/>
      <c r="Q183" s="78"/>
      <c r="R183" s="78"/>
      <c r="S183" s="78"/>
      <c r="T183" s="79"/>
      <c r="AT183" s="15" t="s">
        <v>181</v>
      </c>
      <c r="AU183" s="15" t="s">
        <v>90</v>
      </c>
    </row>
    <row r="184" s="12" customFormat="1">
      <c r="B184" s="236"/>
      <c r="C184" s="237"/>
      <c r="D184" s="230" t="s">
        <v>287</v>
      </c>
      <c r="E184" s="238" t="s">
        <v>1</v>
      </c>
      <c r="F184" s="239" t="s">
        <v>90</v>
      </c>
      <c r="G184" s="237"/>
      <c r="H184" s="240">
        <v>2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AT184" s="246" t="s">
        <v>287</v>
      </c>
      <c r="AU184" s="246" t="s">
        <v>90</v>
      </c>
      <c r="AV184" s="12" t="s">
        <v>90</v>
      </c>
      <c r="AW184" s="12" t="s">
        <v>40</v>
      </c>
      <c r="AX184" s="12" t="s">
        <v>87</v>
      </c>
      <c r="AY184" s="246" t="s">
        <v>174</v>
      </c>
    </row>
    <row r="185" s="1" customFormat="1" ht="16.5" customHeight="1">
      <c r="B185" s="37"/>
      <c r="C185" s="218" t="s">
        <v>414</v>
      </c>
      <c r="D185" s="218" t="s">
        <v>175</v>
      </c>
      <c r="E185" s="219" t="s">
        <v>1320</v>
      </c>
      <c r="F185" s="220" t="s">
        <v>1321</v>
      </c>
      <c r="G185" s="221" t="s">
        <v>320</v>
      </c>
      <c r="H185" s="222">
        <v>1</v>
      </c>
      <c r="I185" s="223"/>
      <c r="J185" s="224">
        <f>ROUND(I185*H185,2)</f>
        <v>0</v>
      </c>
      <c r="K185" s="220" t="s">
        <v>274</v>
      </c>
      <c r="L185" s="42"/>
      <c r="M185" s="225" t="s">
        <v>1</v>
      </c>
      <c r="N185" s="226" t="s">
        <v>50</v>
      </c>
      <c r="O185" s="78"/>
      <c r="P185" s="227">
        <f>O185*H185</f>
        <v>0</v>
      </c>
      <c r="Q185" s="227">
        <v>0.0068799999999999998</v>
      </c>
      <c r="R185" s="227">
        <f>Q185*H185</f>
        <v>0.0068799999999999998</v>
      </c>
      <c r="S185" s="227">
        <v>0</v>
      </c>
      <c r="T185" s="228">
        <f>S185*H185</f>
        <v>0</v>
      </c>
      <c r="AR185" s="15" t="s">
        <v>192</v>
      </c>
      <c r="AT185" s="15" t="s">
        <v>175</v>
      </c>
      <c r="AU185" s="15" t="s">
        <v>90</v>
      </c>
      <c r="AY185" s="15" t="s">
        <v>174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5" t="s">
        <v>87</v>
      </c>
      <c r="BK185" s="229">
        <f>ROUND(I185*H185,2)</f>
        <v>0</v>
      </c>
      <c r="BL185" s="15" t="s">
        <v>192</v>
      </c>
      <c r="BM185" s="15" t="s">
        <v>1322</v>
      </c>
    </row>
    <row r="186" s="1" customFormat="1">
      <c r="B186" s="37"/>
      <c r="C186" s="38"/>
      <c r="D186" s="230" t="s">
        <v>181</v>
      </c>
      <c r="E186" s="38"/>
      <c r="F186" s="231" t="s">
        <v>1323</v>
      </c>
      <c r="G186" s="38"/>
      <c r="H186" s="38"/>
      <c r="I186" s="142"/>
      <c r="J186" s="38"/>
      <c r="K186" s="38"/>
      <c r="L186" s="42"/>
      <c r="M186" s="232"/>
      <c r="N186" s="78"/>
      <c r="O186" s="78"/>
      <c r="P186" s="78"/>
      <c r="Q186" s="78"/>
      <c r="R186" s="78"/>
      <c r="S186" s="78"/>
      <c r="T186" s="79"/>
      <c r="AT186" s="15" t="s">
        <v>181</v>
      </c>
      <c r="AU186" s="15" t="s">
        <v>90</v>
      </c>
    </row>
    <row r="187" s="1" customFormat="1" ht="16.5" customHeight="1">
      <c r="B187" s="37"/>
      <c r="C187" s="247" t="s">
        <v>421</v>
      </c>
      <c r="D187" s="247" t="s">
        <v>312</v>
      </c>
      <c r="E187" s="248" t="s">
        <v>1324</v>
      </c>
      <c r="F187" s="249" t="s">
        <v>1325</v>
      </c>
      <c r="G187" s="250" t="s">
        <v>320</v>
      </c>
      <c r="H187" s="251">
        <v>1</v>
      </c>
      <c r="I187" s="252"/>
      <c r="J187" s="253">
        <f>ROUND(I187*H187,2)</f>
        <v>0</v>
      </c>
      <c r="K187" s="249" t="s">
        <v>1</v>
      </c>
      <c r="L187" s="254"/>
      <c r="M187" s="255" t="s">
        <v>1</v>
      </c>
      <c r="N187" s="256" t="s">
        <v>50</v>
      </c>
      <c r="O187" s="78"/>
      <c r="P187" s="227">
        <f>O187*H187</f>
        <v>0</v>
      </c>
      <c r="Q187" s="227">
        <v>0.19400000000000001</v>
      </c>
      <c r="R187" s="227">
        <f>Q187*H187</f>
        <v>0.19400000000000001</v>
      </c>
      <c r="S187" s="227">
        <v>0</v>
      </c>
      <c r="T187" s="228">
        <f>S187*H187</f>
        <v>0</v>
      </c>
      <c r="AR187" s="15" t="s">
        <v>209</v>
      </c>
      <c r="AT187" s="15" t="s">
        <v>312</v>
      </c>
      <c r="AU187" s="15" t="s">
        <v>90</v>
      </c>
      <c r="AY187" s="15" t="s">
        <v>174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5" t="s">
        <v>87</v>
      </c>
      <c r="BK187" s="229">
        <f>ROUND(I187*H187,2)</f>
        <v>0</v>
      </c>
      <c r="BL187" s="15" t="s">
        <v>192</v>
      </c>
      <c r="BM187" s="15" t="s">
        <v>1326</v>
      </c>
    </row>
    <row r="188" s="1" customFormat="1">
      <c r="B188" s="37"/>
      <c r="C188" s="38"/>
      <c r="D188" s="230" t="s">
        <v>181</v>
      </c>
      <c r="E188" s="38"/>
      <c r="F188" s="231" t="s">
        <v>1327</v>
      </c>
      <c r="G188" s="38"/>
      <c r="H188" s="38"/>
      <c r="I188" s="142"/>
      <c r="J188" s="38"/>
      <c r="K188" s="38"/>
      <c r="L188" s="42"/>
      <c r="M188" s="232"/>
      <c r="N188" s="78"/>
      <c r="O188" s="78"/>
      <c r="P188" s="78"/>
      <c r="Q188" s="78"/>
      <c r="R188" s="78"/>
      <c r="S188" s="78"/>
      <c r="T188" s="79"/>
      <c r="AT188" s="15" t="s">
        <v>181</v>
      </c>
      <c r="AU188" s="15" t="s">
        <v>90</v>
      </c>
    </row>
    <row r="189" s="1" customFormat="1" ht="16.5" customHeight="1">
      <c r="B189" s="37"/>
      <c r="C189" s="218" t="s">
        <v>427</v>
      </c>
      <c r="D189" s="218" t="s">
        <v>175</v>
      </c>
      <c r="E189" s="219" t="s">
        <v>1328</v>
      </c>
      <c r="F189" s="220" t="s">
        <v>1329</v>
      </c>
      <c r="G189" s="221" t="s">
        <v>463</v>
      </c>
      <c r="H189" s="222">
        <v>0.59999999999999998</v>
      </c>
      <c r="I189" s="223"/>
      <c r="J189" s="224">
        <f>ROUND(I189*H189,2)</f>
        <v>0</v>
      </c>
      <c r="K189" s="220" t="s">
        <v>274</v>
      </c>
      <c r="L189" s="42"/>
      <c r="M189" s="225" t="s">
        <v>1</v>
      </c>
      <c r="N189" s="226" t="s">
        <v>50</v>
      </c>
      <c r="O189" s="78"/>
      <c r="P189" s="227">
        <f>O189*H189</f>
        <v>0</v>
      </c>
      <c r="Q189" s="227">
        <v>0.00108</v>
      </c>
      <c r="R189" s="227">
        <f>Q189*H189</f>
        <v>0.00064800000000000003</v>
      </c>
      <c r="S189" s="227">
        <v>0.052999999999999998</v>
      </c>
      <c r="T189" s="228">
        <f>S189*H189</f>
        <v>0.031799999999999995</v>
      </c>
      <c r="AR189" s="15" t="s">
        <v>192</v>
      </c>
      <c r="AT189" s="15" t="s">
        <v>175</v>
      </c>
      <c r="AU189" s="15" t="s">
        <v>90</v>
      </c>
      <c r="AY189" s="15" t="s">
        <v>174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5" t="s">
        <v>87</v>
      </c>
      <c r="BK189" s="229">
        <f>ROUND(I189*H189,2)</f>
        <v>0</v>
      </c>
      <c r="BL189" s="15" t="s">
        <v>192</v>
      </c>
      <c r="BM189" s="15" t="s">
        <v>1330</v>
      </c>
    </row>
    <row r="190" s="1" customFormat="1">
      <c r="B190" s="37"/>
      <c r="C190" s="38"/>
      <c r="D190" s="230" t="s">
        <v>181</v>
      </c>
      <c r="E190" s="38"/>
      <c r="F190" s="231" t="s">
        <v>1331</v>
      </c>
      <c r="G190" s="38"/>
      <c r="H190" s="38"/>
      <c r="I190" s="142"/>
      <c r="J190" s="38"/>
      <c r="K190" s="38"/>
      <c r="L190" s="42"/>
      <c r="M190" s="232"/>
      <c r="N190" s="78"/>
      <c r="O190" s="78"/>
      <c r="P190" s="78"/>
      <c r="Q190" s="78"/>
      <c r="R190" s="78"/>
      <c r="S190" s="78"/>
      <c r="T190" s="79"/>
      <c r="AT190" s="15" t="s">
        <v>181</v>
      </c>
      <c r="AU190" s="15" t="s">
        <v>90</v>
      </c>
    </row>
    <row r="191" s="1" customFormat="1" ht="16.5" customHeight="1">
      <c r="B191" s="37"/>
      <c r="C191" s="218" t="s">
        <v>432</v>
      </c>
      <c r="D191" s="218" t="s">
        <v>175</v>
      </c>
      <c r="E191" s="219" t="s">
        <v>1332</v>
      </c>
      <c r="F191" s="220" t="s">
        <v>1333</v>
      </c>
      <c r="G191" s="221" t="s">
        <v>463</v>
      </c>
      <c r="H191" s="222">
        <v>0.90000000000000002</v>
      </c>
      <c r="I191" s="223"/>
      <c r="J191" s="224">
        <f>ROUND(I191*H191,2)</f>
        <v>0</v>
      </c>
      <c r="K191" s="220" t="s">
        <v>274</v>
      </c>
      <c r="L191" s="42"/>
      <c r="M191" s="225" t="s">
        <v>1</v>
      </c>
      <c r="N191" s="226" t="s">
        <v>50</v>
      </c>
      <c r="O191" s="78"/>
      <c r="P191" s="227">
        <f>O191*H191</f>
        <v>0</v>
      </c>
      <c r="Q191" s="227">
        <v>0.0033400000000000001</v>
      </c>
      <c r="R191" s="227">
        <f>Q191*H191</f>
        <v>0.003006</v>
      </c>
      <c r="S191" s="227">
        <v>0.159</v>
      </c>
      <c r="T191" s="228">
        <f>S191*H191</f>
        <v>0.14310000000000001</v>
      </c>
      <c r="AR191" s="15" t="s">
        <v>192</v>
      </c>
      <c r="AT191" s="15" t="s">
        <v>175</v>
      </c>
      <c r="AU191" s="15" t="s">
        <v>90</v>
      </c>
      <c r="AY191" s="15" t="s">
        <v>174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5" t="s">
        <v>87</v>
      </c>
      <c r="BK191" s="229">
        <f>ROUND(I191*H191,2)</f>
        <v>0</v>
      </c>
      <c r="BL191" s="15" t="s">
        <v>192</v>
      </c>
      <c r="BM191" s="15" t="s">
        <v>1334</v>
      </c>
    </row>
    <row r="192" s="1" customFormat="1">
      <c r="B192" s="37"/>
      <c r="C192" s="38"/>
      <c r="D192" s="230" t="s">
        <v>181</v>
      </c>
      <c r="E192" s="38"/>
      <c r="F192" s="231" t="s">
        <v>1335</v>
      </c>
      <c r="G192" s="38"/>
      <c r="H192" s="38"/>
      <c r="I192" s="142"/>
      <c r="J192" s="38"/>
      <c r="K192" s="38"/>
      <c r="L192" s="42"/>
      <c r="M192" s="232"/>
      <c r="N192" s="78"/>
      <c r="O192" s="78"/>
      <c r="P192" s="78"/>
      <c r="Q192" s="78"/>
      <c r="R192" s="78"/>
      <c r="S192" s="78"/>
      <c r="T192" s="79"/>
      <c r="AT192" s="15" t="s">
        <v>181</v>
      </c>
      <c r="AU192" s="15" t="s">
        <v>90</v>
      </c>
    </row>
    <row r="193" s="12" customFormat="1">
      <c r="B193" s="236"/>
      <c r="C193" s="237"/>
      <c r="D193" s="230" t="s">
        <v>287</v>
      </c>
      <c r="E193" s="238" t="s">
        <v>1</v>
      </c>
      <c r="F193" s="239" t="s">
        <v>1336</v>
      </c>
      <c r="G193" s="237"/>
      <c r="H193" s="240">
        <v>0.90000000000000002</v>
      </c>
      <c r="I193" s="241"/>
      <c r="J193" s="237"/>
      <c r="K193" s="237"/>
      <c r="L193" s="242"/>
      <c r="M193" s="243"/>
      <c r="N193" s="244"/>
      <c r="O193" s="244"/>
      <c r="P193" s="244"/>
      <c r="Q193" s="244"/>
      <c r="R193" s="244"/>
      <c r="S193" s="244"/>
      <c r="T193" s="245"/>
      <c r="AT193" s="246" t="s">
        <v>287</v>
      </c>
      <c r="AU193" s="246" t="s">
        <v>90</v>
      </c>
      <c r="AV193" s="12" t="s">
        <v>90</v>
      </c>
      <c r="AW193" s="12" t="s">
        <v>40</v>
      </c>
      <c r="AX193" s="12" t="s">
        <v>87</v>
      </c>
      <c r="AY193" s="246" t="s">
        <v>174</v>
      </c>
    </row>
    <row r="194" s="11" customFormat="1" ht="20.88" customHeight="1">
      <c r="B194" s="202"/>
      <c r="C194" s="203"/>
      <c r="D194" s="204" t="s">
        <v>78</v>
      </c>
      <c r="E194" s="216" t="s">
        <v>799</v>
      </c>
      <c r="F194" s="216" t="s">
        <v>935</v>
      </c>
      <c r="G194" s="203"/>
      <c r="H194" s="203"/>
      <c r="I194" s="206"/>
      <c r="J194" s="217">
        <f>BK194</f>
        <v>0</v>
      </c>
      <c r="K194" s="203"/>
      <c r="L194" s="208"/>
      <c r="M194" s="209"/>
      <c r="N194" s="210"/>
      <c r="O194" s="210"/>
      <c r="P194" s="211">
        <f>SUM(P195:P196)</f>
        <v>0</v>
      </c>
      <c r="Q194" s="210"/>
      <c r="R194" s="211">
        <f>SUM(R195:R196)</f>
        <v>0</v>
      </c>
      <c r="S194" s="210"/>
      <c r="T194" s="212">
        <f>SUM(T195:T196)</f>
        <v>0</v>
      </c>
      <c r="AR194" s="213" t="s">
        <v>87</v>
      </c>
      <c r="AT194" s="214" t="s">
        <v>78</v>
      </c>
      <c r="AU194" s="214" t="s">
        <v>90</v>
      </c>
      <c r="AY194" s="213" t="s">
        <v>174</v>
      </c>
      <c r="BK194" s="215">
        <f>SUM(BK195:BK196)</f>
        <v>0</v>
      </c>
    </row>
    <row r="195" s="1" customFormat="1" ht="16.5" customHeight="1">
      <c r="B195" s="37"/>
      <c r="C195" s="218" t="s">
        <v>439</v>
      </c>
      <c r="D195" s="218" t="s">
        <v>175</v>
      </c>
      <c r="E195" s="219" t="s">
        <v>1093</v>
      </c>
      <c r="F195" s="220" t="s">
        <v>1094</v>
      </c>
      <c r="G195" s="221" t="s">
        <v>417</v>
      </c>
      <c r="H195" s="222">
        <v>34.673000000000002</v>
      </c>
      <c r="I195" s="223"/>
      <c r="J195" s="224">
        <f>ROUND(I195*H195,2)</f>
        <v>0</v>
      </c>
      <c r="K195" s="220" t="s">
        <v>274</v>
      </c>
      <c r="L195" s="42"/>
      <c r="M195" s="225" t="s">
        <v>1</v>
      </c>
      <c r="N195" s="226" t="s">
        <v>50</v>
      </c>
      <c r="O195" s="78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AR195" s="15" t="s">
        <v>192</v>
      </c>
      <c r="AT195" s="15" t="s">
        <v>175</v>
      </c>
      <c r="AU195" s="15" t="s">
        <v>187</v>
      </c>
      <c r="AY195" s="15" t="s">
        <v>174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5" t="s">
        <v>87</v>
      </c>
      <c r="BK195" s="229">
        <f>ROUND(I195*H195,2)</f>
        <v>0</v>
      </c>
      <c r="BL195" s="15" t="s">
        <v>192</v>
      </c>
      <c r="BM195" s="15" t="s">
        <v>1337</v>
      </c>
    </row>
    <row r="196" s="1" customFormat="1">
      <c r="B196" s="37"/>
      <c r="C196" s="38"/>
      <c r="D196" s="230" t="s">
        <v>181</v>
      </c>
      <c r="E196" s="38"/>
      <c r="F196" s="231" t="s">
        <v>1096</v>
      </c>
      <c r="G196" s="38"/>
      <c r="H196" s="38"/>
      <c r="I196" s="142"/>
      <c r="J196" s="38"/>
      <c r="K196" s="38"/>
      <c r="L196" s="42"/>
      <c r="M196" s="232"/>
      <c r="N196" s="78"/>
      <c r="O196" s="78"/>
      <c r="P196" s="78"/>
      <c r="Q196" s="78"/>
      <c r="R196" s="78"/>
      <c r="S196" s="78"/>
      <c r="T196" s="79"/>
      <c r="AT196" s="15" t="s">
        <v>181</v>
      </c>
      <c r="AU196" s="15" t="s">
        <v>187</v>
      </c>
    </row>
    <row r="197" s="11" customFormat="1" ht="22.8" customHeight="1">
      <c r="B197" s="202"/>
      <c r="C197" s="203"/>
      <c r="D197" s="204" t="s">
        <v>78</v>
      </c>
      <c r="E197" s="216" t="s">
        <v>1097</v>
      </c>
      <c r="F197" s="216" t="s">
        <v>1098</v>
      </c>
      <c r="G197" s="203"/>
      <c r="H197" s="203"/>
      <c r="I197" s="206"/>
      <c r="J197" s="217">
        <f>BK197</f>
        <v>0</v>
      </c>
      <c r="K197" s="203"/>
      <c r="L197" s="208"/>
      <c r="M197" s="209"/>
      <c r="N197" s="210"/>
      <c r="O197" s="210"/>
      <c r="P197" s="211">
        <f>SUM(P198:P204)</f>
        <v>0</v>
      </c>
      <c r="Q197" s="210"/>
      <c r="R197" s="211">
        <f>SUM(R198:R204)</f>
        <v>0</v>
      </c>
      <c r="S197" s="210"/>
      <c r="T197" s="212">
        <f>SUM(T198:T204)</f>
        <v>0</v>
      </c>
      <c r="AR197" s="213" t="s">
        <v>87</v>
      </c>
      <c r="AT197" s="214" t="s">
        <v>78</v>
      </c>
      <c r="AU197" s="214" t="s">
        <v>87</v>
      </c>
      <c r="AY197" s="213" t="s">
        <v>174</v>
      </c>
      <c r="BK197" s="215">
        <f>SUM(BK198:BK204)</f>
        <v>0</v>
      </c>
    </row>
    <row r="198" s="1" customFormat="1" ht="16.5" customHeight="1">
      <c r="B198" s="37"/>
      <c r="C198" s="218" t="s">
        <v>444</v>
      </c>
      <c r="D198" s="218" t="s">
        <v>175</v>
      </c>
      <c r="E198" s="219" t="s">
        <v>1099</v>
      </c>
      <c r="F198" s="220" t="s">
        <v>1100</v>
      </c>
      <c r="G198" s="221" t="s">
        <v>417</v>
      </c>
      <c r="H198" s="222">
        <v>0.17499999999999999</v>
      </c>
      <c r="I198" s="223"/>
      <c r="J198" s="224">
        <f>ROUND(I198*H198,2)</f>
        <v>0</v>
      </c>
      <c r="K198" s="220" t="s">
        <v>274</v>
      </c>
      <c r="L198" s="42"/>
      <c r="M198" s="225" t="s">
        <v>1</v>
      </c>
      <c r="N198" s="226" t="s">
        <v>50</v>
      </c>
      <c r="O198" s="78"/>
      <c r="P198" s="227">
        <f>O198*H198</f>
        <v>0</v>
      </c>
      <c r="Q198" s="227">
        <v>0</v>
      </c>
      <c r="R198" s="227">
        <f>Q198*H198</f>
        <v>0</v>
      </c>
      <c r="S198" s="227">
        <v>0</v>
      </c>
      <c r="T198" s="228">
        <f>S198*H198</f>
        <v>0</v>
      </c>
      <c r="AR198" s="15" t="s">
        <v>192</v>
      </c>
      <c r="AT198" s="15" t="s">
        <v>175</v>
      </c>
      <c r="AU198" s="15" t="s">
        <v>90</v>
      </c>
      <c r="AY198" s="15" t="s">
        <v>174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5" t="s">
        <v>87</v>
      </c>
      <c r="BK198" s="229">
        <f>ROUND(I198*H198,2)</f>
        <v>0</v>
      </c>
      <c r="BL198" s="15" t="s">
        <v>192</v>
      </c>
      <c r="BM198" s="15" t="s">
        <v>1338</v>
      </c>
    </row>
    <row r="199" s="1" customFormat="1">
      <c r="B199" s="37"/>
      <c r="C199" s="38"/>
      <c r="D199" s="230" t="s">
        <v>181</v>
      </c>
      <c r="E199" s="38"/>
      <c r="F199" s="231" t="s">
        <v>1102</v>
      </c>
      <c r="G199" s="38"/>
      <c r="H199" s="38"/>
      <c r="I199" s="142"/>
      <c r="J199" s="38"/>
      <c r="K199" s="38"/>
      <c r="L199" s="42"/>
      <c r="M199" s="232"/>
      <c r="N199" s="78"/>
      <c r="O199" s="78"/>
      <c r="P199" s="78"/>
      <c r="Q199" s="78"/>
      <c r="R199" s="78"/>
      <c r="S199" s="78"/>
      <c r="T199" s="79"/>
      <c r="AT199" s="15" t="s">
        <v>181</v>
      </c>
      <c r="AU199" s="15" t="s">
        <v>90</v>
      </c>
    </row>
    <row r="200" s="1" customFormat="1" ht="16.5" customHeight="1">
      <c r="B200" s="37"/>
      <c r="C200" s="218" t="s">
        <v>450</v>
      </c>
      <c r="D200" s="218" t="s">
        <v>175</v>
      </c>
      <c r="E200" s="219" t="s">
        <v>1103</v>
      </c>
      <c r="F200" s="220" t="s">
        <v>1104</v>
      </c>
      <c r="G200" s="221" t="s">
        <v>417</v>
      </c>
      <c r="H200" s="222">
        <v>0.17499999999999999</v>
      </c>
      <c r="I200" s="223"/>
      <c r="J200" s="224">
        <f>ROUND(I200*H200,2)</f>
        <v>0</v>
      </c>
      <c r="K200" s="220" t="s">
        <v>274</v>
      </c>
      <c r="L200" s="42"/>
      <c r="M200" s="225" t="s">
        <v>1</v>
      </c>
      <c r="N200" s="226" t="s">
        <v>50</v>
      </c>
      <c r="O200" s="78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AR200" s="15" t="s">
        <v>192</v>
      </c>
      <c r="AT200" s="15" t="s">
        <v>175</v>
      </c>
      <c r="AU200" s="15" t="s">
        <v>90</v>
      </c>
      <c r="AY200" s="15" t="s">
        <v>174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5" t="s">
        <v>87</v>
      </c>
      <c r="BK200" s="229">
        <f>ROUND(I200*H200,2)</f>
        <v>0</v>
      </c>
      <c r="BL200" s="15" t="s">
        <v>192</v>
      </c>
      <c r="BM200" s="15" t="s">
        <v>1339</v>
      </c>
    </row>
    <row r="201" s="1" customFormat="1">
      <c r="B201" s="37"/>
      <c r="C201" s="38"/>
      <c r="D201" s="230" t="s">
        <v>181</v>
      </c>
      <c r="E201" s="38"/>
      <c r="F201" s="231" t="s">
        <v>1106</v>
      </c>
      <c r="G201" s="38"/>
      <c r="H201" s="38"/>
      <c r="I201" s="142"/>
      <c r="J201" s="38"/>
      <c r="K201" s="38"/>
      <c r="L201" s="42"/>
      <c r="M201" s="232"/>
      <c r="N201" s="78"/>
      <c r="O201" s="78"/>
      <c r="P201" s="78"/>
      <c r="Q201" s="78"/>
      <c r="R201" s="78"/>
      <c r="S201" s="78"/>
      <c r="T201" s="79"/>
      <c r="AT201" s="15" t="s">
        <v>181</v>
      </c>
      <c r="AU201" s="15" t="s">
        <v>90</v>
      </c>
    </row>
    <row r="202" s="1" customFormat="1" ht="16.5" customHeight="1">
      <c r="B202" s="37"/>
      <c r="C202" s="218" t="s">
        <v>455</v>
      </c>
      <c r="D202" s="218" t="s">
        <v>175</v>
      </c>
      <c r="E202" s="219" t="s">
        <v>1107</v>
      </c>
      <c r="F202" s="220" t="s">
        <v>1108</v>
      </c>
      <c r="G202" s="221" t="s">
        <v>417</v>
      </c>
      <c r="H202" s="222">
        <v>1.925</v>
      </c>
      <c r="I202" s="223"/>
      <c r="J202" s="224">
        <f>ROUND(I202*H202,2)</f>
        <v>0</v>
      </c>
      <c r="K202" s="220" t="s">
        <v>274</v>
      </c>
      <c r="L202" s="42"/>
      <c r="M202" s="225" t="s">
        <v>1</v>
      </c>
      <c r="N202" s="226" t="s">
        <v>50</v>
      </c>
      <c r="O202" s="78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AR202" s="15" t="s">
        <v>192</v>
      </c>
      <c r="AT202" s="15" t="s">
        <v>175</v>
      </c>
      <c r="AU202" s="15" t="s">
        <v>90</v>
      </c>
      <c r="AY202" s="15" t="s">
        <v>174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5" t="s">
        <v>87</v>
      </c>
      <c r="BK202" s="229">
        <f>ROUND(I202*H202,2)</f>
        <v>0</v>
      </c>
      <c r="BL202" s="15" t="s">
        <v>192</v>
      </c>
      <c r="BM202" s="15" t="s">
        <v>1340</v>
      </c>
    </row>
    <row r="203" s="1" customFormat="1">
      <c r="B203" s="37"/>
      <c r="C203" s="38"/>
      <c r="D203" s="230" t="s">
        <v>181</v>
      </c>
      <c r="E203" s="38"/>
      <c r="F203" s="231" t="s">
        <v>1110</v>
      </c>
      <c r="G203" s="38"/>
      <c r="H203" s="38"/>
      <c r="I203" s="142"/>
      <c r="J203" s="38"/>
      <c r="K203" s="38"/>
      <c r="L203" s="42"/>
      <c r="M203" s="232"/>
      <c r="N203" s="78"/>
      <c r="O203" s="78"/>
      <c r="P203" s="78"/>
      <c r="Q203" s="78"/>
      <c r="R203" s="78"/>
      <c r="S203" s="78"/>
      <c r="T203" s="79"/>
      <c r="AT203" s="15" t="s">
        <v>181</v>
      </c>
      <c r="AU203" s="15" t="s">
        <v>90</v>
      </c>
    </row>
    <row r="204" s="12" customFormat="1">
      <c r="B204" s="236"/>
      <c r="C204" s="237"/>
      <c r="D204" s="230" t="s">
        <v>287</v>
      </c>
      <c r="E204" s="237"/>
      <c r="F204" s="239" t="s">
        <v>1341</v>
      </c>
      <c r="G204" s="237"/>
      <c r="H204" s="240">
        <v>1.925</v>
      </c>
      <c r="I204" s="241"/>
      <c r="J204" s="237"/>
      <c r="K204" s="237"/>
      <c r="L204" s="242"/>
      <c r="M204" s="257"/>
      <c r="N204" s="258"/>
      <c r="O204" s="258"/>
      <c r="P204" s="258"/>
      <c r="Q204" s="258"/>
      <c r="R204" s="258"/>
      <c r="S204" s="258"/>
      <c r="T204" s="259"/>
      <c r="AT204" s="246" t="s">
        <v>287</v>
      </c>
      <c r="AU204" s="246" t="s">
        <v>90</v>
      </c>
      <c r="AV204" s="12" t="s">
        <v>90</v>
      </c>
      <c r="AW204" s="12" t="s">
        <v>4</v>
      </c>
      <c r="AX204" s="12" t="s">
        <v>87</v>
      </c>
      <c r="AY204" s="246" t="s">
        <v>174</v>
      </c>
    </row>
    <row r="205" s="1" customFormat="1" ht="6.96" customHeight="1">
      <c r="B205" s="56"/>
      <c r="C205" s="57"/>
      <c r="D205" s="57"/>
      <c r="E205" s="57"/>
      <c r="F205" s="57"/>
      <c r="G205" s="57"/>
      <c r="H205" s="57"/>
      <c r="I205" s="169"/>
      <c r="J205" s="57"/>
      <c r="K205" s="57"/>
      <c r="L205" s="42"/>
    </row>
  </sheetData>
  <sheetProtection sheet="1" autoFilter="0" formatColumns="0" formatRows="0" objects="1" scenarios="1" spinCount="100000" saltValue="GxPuBBC2u7W2KuzHpRLRLzJQsv++opXSpL0roGgJ4LJC8do2PuVF/HeIhbJ0h6bvXJf6/F1hLAmx4eEVIJIO7g==" hashValue="/xr8Vf5dqM9I+41P7iNQkhwpSolCRhOSJdGYrpgAbOmdt/4gvPqaQJCByt/6isW+FyBnTZ8AV91Jpt1MsLJCpA==" algorithmName="SHA-512" password="CC35"/>
  <autoFilter ref="C92:K204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14.17" style="135" customWidth="1"/>
    <col min="10" max="10" width="23.5" customWidth="1"/>
    <col min="11" max="11" width="15.5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5" t="s">
        <v>116</v>
      </c>
    </row>
    <row r="3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8"/>
      <c r="AT3" s="15" t="s">
        <v>90</v>
      </c>
    </row>
    <row r="4" ht="24.96" customHeight="1">
      <c r="B4" s="18"/>
      <c r="D4" s="139" t="s">
        <v>143</v>
      </c>
      <c r="L4" s="18"/>
      <c r="M4" s="22" t="s">
        <v>10</v>
      </c>
      <c r="AT4" s="15" t="s">
        <v>4</v>
      </c>
    </row>
    <row r="5" ht="6.96" customHeight="1">
      <c r="B5" s="18"/>
      <c r="L5" s="18"/>
    </row>
    <row r="6" ht="12" customHeight="1">
      <c r="B6" s="18"/>
      <c r="D6" s="140" t="s">
        <v>16</v>
      </c>
      <c r="L6" s="18"/>
    </row>
    <row r="7" ht="16.5" customHeight="1">
      <c r="B7" s="18"/>
      <c r="E7" s="141" t="str">
        <f>'Rekapitulace stavby'!K6</f>
        <v>Kanalizace Stříbrná Skalice - III.etapa</v>
      </c>
      <c r="F7" s="140"/>
      <c r="G7" s="140"/>
      <c r="H7" s="140"/>
      <c r="L7" s="18"/>
    </row>
    <row r="8" s="1" customFormat="1" ht="12" customHeight="1">
      <c r="B8" s="42"/>
      <c r="D8" s="140" t="s">
        <v>144</v>
      </c>
      <c r="I8" s="142"/>
      <c r="L8" s="42"/>
    </row>
    <row r="9" s="1" customFormat="1" ht="36.96" customHeight="1">
      <c r="B9" s="42"/>
      <c r="E9" s="143" t="s">
        <v>1342</v>
      </c>
      <c r="F9" s="1"/>
      <c r="G9" s="1"/>
      <c r="H9" s="1"/>
      <c r="I9" s="142"/>
      <c r="L9" s="42"/>
    </row>
    <row r="10" s="1" customFormat="1">
      <c r="B10" s="42"/>
      <c r="I10" s="142"/>
      <c r="L10" s="42"/>
    </row>
    <row r="11" s="1" customFormat="1" ht="12" customHeight="1">
      <c r="B11" s="42"/>
      <c r="D11" s="140" t="s">
        <v>18</v>
      </c>
      <c r="F11" s="15" t="s">
        <v>89</v>
      </c>
      <c r="I11" s="144" t="s">
        <v>20</v>
      </c>
      <c r="J11" s="15" t="s">
        <v>244</v>
      </c>
      <c r="L11" s="42"/>
    </row>
    <row r="12" s="1" customFormat="1" ht="12" customHeight="1">
      <c r="B12" s="42"/>
      <c r="D12" s="140" t="s">
        <v>22</v>
      </c>
      <c r="F12" s="15" t="s">
        <v>245</v>
      </c>
      <c r="I12" s="144" t="s">
        <v>24</v>
      </c>
      <c r="J12" s="145" t="str">
        <f>'Rekapitulace stavby'!AN8</f>
        <v>30. 1. 2019</v>
      </c>
      <c r="L12" s="42"/>
    </row>
    <row r="13" s="1" customFormat="1" ht="21.84" customHeight="1">
      <c r="B13" s="42"/>
      <c r="D13" s="146" t="s">
        <v>26</v>
      </c>
      <c r="F13" s="147" t="s">
        <v>27</v>
      </c>
      <c r="I13" s="148" t="s">
        <v>28</v>
      </c>
      <c r="J13" s="147" t="s">
        <v>246</v>
      </c>
      <c r="L13" s="42"/>
    </row>
    <row r="14" s="1" customFormat="1" ht="12" customHeight="1">
      <c r="B14" s="42"/>
      <c r="D14" s="140" t="s">
        <v>30</v>
      </c>
      <c r="I14" s="144" t="s">
        <v>31</v>
      </c>
      <c r="J14" s="15" t="str">
        <f>IF('Rekapitulace stavby'!AN10="","",'Rekapitulace stavby'!AN10)</f>
        <v>00235750</v>
      </c>
      <c r="L14" s="42"/>
    </row>
    <row r="15" s="1" customFormat="1" ht="18" customHeight="1">
      <c r="B15" s="42"/>
      <c r="E15" s="15" t="str">
        <f>IF('Rekapitulace stavby'!E11="","",'Rekapitulace stavby'!E11)</f>
        <v>Obec Stříbrná Skalice</v>
      </c>
      <c r="I15" s="144" t="s">
        <v>34</v>
      </c>
      <c r="J15" s="15" t="str">
        <f>IF('Rekapitulace stavby'!AN11="","",'Rekapitulace stavby'!AN11)</f>
        <v/>
      </c>
      <c r="L15" s="42"/>
    </row>
    <row r="16" s="1" customFormat="1" ht="6.96" customHeight="1">
      <c r="B16" s="42"/>
      <c r="I16" s="142"/>
      <c r="L16" s="42"/>
    </row>
    <row r="17" s="1" customFormat="1" ht="12" customHeight="1">
      <c r="B17" s="42"/>
      <c r="D17" s="140" t="s">
        <v>35</v>
      </c>
      <c r="I17" s="144" t="s">
        <v>31</v>
      </c>
      <c r="J17" s="31" t="str">
        <f>'Rekapitulace stavby'!AN13</f>
        <v>Vyplň údaj</v>
      </c>
      <c r="L17" s="42"/>
    </row>
    <row r="18" s="1" customFormat="1" ht="18" customHeight="1">
      <c r="B18" s="42"/>
      <c r="E18" s="31" t="str">
        <f>'Rekapitulace stavby'!E14</f>
        <v>Vyplň údaj</v>
      </c>
      <c r="F18" s="15"/>
      <c r="G18" s="15"/>
      <c r="H18" s="15"/>
      <c r="I18" s="144" t="s">
        <v>34</v>
      </c>
      <c r="J18" s="31" t="str">
        <f>'Rekapitulace stavby'!AN14</f>
        <v>Vyplň údaj</v>
      </c>
      <c r="L18" s="42"/>
    </row>
    <row r="19" s="1" customFormat="1" ht="6.96" customHeight="1">
      <c r="B19" s="42"/>
      <c r="I19" s="142"/>
      <c r="L19" s="42"/>
    </row>
    <row r="20" s="1" customFormat="1" ht="12" customHeight="1">
      <c r="B20" s="42"/>
      <c r="D20" s="140" t="s">
        <v>37</v>
      </c>
      <c r="I20" s="144" t="s">
        <v>31</v>
      </c>
      <c r="J20" s="15" t="s">
        <v>1</v>
      </c>
      <c r="L20" s="42"/>
    </row>
    <row r="21" s="1" customFormat="1" ht="18" customHeight="1">
      <c r="B21" s="42"/>
      <c r="E21" s="15" t="s">
        <v>247</v>
      </c>
      <c r="I21" s="144" t="s">
        <v>34</v>
      </c>
      <c r="J21" s="15" t="s">
        <v>1</v>
      </c>
      <c r="L21" s="42"/>
    </row>
    <row r="22" s="1" customFormat="1" ht="6.96" customHeight="1">
      <c r="B22" s="42"/>
      <c r="I22" s="142"/>
      <c r="L22" s="42"/>
    </row>
    <row r="23" s="1" customFormat="1" ht="12" customHeight="1">
      <c r="B23" s="42"/>
      <c r="D23" s="140" t="s">
        <v>41</v>
      </c>
      <c r="I23" s="144" t="s">
        <v>31</v>
      </c>
      <c r="J23" s="15" t="s">
        <v>1</v>
      </c>
      <c r="L23" s="42"/>
    </row>
    <row r="24" s="1" customFormat="1" ht="18" customHeight="1">
      <c r="B24" s="42"/>
      <c r="E24" s="15" t="s">
        <v>42</v>
      </c>
      <c r="I24" s="144" t="s">
        <v>34</v>
      </c>
      <c r="J24" s="15" t="s">
        <v>1</v>
      </c>
      <c r="L24" s="42"/>
    </row>
    <row r="25" s="1" customFormat="1" ht="6.96" customHeight="1">
      <c r="B25" s="42"/>
      <c r="I25" s="142"/>
      <c r="L25" s="42"/>
    </row>
    <row r="26" s="1" customFormat="1" ht="12" customHeight="1">
      <c r="B26" s="42"/>
      <c r="D26" s="140" t="s">
        <v>43</v>
      </c>
      <c r="I26" s="142"/>
      <c r="L26" s="42"/>
    </row>
    <row r="27" s="7" customFormat="1" ht="16.5" customHeight="1">
      <c r="B27" s="149"/>
      <c r="E27" s="150" t="s">
        <v>1</v>
      </c>
      <c r="F27" s="150"/>
      <c r="G27" s="150"/>
      <c r="H27" s="150"/>
      <c r="I27" s="151"/>
      <c r="L27" s="149"/>
    </row>
    <row r="28" s="1" customFormat="1" ht="6.96" customHeight="1">
      <c r="B28" s="42"/>
      <c r="I28" s="142"/>
      <c r="L28" s="42"/>
    </row>
    <row r="29" s="1" customFormat="1" ht="6.96" customHeight="1">
      <c r="B29" s="42"/>
      <c r="D29" s="70"/>
      <c r="E29" s="70"/>
      <c r="F29" s="70"/>
      <c r="G29" s="70"/>
      <c r="H29" s="70"/>
      <c r="I29" s="152"/>
      <c r="J29" s="70"/>
      <c r="K29" s="70"/>
      <c r="L29" s="42"/>
    </row>
    <row r="30" s="1" customFormat="1" ht="25.44" customHeight="1">
      <c r="B30" s="42"/>
      <c r="D30" s="153" t="s">
        <v>45</v>
      </c>
      <c r="I30" s="142"/>
      <c r="J30" s="154">
        <f>ROUND(J85, 2)</f>
        <v>0</v>
      </c>
      <c r="L30" s="42"/>
    </row>
    <row r="31" s="1" customFormat="1" ht="6.96" customHeight="1">
      <c r="B31" s="42"/>
      <c r="D31" s="70"/>
      <c r="E31" s="70"/>
      <c r="F31" s="70"/>
      <c r="G31" s="70"/>
      <c r="H31" s="70"/>
      <c r="I31" s="152"/>
      <c r="J31" s="70"/>
      <c r="K31" s="70"/>
      <c r="L31" s="42"/>
    </row>
    <row r="32" s="1" customFormat="1" ht="14.4" customHeight="1">
      <c r="B32" s="42"/>
      <c r="F32" s="155" t="s">
        <v>47</v>
      </c>
      <c r="I32" s="156" t="s">
        <v>46</v>
      </c>
      <c r="J32" s="155" t="s">
        <v>48</v>
      </c>
      <c r="L32" s="42"/>
    </row>
    <row r="33" s="1" customFormat="1" ht="14.4" customHeight="1">
      <c r="B33" s="42"/>
      <c r="D33" s="140" t="s">
        <v>49</v>
      </c>
      <c r="E33" s="140" t="s">
        <v>50</v>
      </c>
      <c r="F33" s="157">
        <f>ROUND((SUM(BE85:BE214)),  2)</f>
        <v>0</v>
      </c>
      <c r="I33" s="158">
        <v>0.20999999999999999</v>
      </c>
      <c r="J33" s="157">
        <f>ROUND(((SUM(BE85:BE214))*I33),  2)</f>
        <v>0</v>
      </c>
      <c r="L33" s="42"/>
    </row>
    <row r="34" s="1" customFormat="1" ht="14.4" customHeight="1">
      <c r="B34" s="42"/>
      <c r="E34" s="140" t="s">
        <v>51</v>
      </c>
      <c r="F34" s="157">
        <f>ROUND((SUM(BF85:BF214)),  2)</f>
        <v>0</v>
      </c>
      <c r="I34" s="158">
        <v>0.14999999999999999</v>
      </c>
      <c r="J34" s="157">
        <f>ROUND(((SUM(BF85:BF214))*I34),  2)</f>
        <v>0</v>
      </c>
      <c r="L34" s="42"/>
    </row>
    <row r="35" hidden="1" s="1" customFormat="1" ht="14.4" customHeight="1">
      <c r="B35" s="42"/>
      <c r="E35" s="140" t="s">
        <v>52</v>
      </c>
      <c r="F35" s="157">
        <f>ROUND((SUM(BG85:BG214)),  2)</f>
        <v>0</v>
      </c>
      <c r="I35" s="158">
        <v>0.20999999999999999</v>
      </c>
      <c r="J35" s="157">
        <f>0</f>
        <v>0</v>
      </c>
      <c r="L35" s="42"/>
    </row>
    <row r="36" hidden="1" s="1" customFormat="1" ht="14.4" customHeight="1">
      <c r="B36" s="42"/>
      <c r="E36" s="140" t="s">
        <v>53</v>
      </c>
      <c r="F36" s="157">
        <f>ROUND((SUM(BH85:BH214)),  2)</f>
        <v>0</v>
      </c>
      <c r="I36" s="158">
        <v>0.14999999999999999</v>
      </c>
      <c r="J36" s="157">
        <f>0</f>
        <v>0</v>
      </c>
      <c r="L36" s="42"/>
    </row>
    <row r="37" hidden="1" s="1" customFormat="1" ht="14.4" customHeight="1">
      <c r="B37" s="42"/>
      <c r="E37" s="140" t="s">
        <v>54</v>
      </c>
      <c r="F37" s="157">
        <f>ROUND((SUM(BI85:BI214)),  2)</f>
        <v>0</v>
      </c>
      <c r="I37" s="158">
        <v>0</v>
      </c>
      <c r="J37" s="157">
        <f>0</f>
        <v>0</v>
      </c>
      <c r="L37" s="42"/>
    </row>
    <row r="38" s="1" customFormat="1" ht="6.96" customHeight="1">
      <c r="B38" s="42"/>
      <c r="I38" s="142"/>
      <c r="L38" s="42"/>
    </row>
    <row r="39" s="1" customFormat="1" ht="25.44" customHeight="1">
      <c r="B39" s="42"/>
      <c r="C39" s="159"/>
      <c r="D39" s="160" t="s">
        <v>55</v>
      </c>
      <c r="E39" s="161"/>
      <c r="F39" s="161"/>
      <c r="G39" s="162" t="s">
        <v>56</v>
      </c>
      <c r="H39" s="163" t="s">
        <v>57</v>
      </c>
      <c r="I39" s="164"/>
      <c r="J39" s="165">
        <f>SUM(J30:J37)</f>
        <v>0</v>
      </c>
      <c r="K39" s="166"/>
      <c r="L39" s="42"/>
    </row>
    <row r="40" s="1" customFormat="1" ht="14.4" customHeight="1">
      <c r="B40" s="167"/>
      <c r="C40" s="168"/>
      <c r="D40" s="168"/>
      <c r="E40" s="168"/>
      <c r="F40" s="168"/>
      <c r="G40" s="168"/>
      <c r="H40" s="168"/>
      <c r="I40" s="169"/>
      <c r="J40" s="168"/>
      <c r="K40" s="168"/>
      <c r="L40" s="42"/>
    </row>
    <row r="44" s="1" customFormat="1" ht="6.96" customHeight="1">
      <c r="B44" s="170"/>
      <c r="C44" s="171"/>
      <c r="D44" s="171"/>
      <c r="E44" s="171"/>
      <c r="F44" s="171"/>
      <c r="G44" s="171"/>
      <c r="H44" s="171"/>
      <c r="I44" s="172"/>
      <c r="J44" s="171"/>
      <c r="K44" s="171"/>
      <c r="L44" s="42"/>
    </row>
    <row r="45" s="1" customFormat="1" ht="24.96" customHeight="1">
      <c r="B45" s="37"/>
      <c r="C45" s="21" t="s">
        <v>151</v>
      </c>
      <c r="D45" s="38"/>
      <c r="E45" s="38"/>
      <c r="F45" s="38"/>
      <c r="G45" s="38"/>
      <c r="H45" s="38"/>
      <c r="I45" s="142"/>
      <c r="J45" s="38"/>
      <c r="K45" s="38"/>
      <c r="L45" s="42"/>
    </row>
    <row r="46" s="1" customFormat="1" ht="6.96" customHeight="1">
      <c r="B46" s="37"/>
      <c r="C46" s="38"/>
      <c r="D46" s="38"/>
      <c r="E46" s="38"/>
      <c r="F46" s="38"/>
      <c r="G46" s="38"/>
      <c r="H46" s="38"/>
      <c r="I46" s="142"/>
      <c r="J46" s="38"/>
      <c r="K46" s="38"/>
      <c r="L46" s="42"/>
    </row>
    <row r="47" s="1" customFormat="1" ht="12" customHeight="1">
      <c r="B47" s="37"/>
      <c r="C47" s="30" t="s">
        <v>16</v>
      </c>
      <c r="D47" s="38"/>
      <c r="E47" s="38"/>
      <c r="F47" s="38"/>
      <c r="G47" s="38"/>
      <c r="H47" s="38"/>
      <c r="I47" s="142"/>
      <c r="J47" s="38"/>
      <c r="K47" s="38"/>
      <c r="L47" s="42"/>
    </row>
    <row r="48" s="1" customFormat="1" ht="16.5" customHeight="1">
      <c r="B48" s="37"/>
      <c r="C48" s="38"/>
      <c r="D48" s="38"/>
      <c r="E48" s="173" t="str">
        <f>E7</f>
        <v>Kanalizace Stříbrná Skalice - III.etapa</v>
      </c>
      <c r="F48" s="30"/>
      <c r="G48" s="30"/>
      <c r="H48" s="30"/>
      <c r="I48" s="142"/>
      <c r="J48" s="38"/>
      <c r="K48" s="38"/>
      <c r="L48" s="42"/>
    </row>
    <row r="49" s="1" customFormat="1" ht="12" customHeight="1">
      <c r="B49" s="37"/>
      <c r="C49" s="30" t="s">
        <v>144</v>
      </c>
      <c r="D49" s="38"/>
      <c r="E49" s="38"/>
      <c r="F49" s="38"/>
      <c r="G49" s="38"/>
      <c r="H49" s="38"/>
      <c r="I49" s="142"/>
      <c r="J49" s="38"/>
      <c r="K49" s="38"/>
      <c r="L49" s="42"/>
    </row>
    <row r="50" s="1" customFormat="1" ht="16.5" customHeight="1">
      <c r="B50" s="37"/>
      <c r="C50" s="38"/>
      <c r="D50" s="38"/>
      <c r="E50" s="63" t="str">
        <f>E9</f>
        <v>2019_01_03 - SO 1.01 Podtlaková stanice VS 1 - rozvody elektro a hromosvod</v>
      </c>
      <c r="F50" s="38"/>
      <c r="G50" s="38"/>
      <c r="H50" s="38"/>
      <c r="I50" s="142"/>
      <c r="J50" s="38"/>
      <c r="K50" s="38"/>
      <c r="L50" s="42"/>
    </row>
    <row r="51" s="1" customFormat="1" ht="6.96" customHeight="1">
      <c r="B51" s="37"/>
      <c r="C51" s="38"/>
      <c r="D51" s="38"/>
      <c r="E51" s="38"/>
      <c r="F51" s="38"/>
      <c r="G51" s="38"/>
      <c r="H51" s="38"/>
      <c r="I51" s="142"/>
      <c r="J51" s="38"/>
      <c r="K51" s="38"/>
      <c r="L51" s="42"/>
    </row>
    <row r="52" s="1" customFormat="1" ht="12" customHeight="1">
      <c r="B52" s="37"/>
      <c r="C52" s="30" t="s">
        <v>22</v>
      </c>
      <c r="D52" s="38"/>
      <c r="E52" s="38"/>
      <c r="F52" s="25" t="str">
        <f>F12</f>
        <v xml:space="preserve"> </v>
      </c>
      <c r="G52" s="38"/>
      <c r="H52" s="38"/>
      <c r="I52" s="144" t="s">
        <v>24</v>
      </c>
      <c r="J52" s="66" t="str">
        <f>IF(J12="","",J12)</f>
        <v>30. 1. 2019</v>
      </c>
      <c r="K52" s="38"/>
      <c r="L52" s="42"/>
    </row>
    <row r="53" s="1" customFormat="1" ht="6.96" customHeight="1">
      <c r="B53" s="37"/>
      <c r="C53" s="38"/>
      <c r="D53" s="38"/>
      <c r="E53" s="38"/>
      <c r="F53" s="38"/>
      <c r="G53" s="38"/>
      <c r="H53" s="38"/>
      <c r="I53" s="142"/>
      <c r="J53" s="38"/>
      <c r="K53" s="38"/>
      <c r="L53" s="42"/>
    </row>
    <row r="54" s="1" customFormat="1" ht="13.65" customHeight="1">
      <c r="B54" s="37"/>
      <c r="C54" s="30" t="s">
        <v>30</v>
      </c>
      <c r="D54" s="38"/>
      <c r="E54" s="38"/>
      <c r="F54" s="25" t="str">
        <f>E15</f>
        <v>Obec Stříbrná Skalice</v>
      </c>
      <c r="G54" s="38"/>
      <c r="H54" s="38"/>
      <c r="I54" s="144" t="s">
        <v>37</v>
      </c>
      <c r="J54" s="35" t="str">
        <f>E21</f>
        <v>VRV a.s.</v>
      </c>
      <c r="K54" s="38"/>
      <c r="L54" s="42"/>
    </row>
    <row r="55" s="1" customFormat="1" ht="13.65" customHeight="1">
      <c r="B55" s="37"/>
      <c r="C55" s="30" t="s">
        <v>35</v>
      </c>
      <c r="D55" s="38"/>
      <c r="E55" s="38"/>
      <c r="F55" s="25" t="str">
        <f>IF(E18="","",E18)</f>
        <v>Vyplň údaj</v>
      </c>
      <c r="G55" s="38"/>
      <c r="H55" s="38"/>
      <c r="I55" s="144" t="s">
        <v>41</v>
      </c>
      <c r="J55" s="35" t="str">
        <f>E24</f>
        <v>Dvořák</v>
      </c>
      <c r="K55" s="38"/>
      <c r="L55" s="42"/>
    </row>
    <row r="56" s="1" customFormat="1" ht="10.32" customHeight="1">
      <c r="B56" s="37"/>
      <c r="C56" s="38"/>
      <c r="D56" s="38"/>
      <c r="E56" s="38"/>
      <c r="F56" s="38"/>
      <c r="G56" s="38"/>
      <c r="H56" s="38"/>
      <c r="I56" s="142"/>
      <c r="J56" s="38"/>
      <c r="K56" s="38"/>
      <c r="L56" s="42"/>
    </row>
    <row r="57" s="1" customFormat="1" ht="29.28" customHeight="1">
      <c r="B57" s="37"/>
      <c r="C57" s="174" t="s">
        <v>152</v>
      </c>
      <c r="D57" s="175"/>
      <c r="E57" s="175"/>
      <c r="F57" s="175"/>
      <c r="G57" s="175"/>
      <c r="H57" s="175"/>
      <c r="I57" s="176"/>
      <c r="J57" s="177" t="s">
        <v>153</v>
      </c>
      <c r="K57" s="175"/>
      <c r="L57" s="42"/>
    </row>
    <row r="58" s="1" customFormat="1" ht="10.32" customHeight="1">
      <c r="B58" s="37"/>
      <c r="C58" s="38"/>
      <c r="D58" s="38"/>
      <c r="E58" s="38"/>
      <c r="F58" s="38"/>
      <c r="G58" s="38"/>
      <c r="H58" s="38"/>
      <c r="I58" s="142"/>
      <c r="J58" s="38"/>
      <c r="K58" s="38"/>
      <c r="L58" s="42"/>
    </row>
    <row r="59" s="1" customFormat="1" ht="22.8" customHeight="1">
      <c r="B59" s="37"/>
      <c r="C59" s="178" t="s">
        <v>154</v>
      </c>
      <c r="D59" s="38"/>
      <c r="E59" s="38"/>
      <c r="F59" s="38"/>
      <c r="G59" s="38"/>
      <c r="H59" s="38"/>
      <c r="I59" s="142"/>
      <c r="J59" s="97">
        <f>J85</f>
        <v>0</v>
      </c>
      <c r="K59" s="38"/>
      <c r="L59" s="42"/>
      <c r="AU59" s="15" t="s">
        <v>155</v>
      </c>
    </row>
    <row r="60" s="8" customFormat="1" ht="24.96" customHeight="1">
      <c r="B60" s="179"/>
      <c r="C60" s="180"/>
      <c r="D60" s="181" t="s">
        <v>248</v>
      </c>
      <c r="E60" s="182"/>
      <c r="F60" s="182"/>
      <c r="G60" s="182"/>
      <c r="H60" s="182"/>
      <c r="I60" s="183"/>
      <c r="J60" s="184">
        <f>J86</f>
        <v>0</v>
      </c>
      <c r="K60" s="180"/>
      <c r="L60" s="185"/>
    </row>
    <row r="61" s="9" customFormat="1" ht="19.92" customHeight="1">
      <c r="B61" s="186"/>
      <c r="C61" s="121"/>
      <c r="D61" s="187" t="s">
        <v>249</v>
      </c>
      <c r="E61" s="188"/>
      <c r="F61" s="188"/>
      <c r="G61" s="188"/>
      <c r="H61" s="188"/>
      <c r="I61" s="189"/>
      <c r="J61" s="190">
        <f>J87</f>
        <v>0</v>
      </c>
      <c r="K61" s="121"/>
      <c r="L61" s="191"/>
    </row>
    <row r="62" s="9" customFormat="1" ht="19.92" customHeight="1">
      <c r="B62" s="186"/>
      <c r="C62" s="121"/>
      <c r="D62" s="187" t="s">
        <v>252</v>
      </c>
      <c r="E62" s="188"/>
      <c r="F62" s="188"/>
      <c r="G62" s="188"/>
      <c r="H62" s="188"/>
      <c r="I62" s="189"/>
      <c r="J62" s="190">
        <f>J109</f>
        <v>0</v>
      </c>
      <c r="K62" s="121"/>
      <c r="L62" s="191"/>
    </row>
    <row r="63" s="8" customFormat="1" ht="24.96" customHeight="1">
      <c r="B63" s="179"/>
      <c r="C63" s="180"/>
      <c r="D63" s="181" t="s">
        <v>256</v>
      </c>
      <c r="E63" s="182"/>
      <c r="F63" s="182"/>
      <c r="G63" s="182"/>
      <c r="H63" s="182"/>
      <c r="I63" s="183"/>
      <c r="J63" s="184">
        <f>J113</f>
        <v>0</v>
      </c>
      <c r="K63" s="180"/>
      <c r="L63" s="185"/>
    </row>
    <row r="64" s="9" customFormat="1" ht="19.92" customHeight="1">
      <c r="B64" s="186"/>
      <c r="C64" s="121"/>
      <c r="D64" s="187" t="s">
        <v>1343</v>
      </c>
      <c r="E64" s="188"/>
      <c r="F64" s="188"/>
      <c r="G64" s="188"/>
      <c r="H64" s="188"/>
      <c r="I64" s="189"/>
      <c r="J64" s="190">
        <f>J114</f>
        <v>0</v>
      </c>
      <c r="K64" s="121"/>
      <c r="L64" s="191"/>
    </row>
    <row r="65" s="9" customFormat="1" ht="19.92" customHeight="1">
      <c r="B65" s="186"/>
      <c r="C65" s="121"/>
      <c r="D65" s="187" t="s">
        <v>1344</v>
      </c>
      <c r="E65" s="188"/>
      <c r="F65" s="188"/>
      <c r="G65" s="188"/>
      <c r="H65" s="188"/>
      <c r="I65" s="189"/>
      <c r="J65" s="190">
        <f>J207</f>
        <v>0</v>
      </c>
      <c r="K65" s="121"/>
      <c r="L65" s="191"/>
    </row>
    <row r="66" s="1" customFormat="1" ht="21.84" customHeight="1">
      <c r="B66" s="37"/>
      <c r="C66" s="38"/>
      <c r="D66" s="38"/>
      <c r="E66" s="38"/>
      <c r="F66" s="38"/>
      <c r="G66" s="38"/>
      <c r="H66" s="38"/>
      <c r="I66" s="142"/>
      <c r="J66" s="38"/>
      <c r="K66" s="38"/>
      <c r="L66" s="42"/>
    </row>
    <row r="67" s="1" customFormat="1" ht="6.96" customHeight="1">
      <c r="B67" s="56"/>
      <c r="C67" s="57"/>
      <c r="D67" s="57"/>
      <c r="E67" s="57"/>
      <c r="F67" s="57"/>
      <c r="G67" s="57"/>
      <c r="H67" s="57"/>
      <c r="I67" s="169"/>
      <c r="J67" s="57"/>
      <c r="K67" s="57"/>
      <c r="L67" s="42"/>
    </row>
    <row r="71" s="1" customFormat="1" ht="6.96" customHeight="1">
      <c r="B71" s="58"/>
      <c r="C71" s="59"/>
      <c r="D71" s="59"/>
      <c r="E71" s="59"/>
      <c r="F71" s="59"/>
      <c r="G71" s="59"/>
      <c r="H71" s="59"/>
      <c r="I71" s="172"/>
      <c r="J71" s="59"/>
      <c r="K71" s="59"/>
      <c r="L71" s="42"/>
    </row>
    <row r="72" s="1" customFormat="1" ht="24.96" customHeight="1">
      <c r="B72" s="37"/>
      <c r="C72" s="21" t="s">
        <v>158</v>
      </c>
      <c r="D72" s="38"/>
      <c r="E72" s="38"/>
      <c r="F72" s="38"/>
      <c r="G72" s="38"/>
      <c r="H72" s="38"/>
      <c r="I72" s="142"/>
      <c r="J72" s="38"/>
      <c r="K72" s="38"/>
      <c r="L72" s="42"/>
    </row>
    <row r="73" s="1" customFormat="1" ht="6.96" customHeight="1">
      <c r="B73" s="37"/>
      <c r="C73" s="38"/>
      <c r="D73" s="38"/>
      <c r="E73" s="38"/>
      <c r="F73" s="38"/>
      <c r="G73" s="38"/>
      <c r="H73" s="38"/>
      <c r="I73" s="142"/>
      <c r="J73" s="38"/>
      <c r="K73" s="38"/>
      <c r="L73" s="42"/>
    </row>
    <row r="74" s="1" customFormat="1" ht="12" customHeight="1">
      <c r="B74" s="37"/>
      <c r="C74" s="30" t="s">
        <v>16</v>
      </c>
      <c r="D74" s="38"/>
      <c r="E74" s="38"/>
      <c r="F74" s="38"/>
      <c r="G74" s="38"/>
      <c r="H74" s="38"/>
      <c r="I74" s="142"/>
      <c r="J74" s="38"/>
      <c r="K74" s="38"/>
      <c r="L74" s="42"/>
    </row>
    <row r="75" s="1" customFormat="1" ht="16.5" customHeight="1">
      <c r="B75" s="37"/>
      <c r="C75" s="38"/>
      <c r="D75" s="38"/>
      <c r="E75" s="173" t="str">
        <f>E7</f>
        <v>Kanalizace Stříbrná Skalice - III.etapa</v>
      </c>
      <c r="F75" s="30"/>
      <c r="G75" s="30"/>
      <c r="H75" s="30"/>
      <c r="I75" s="142"/>
      <c r="J75" s="38"/>
      <c r="K75" s="38"/>
      <c r="L75" s="42"/>
    </row>
    <row r="76" s="1" customFormat="1" ht="12" customHeight="1">
      <c r="B76" s="37"/>
      <c r="C76" s="30" t="s">
        <v>144</v>
      </c>
      <c r="D76" s="38"/>
      <c r="E76" s="38"/>
      <c r="F76" s="38"/>
      <c r="G76" s="38"/>
      <c r="H76" s="38"/>
      <c r="I76" s="142"/>
      <c r="J76" s="38"/>
      <c r="K76" s="38"/>
      <c r="L76" s="42"/>
    </row>
    <row r="77" s="1" customFormat="1" ht="16.5" customHeight="1">
      <c r="B77" s="37"/>
      <c r="C77" s="38"/>
      <c r="D77" s="38"/>
      <c r="E77" s="63" t="str">
        <f>E9</f>
        <v>2019_01_03 - SO 1.01 Podtlaková stanice VS 1 - rozvody elektro a hromosvod</v>
      </c>
      <c r="F77" s="38"/>
      <c r="G77" s="38"/>
      <c r="H77" s="38"/>
      <c r="I77" s="142"/>
      <c r="J77" s="38"/>
      <c r="K77" s="38"/>
      <c r="L77" s="42"/>
    </row>
    <row r="78" s="1" customFormat="1" ht="6.96" customHeight="1">
      <c r="B78" s="37"/>
      <c r="C78" s="38"/>
      <c r="D78" s="38"/>
      <c r="E78" s="38"/>
      <c r="F78" s="38"/>
      <c r="G78" s="38"/>
      <c r="H78" s="38"/>
      <c r="I78" s="142"/>
      <c r="J78" s="38"/>
      <c r="K78" s="38"/>
      <c r="L78" s="42"/>
    </row>
    <row r="79" s="1" customFormat="1" ht="12" customHeight="1">
      <c r="B79" s="37"/>
      <c r="C79" s="30" t="s">
        <v>22</v>
      </c>
      <c r="D79" s="38"/>
      <c r="E79" s="38"/>
      <c r="F79" s="25" t="str">
        <f>F12</f>
        <v xml:space="preserve"> </v>
      </c>
      <c r="G79" s="38"/>
      <c r="H79" s="38"/>
      <c r="I79" s="144" t="s">
        <v>24</v>
      </c>
      <c r="J79" s="66" t="str">
        <f>IF(J12="","",J12)</f>
        <v>30. 1. 2019</v>
      </c>
      <c r="K79" s="38"/>
      <c r="L79" s="42"/>
    </row>
    <row r="80" s="1" customFormat="1" ht="6.96" customHeight="1">
      <c r="B80" s="37"/>
      <c r="C80" s="38"/>
      <c r="D80" s="38"/>
      <c r="E80" s="38"/>
      <c r="F80" s="38"/>
      <c r="G80" s="38"/>
      <c r="H80" s="38"/>
      <c r="I80" s="142"/>
      <c r="J80" s="38"/>
      <c r="K80" s="38"/>
      <c r="L80" s="42"/>
    </row>
    <row r="81" s="1" customFormat="1" ht="13.65" customHeight="1">
      <c r="B81" s="37"/>
      <c r="C81" s="30" t="s">
        <v>30</v>
      </c>
      <c r="D81" s="38"/>
      <c r="E81" s="38"/>
      <c r="F81" s="25" t="str">
        <f>E15</f>
        <v>Obec Stříbrná Skalice</v>
      </c>
      <c r="G81" s="38"/>
      <c r="H81" s="38"/>
      <c r="I81" s="144" t="s">
        <v>37</v>
      </c>
      <c r="J81" s="35" t="str">
        <f>E21</f>
        <v>VRV a.s.</v>
      </c>
      <c r="K81" s="38"/>
      <c r="L81" s="42"/>
    </row>
    <row r="82" s="1" customFormat="1" ht="13.65" customHeight="1">
      <c r="B82" s="37"/>
      <c r="C82" s="30" t="s">
        <v>35</v>
      </c>
      <c r="D82" s="38"/>
      <c r="E82" s="38"/>
      <c r="F82" s="25" t="str">
        <f>IF(E18="","",E18)</f>
        <v>Vyplň údaj</v>
      </c>
      <c r="G82" s="38"/>
      <c r="H82" s="38"/>
      <c r="I82" s="144" t="s">
        <v>41</v>
      </c>
      <c r="J82" s="35" t="str">
        <f>E24</f>
        <v>Dvořák</v>
      </c>
      <c r="K82" s="38"/>
      <c r="L82" s="42"/>
    </row>
    <row r="83" s="1" customFormat="1" ht="10.32" customHeight="1">
      <c r="B83" s="37"/>
      <c r="C83" s="38"/>
      <c r="D83" s="38"/>
      <c r="E83" s="38"/>
      <c r="F83" s="38"/>
      <c r="G83" s="38"/>
      <c r="H83" s="38"/>
      <c r="I83" s="142"/>
      <c r="J83" s="38"/>
      <c r="K83" s="38"/>
      <c r="L83" s="42"/>
    </row>
    <row r="84" s="10" customFormat="1" ht="29.28" customHeight="1">
      <c r="B84" s="192"/>
      <c r="C84" s="193" t="s">
        <v>159</v>
      </c>
      <c r="D84" s="194" t="s">
        <v>64</v>
      </c>
      <c r="E84" s="194" t="s">
        <v>60</v>
      </c>
      <c r="F84" s="194" t="s">
        <v>61</v>
      </c>
      <c r="G84" s="194" t="s">
        <v>160</v>
      </c>
      <c r="H84" s="194" t="s">
        <v>161</v>
      </c>
      <c r="I84" s="195" t="s">
        <v>162</v>
      </c>
      <c r="J84" s="194" t="s">
        <v>153</v>
      </c>
      <c r="K84" s="196" t="s">
        <v>163</v>
      </c>
      <c r="L84" s="197"/>
      <c r="M84" s="87" t="s">
        <v>1</v>
      </c>
      <c r="N84" s="88" t="s">
        <v>49</v>
      </c>
      <c r="O84" s="88" t="s">
        <v>164</v>
      </c>
      <c r="P84" s="88" t="s">
        <v>165</v>
      </c>
      <c r="Q84" s="88" t="s">
        <v>166</v>
      </c>
      <c r="R84" s="88" t="s">
        <v>167</v>
      </c>
      <c r="S84" s="88" t="s">
        <v>168</v>
      </c>
      <c r="T84" s="89" t="s">
        <v>169</v>
      </c>
    </row>
    <row r="85" s="1" customFormat="1" ht="22.8" customHeight="1">
      <c r="B85" s="37"/>
      <c r="C85" s="94" t="s">
        <v>170</v>
      </c>
      <c r="D85" s="38"/>
      <c r="E85" s="38"/>
      <c r="F85" s="38"/>
      <c r="G85" s="38"/>
      <c r="H85" s="38"/>
      <c r="I85" s="142"/>
      <c r="J85" s="198">
        <f>BK85</f>
        <v>0</v>
      </c>
      <c r="K85" s="38"/>
      <c r="L85" s="42"/>
      <c r="M85" s="90"/>
      <c r="N85" s="91"/>
      <c r="O85" s="91"/>
      <c r="P85" s="199">
        <f>P86+P113</f>
        <v>0</v>
      </c>
      <c r="Q85" s="91"/>
      <c r="R85" s="199">
        <f>R86+R113</f>
        <v>1.98961035</v>
      </c>
      <c r="S85" s="91"/>
      <c r="T85" s="200">
        <f>T86+T113</f>
        <v>0</v>
      </c>
      <c r="AT85" s="15" t="s">
        <v>78</v>
      </c>
      <c r="AU85" s="15" t="s">
        <v>155</v>
      </c>
      <c r="BK85" s="201">
        <f>BK86+BK113</f>
        <v>0</v>
      </c>
    </row>
    <row r="86" s="11" customFormat="1" ht="25.92" customHeight="1">
      <c r="B86" s="202"/>
      <c r="C86" s="203"/>
      <c r="D86" s="204" t="s">
        <v>78</v>
      </c>
      <c r="E86" s="205" t="s">
        <v>268</v>
      </c>
      <c r="F86" s="205" t="s">
        <v>269</v>
      </c>
      <c r="G86" s="203"/>
      <c r="H86" s="203"/>
      <c r="I86" s="206"/>
      <c r="J86" s="207">
        <f>BK86</f>
        <v>0</v>
      </c>
      <c r="K86" s="203"/>
      <c r="L86" s="208"/>
      <c r="M86" s="209"/>
      <c r="N86" s="210"/>
      <c r="O86" s="210"/>
      <c r="P86" s="211">
        <f>P87+P109</f>
        <v>0</v>
      </c>
      <c r="Q86" s="210"/>
      <c r="R86" s="211">
        <f>R87+R109</f>
        <v>1.7703003500000001</v>
      </c>
      <c r="S86" s="210"/>
      <c r="T86" s="212">
        <f>T87+T109</f>
        <v>0</v>
      </c>
      <c r="AR86" s="213" t="s">
        <v>87</v>
      </c>
      <c r="AT86" s="214" t="s">
        <v>78</v>
      </c>
      <c r="AU86" s="214" t="s">
        <v>79</v>
      </c>
      <c r="AY86" s="213" t="s">
        <v>174</v>
      </c>
      <c r="BK86" s="215">
        <f>BK87+BK109</f>
        <v>0</v>
      </c>
    </row>
    <row r="87" s="11" customFormat="1" ht="22.8" customHeight="1">
      <c r="B87" s="202"/>
      <c r="C87" s="203"/>
      <c r="D87" s="204" t="s">
        <v>78</v>
      </c>
      <c r="E87" s="216" t="s">
        <v>87</v>
      </c>
      <c r="F87" s="216" t="s">
        <v>270</v>
      </c>
      <c r="G87" s="203"/>
      <c r="H87" s="203"/>
      <c r="I87" s="206"/>
      <c r="J87" s="217">
        <f>BK87</f>
        <v>0</v>
      </c>
      <c r="K87" s="203"/>
      <c r="L87" s="208"/>
      <c r="M87" s="209"/>
      <c r="N87" s="210"/>
      <c r="O87" s="210"/>
      <c r="P87" s="211">
        <f>SUM(P88:P108)</f>
        <v>0</v>
      </c>
      <c r="Q87" s="210"/>
      <c r="R87" s="211">
        <f>SUM(R88:R108)</f>
        <v>0.91000000000000003</v>
      </c>
      <c r="S87" s="210"/>
      <c r="T87" s="212">
        <f>SUM(T88:T108)</f>
        <v>0</v>
      </c>
      <c r="AR87" s="213" t="s">
        <v>87</v>
      </c>
      <c r="AT87" s="214" t="s">
        <v>78</v>
      </c>
      <c r="AU87" s="214" t="s">
        <v>87</v>
      </c>
      <c r="AY87" s="213" t="s">
        <v>174</v>
      </c>
      <c r="BK87" s="215">
        <f>SUM(BK88:BK108)</f>
        <v>0</v>
      </c>
    </row>
    <row r="88" s="1" customFormat="1" ht="16.5" customHeight="1">
      <c r="B88" s="37"/>
      <c r="C88" s="218" t="s">
        <v>87</v>
      </c>
      <c r="D88" s="218" t="s">
        <v>175</v>
      </c>
      <c r="E88" s="219" t="s">
        <v>282</v>
      </c>
      <c r="F88" s="220" t="s">
        <v>283</v>
      </c>
      <c r="G88" s="221" t="s">
        <v>284</v>
      </c>
      <c r="H88" s="222">
        <v>2.6000000000000001</v>
      </c>
      <c r="I88" s="223"/>
      <c r="J88" s="224">
        <f>ROUND(I88*H88,2)</f>
        <v>0</v>
      </c>
      <c r="K88" s="220" t="s">
        <v>274</v>
      </c>
      <c r="L88" s="42"/>
      <c r="M88" s="225" t="s">
        <v>1</v>
      </c>
      <c r="N88" s="226" t="s">
        <v>50</v>
      </c>
      <c r="O88" s="78"/>
      <c r="P88" s="227">
        <f>O88*H88</f>
        <v>0</v>
      </c>
      <c r="Q88" s="227">
        <v>0</v>
      </c>
      <c r="R88" s="227">
        <f>Q88*H88</f>
        <v>0</v>
      </c>
      <c r="S88" s="227">
        <v>0</v>
      </c>
      <c r="T88" s="228">
        <f>S88*H88</f>
        <v>0</v>
      </c>
      <c r="AR88" s="15" t="s">
        <v>192</v>
      </c>
      <c r="AT88" s="15" t="s">
        <v>175</v>
      </c>
      <c r="AU88" s="15" t="s">
        <v>90</v>
      </c>
      <c r="AY88" s="15" t="s">
        <v>174</v>
      </c>
      <c r="BE88" s="229">
        <f>IF(N88="základní",J88,0)</f>
        <v>0</v>
      </c>
      <c r="BF88" s="229">
        <f>IF(N88="snížená",J88,0)</f>
        <v>0</v>
      </c>
      <c r="BG88" s="229">
        <f>IF(N88="zákl. přenesená",J88,0)</f>
        <v>0</v>
      </c>
      <c r="BH88" s="229">
        <f>IF(N88="sníž. přenesená",J88,0)</f>
        <v>0</v>
      </c>
      <c r="BI88" s="229">
        <f>IF(N88="nulová",J88,0)</f>
        <v>0</v>
      </c>
      <c r="BJ88" s="15" t="s">
        <v>87</v>
      </c>
      <c r="BK88" s="229">
        <f>ROUND(I88*H88,2)</f>
        <v>0</v>
      </c>
      <c r="BL88" s="15" t="s">
        <v>192</v>
      </c>
      <c r="BM88" s="15" t="s">
        <v>1345</v>
      </c>
    </row>
    <row r="89" s="1" customFormat="1">
      <c r="B89" s="37"/>
      <c r="C89" s="38"/>
      <c r="D89" s="230" t="s">
        <v>181</v>
      </c>
      <c r="E89" s="38"/>
      <c r="F89" s="231" t="s">
        <v>286</v>
      </c>
      <c r="G89" s="38"/>
      <c r="H89" s="38"/>
      <c r="I89" s="142"/>
      <c r="J89" s="38"/>
      <c r="K89" s="38"/>
      <c r="L89" s="42"/>
      <c r="M89" s="232"/>
      <c r="N89" s="78"/>
      <c r="O89" s="78"/>
      <c r="P89" s="78"/>
      <c r="Q89" s="78"/>
      <c r="R89" s="78"/>
      <c r="S89" s="78"/>
      <c r="T89" s="79"/>
      <c r="AT89" s="15" t="s">
        <v>181</v>
      </c>
      <c r="AU89" s="15" t="s">
        <v>90</v>
      </c>
    </row>
    <row r="90" s="12" customFormat="1">
      <c r="B90" s="236"/>
      <c r="C90" s="237"/>
      <c r="D90" s="230" t="s">
        <v>287</v>
      </c>
      <c r="E90" s="238" t="s">
        <v>1</v>
      </c>
      <c r="F90" s="239" t="s">
        <v>1346</v>
      </c>
      <c r="G90" s="237"/>
      <c r="H90" s="240">
        <v>2.6000000000000001</v>
      </c>
      <c r="I90" s="241"/>
      <c r="J90" s="237"/>
      <c r="K90" s="237"/>
      <c r="L90" s="242"/>
      <c r="M90" s="243"/>
      <c r="N90" s="244"/>
      <c r="O90" s="244"/>
      <c r="P90" s="244"/>
      <c r="Q90" s="244"/>
      <c r="R90" s="244"/>
      <c r="S90" s="244"/>
      <c r="T90" s="245"/>
      <c r="AT90" s="246" t="s">
        <v>287</v>
      </c>
      <c r="AU90" s="246" t="s">
        <v>90</v>
      </c>
      <c r="AV90" s="12" t="s">
        <v>90</v>
      </c>
      <c r="AW90" s="12" t="s">
        <v>40</v>
      </c>
      <c r="AX90" s="12" t="s">
        <v>87</v>
      </c>
      <c r="AY90" s="246" t="s">
        <v>174</v>
      </c>
    </row>
    <row r="91" s="1" customFormat="1" ht="16.5" customHeight="1">
      <c r="B91" s="37"/>
      <c r="C91" s="218" t="s">
        <v>90</v>
      </c>
      <c r="D91" s="218" t="s">
        <v>175</v>
      </c>
      <c r="E91" s="219" t="s">
        <v>1347</v>
      </c>
      <c r="F91" s="220" t="s">
        <v>1348</v>
      </c>
      <c r="G91" s="221" t="s">
        <v>284</v>
      </c>
      <c r="H91" s="222">
        <v>3.6400000000000001</v>
      </c>
      <c r="I91" s="223"/>
      <c r="J91" s="224">
        <f>ROUND(I91*H91,2)</f>
        <v>0</v>
      </c>
      <c r="K91" s="220" t="s">
        <v>274</v>
      </c>
      <c r="L91" s="42"/>
      <c r="M91" s="225" t="s">
        <v>1</v>
      </c>
      <c r="N91" s="226" t="s">
        <v>50</v>
      </c>
      <c r="O91" s="78"/>
      <c r="P91" s="227">
        <f>O91*H91</f>
        <v>0</v>
      </c>
      <c r="Q91" s="227">
        <v>0</v>
      </c>
      <c r="R91" s="227">
        <f>Q91*H91</f>
        <v>0</v>
      </c>
      <c r="S91" s="227">
        <v>0</v>
      </c>
      <c r="T91" s="228">
        <f>S91*H91</f>
        <v>0</v>
      </c>
      <c r="AR91" s="15" t="s">
        <v>192</v>
      </c>
      <c r="AT91" s="15" t="s">
        <v>175</v>
      </c>
      <c r="AU91" s="15" t="s">
        <v>90</v>
      </c>
      <c r="AY91" s="15" t="s">
        <v>174</v>
      </c>
      <c r="BE91" s="229">
        <f>IF(N91="základní",J91,0)</f>
        <v>0</v>
      </c>
      <c r="BF91" s="229">
        <f>IF(N91="snížená",J91,0)</f>
        <v>0</v>
      </c>
      <c r="BG91" s="229">
        <f>IF(N91="zákl. přenesená",J91,0)</f>
        <v>0</v>
      </c>
      <c r="BH91" s="229">
        <f>IF(N91="sníž. přenesená",J91,0)</f>
        <v>0</v>
      </c>
      <c r="BI91" s="229">
        <f>IF(N91="nulová",J91,0)</f>
        <v>0</v>
      </c>
      <c r="BJ91" s="15" t="s">
        <v>87</v>
      </c>
      <c r="BK91" s="229">
        <f>ROUND(I91*H91,2)</f>
        <v>0</v>
      </c>
      <c r="BL91" s="15" t="s">
        <v>192</v>
      </c>
      <c r="BM91" s="15" t="s">
        <v>1349</v>
      </c>
    </row>
    <row r="92" s="1" customFormat="1">
      <c r="B92" s="37"/>
      <c r="C92" s="38"/>
      <c r="D92" s="230" t="s">
        <v>181</v>
      </c>
      <c r="E92" s="38"/>
      <c r="F92" s="231" t="s">
        <v>1350</v>
      </c>
      <c r="G92" s="38"/>
      <c r="H92" s="38"/>
      <c r="I92" s="142"/>
      <c r="J92" s="38"/>
      <c r="K92" s="38"/>
      <c r="L92" s="42"/>
      <c r="M92" s="232"/>
      <c r="N92" s="78"/>
      <c r="O92" s="78"/>
      <c r="P92" s="78"/>
      <c r="Q92" s="78"/>
      <c r="R92" s="78"/>
      <c r="S92" s="78"/>
      <c r="T92" s="79"/>
      <c r="AT92" s="15" t="s">
        <v>181</v>
      </c>
      <c r="AU92" s="15" t="s">
        <v>90</v>
      </c>
    </row>
    <row r="93" s="12" customFormat="1">
      <c r="B93" s="236"/>
      <c r="C93" s="237"/>
      <c r="D93" s="230" t="s">
        <v>287</v>
      </c>
      <c r="E93" s="238" t="s">
        <v>1</v>
      </c>
      <c r="F93" s="239" t="s">
        <v>1351</v>
      </c>
      <c r="G93" s="237"/>
      <c r="H93" s="240">
        <v>3.6400000000000001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5"/>
      <c r="AT93" s="246" t="s">
        <v>287</v>
      </c>
      <c r="AU93" s="246" t="s">
        <v>90</v>
      </c>
      <c r="AV93" s="12" t="s">
        <v>90</v>
      </c>
      <c r="AW93" s="12" t="s">
        <v>40</v>
      </c>
      <c r="AX93" s="12" t="s">
        <v>87</v>
      </c>
      <c r="AY93" s="246" t="s">
        <v>174</v>
      </c>
    </row>
    <row r="94" s="1" customFormat="1" ht="16.5" customHeight="1">
      <c r="B94" s="37"/>
      <c r="C94" s="218" t="s">
        <v>187</v>
      </c>
      <c r="D94" s="218" t="s">
        <v>175</v>
      </c>
      <c r="E94" s="219" t="s">
        <v>983</v>
      </c>
      <c r="F94" s="220" t="s">
        <v>984</v>
      </c>
      <c r="G94" s="221" t="s">
        <v>284</v>
      </c>
      <c r="H94" s="222">
        <v>3.6400000000000001</v>
      </c>
      <c r="I94" s="223"/>
      <c r="J94" s="224">
        <f>ROUND(I94*H94,2)</f>
        <v>0</v>
      </c>
      <c r="K94" s="220" t="s">
        <v>274</v>
      </c>
      <c r="L94" s="42"/>
      <c r="M94" s="225" t="s">
        <v>1</v>
      </c>
      <c r="N94" s="226" t="s">
        <v>50</v>
      </c>
      <c r="O94" s="78"/>
      <c r="P94" s="227">
        <f>O94*H94</f>
        <v>0</v>
      </c>
      <c r="Q94" s="227">
        <v>0</v>
      </c>
      <c r="R94" s="227">
        <f>Q94*H94</f>
        <v>0</v>
      </c>
      <c r="S94" s="227">
        <v>0</v>
      </c>
      <c r="T94" s="228">
        <f>S94*H94</f>
        <v>0</v>
      </c>
      <c r="AR94" s="15" t="s">
        <v>192</v>
      </c>
      <c r="AT94" s="15" t="s">
        <v>175</v>
      </c>
      <c r="AU94" s="15" t="s">
        <v>90</v>
      </c>
      <c r="AY94" s="15" t="s">
        <v>174</v>
      </c>
      <c r="BE94" s="229">
        <f>IF(N94="základní",J94,0)</f>
        <v>0</v>
      </c>
      <c r="BF94" s="229">
        <f>IF(N94="snížená",J94,0)</f>
        <v>0</v>
      </c>
      <c r="BG94" s="229">
        <f>IF(N94="zákl. přenesená",J94,0)</f>
        <v>0</v>
      </c>
      <c r="BH94" s="229">
        <f>IF(N94="sníž. přenesená",J94,0)</f>
        <v>0</v>
      </c>
      <c r="BI94" s="229">
        <f>IF(N94="nulová",J94,0)</f>
        <v>0</v>
      </c>
      <c r="BJ94" s="15" t="s">
        <v>87</v>
      </c>
      <c r="BK94" s="229">
        <f>ROUND(I94*H94,2)</f>
        <v>0</v>
      </c>
      <c r="BL94" s="15" t="s">
        <v>192</v>
      </c>
      <c r="BM94" s="15" t="s">
        <v>1352</v>
      </c>
    </row>
    <row r="95" s="1" customFormat="1">
      <c r="B95" s="37"/>
      <c r="C95" s="38"/>
      <c r="D95" s="230" t="s">
        <v>181</v>
      </c>
      <c r="E95" s="38"/>
      <c r="F95" s="231" t="s">
        <v>986</v>
      </c>
      <c r="G95" s="38"/>
      <c r="H95" s="38"/>
      <c r="I95" s="142"/>
      <c r="J95" s="38"/>
      <c r="K95" s="38"/>
      <c r="L95" s="42"/>
      <c r="M95" s="232"/>
      <c r="N95" s="78"/>
      <c r="O95" s="78"/>
      <c r="P95" s="78"/>
      <c r="Q95" s="78"/>
      <c r="R95" s="78"/>
      <c r="S95" s="78"/>
      <c r="T95" s="79"/>
      <c r="AT95" s="15" t="s">
        <v>181</v>
      </c>
      <c r="AU95" s="15" t="s">
        <v>90</v>
      </c>
    </row>
    <row r="96" s="12" customFormat="1">
      <c r="B96" s="236"/>
      <c r="C96" s="237"/>
      <c r="D96" s="230" t="s">
        <v>287</v>
      </c>
      <c r="E96" s="238" t="s">
        <v>1</v>
      </c>
      <c r="F96" s="239" t="s">
        <v>1351</v>
      </c>
      <c r="G96" s="237"/>
      <c r="H96" s="240">
        <v>3.6400000000000001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AT96" s="246" t="s">
        <v>287</v>
      </c>
      <c r="AU96" s="246" t="s">
        <v>90</v>
      </c>
      <c r="AV96" s="12" t="s">
        <v>90</v>
      </c>
      <c r="AW96" s="12" t="s">
        <v>40</v>
      </c>
      <c r="AX96" s="12" t="s">
        <v>87</v>
      </c>
      <c r="AY96" s="246" t="s">
        <v>174</v>
      </c>
    </row>
    <row r="97" s="1" customFormat="1" ht="16.5" customHeight="1">
      <c r="B97" s="37"/>
      <c r="C97" s="218" t="s">
        <v>192</v>
      </c>
      <c r="D97" s="218" t="s">
        <v>175</v>
      </c>
      <c r="E97" s="219" t="s">
        <v>1006</v>
      </c>
      <c r="F97" s="220" t="s">
        <v>1007</v>
      </c>
      <c r="G97" s="221" t="s">
        <v>284</v>
      </c>
      <c r="H97" s="222">
        <v>1.8200000000000001</v>
      </c>
      <c r="I97" s="223"/>
      <c r="J97" s="224">
        <f>ROUND(I97*H97,2)</f>
        <v>0</v>
      </c>
      <c r="K97" s="220" t="s">
        <v>274</v>
      </c>
      <c r="L97" s="42"/>
      <c r="M97" s="225" t="s">
        <v>1</v>
      </c>
      <c r="N97" s="226" t="s">
        <v>50</v>
      </c>
      <c r="O97" s="78"/>
      <c r="P97" s="227">
        <f>O97*H97</f>
        <v>0</v>
      </c>
      <c r="Q97" s="227">
        <v>0</v>
      </c>
      <c r="R97" s="227">
        <f>Q97*H97</f>
        <v>0</v>
      </c>
      <c r="S97" s="227">
        <v>0</v>
      </c>
      <c r="T97" s="228">
        <f>S97*H97</f>
        <v>0</v>
      </c>
      <c r="AR97" s="15" t="s">
        <v>192</v>
      </c>
      <c r="AT97" s="15" t="s">
        <v>175</v>
      </c>
      <c r="AU97" s="15" t="s">
        <v>90</v>
      </c>
      <c r="AY97" s="15" t="s">
        <v>174</v>
      </c>
      <c r="BE97" s="229">
        <f>IF(N97="základní",J97,0)</f>
        <v>0</v>
      </c>
      <c r="BF97" s="229">
        <f>IF(N97="snížená",J97,0)</f>
        <v>0</v>
      </c>
      <c r="BG97" s="229">
        <f>IF(N97="zákl. přenesená",J97,0)</f>
        <v>0</v>
      </c>
      <c r="BH97" s="229">
        <f>IF(N97="sníž. přenesená",J97,0)</f>
        <v>0</v>
      </c>
      <c r="BI97" s="229">
        <f>IF(N97="nulová",J97,0)</f>
        <v>0</v>
      </c>
      <c r="BJ97" s="15" t="s">
        <v>87</v>
      </c>
      <c r="BK97" s="229">
        <f>ROUND(I97*H97,2)</f>
        <v>0</v>
      </c>
      <c r="BL97" s="15" t="s">
        <v>192</v>
      </c>
      <c r="BM97" s="15" t="s">
        <v>1353</v>
      </c>
    </row>
    <row r="98" s="1" customFormat="1">
      <c r="B98" s="37"/>
      <c r="C98" s="38"/>
      <c r="D98" s="230" t="s">
        <v>181</v>
      </c>
      <c r="E98" s="38"/>
      <c r="F98" s="231" t="s">
        <v>1354</v>
      </c>
      <c r="G98" s="38"/>
      <c r="H98" s="38"/>
      <c r="I98" s="142"/>
      <c r="J98" s="38"/>
      <c r="K98" s="38"/>
      <c r="L98" s="42"/>
      <c r="M98" s="232"/>
      <c r="N98" s="78"/>
      <c r="O98" s="78"/>
      <c r="P98" s="78"/>
      <c r="Q98" s="78"/>
      <c r="R98" s="78"/>
      <c r="S98" s="78"/>
      <c r="T98" s="79"/>
      <c r="AT98" s="15" t="s">
        <v>181</v>
      </c>
      <c r="AU98" s="15" t="s">
        <v>90</v>
      </c>
    </row>
    <row r="99" s="12" customFormat="1">
      <c r="B99" s="236"/>
      <c r="C99" s="237"/>
      <c r="D99" s="230" t="s">
        <v>287</v>
      </c>
      <c r="E99" s="238" t="s">
        <v>1</v>
      </c>
      <c r="F99" s="239" t="s">
        <v>1355</v>
      </c>
      <c r="G99" s="237"/>
      <c r="H99" s="240">
        <v>1.8200000000000001</v>
      </c>
      <c r="I99" s="241"/>
      <c r="J99" s="237"/>
      <c r="K99" s="237"/>
      <c r="L99" s="242"/>
      <c r="M99" s="243"/>
      <c r="N99" s="244"/>
      <c r="O99" s="244"/>
      <c r="P99" s="244"/>
      <c r="Q99" s="244"/>
      <c r="R99" s="244"/>
      <c r="S99" s="244"/>
      <c r="T99" s="245"/>
      <c r="AT99" s="246" t="s">
        <v>287</v>
      </c>
      <c r="AU99" s="246" t="s">
        <v>90</v>
      </c>
      <c r="AV99" s="12" t="s">
        <v>90</v>
      </c>
      <c r="AW99" s="12" t="s">
        <v>40</v>
      </c>
      <c r="AX99" s="12" t="s">
        <v>87</v>
      </c>
      <c r="AY99" s="246" t="s">
        <v>174</v>
      </c>
    </row>
    <row r="100" s="1" customFormat="1" ht="16.5" customHeight="1">
      <c r="B100" s="37"/>
      <c r="C100" s="218" t="s">
        <v>173</v>
      </c>
      <c r="D100" s="218" t="s">
        <v>175</v>
      </c>
      <c r="E100" s="219" t="s">
        <v>1356</v>
      </c>
      <c r="F100" s="220" t="s">
        <v>1357</v>
      </c>
      <c r="G100" s="221" t="s">
        <v>284</v>
      </c>
      <c r="H100" s="222">
        <v>0.91000000000000003</v>
      </c>
      <c r="I100" s="223"/>
      <c r="J100" s="224">
        <f>ROUND(I100*H100,2)</f>
        <v>0</v>
      </c>
      <c r="K100" s="220" t="s">
        <v>1</v>
      </c>
      <c r="L100" s="42"/>
      <c r="M100" s="225" t="s">
        <v>1</v>
      </c>
      <c r="N100" s="226" t="s">
        <v>50</v>
      </c>
      <c r="O100" s="78"/>
      <c r="P100" s="227">
        <f>O100*H100</f>
        <v>0</v>
      </c>
      <c r="Q100" s="227">
        <v>0</v>
      </c>
      <c r="R100" s="227">
        <f>Q100*H100</f>
        <v>0</v>
      </c>
      <c r="S100" s="227">
        <v>0</v>
      </c>
      <c r="T100" s="228">
        <f>S100*H100</f>
        <v>0</v>
      </c>
      <c r="AR100" s="15" t="s">
        <v>192</v>
      </c>
      <c r="AT100" s="15" t="s">
        <v>175</v>
      </c>
      <c r="AU100" s="15" t="s">
        <v>90</v>
      </c>
      <c r="AY100" s="15" t="s">
        <v>174</v>
      </c>
      <c r="BE100" s="229">
        <f>IF(N100="základní",J100,0)</f>
        <v>0</v>
      </c>
      <c r="BF100" s="229">
        <f>IF(N100="snížená",J100,0)</f>
        <v>0</v>
      </c>
      <c r="BG100" s="229">
        <f>IF(N100="zákl. přenesená",J100,0)</f>
        <v>0</v>
      </c>
      <c r="BH100" s="229">
        <f>IF(N100="sníž. přenesená",J100,0)</f>
        <v>0</v>
      </c>
      <c r="BI100" s="229">
        <f>IF(N100="nulová",J100,0)</f>
        <v>0</v>
      </c>
      <c r="BJ100" s="15" t="s">
        <v>87</v>
      </c>
      <c r="BK100" s="229">
        <f>ROUND(I100*H100,2)</f>
        <v>0</v>
      </c>
      <c r="BL100" s="15" t="s">
        <v>192</v>
      </c>
      <c r="BM100" s="15" t="s">
        <v>1358</v>
      </c>
    </row>
    <row r="101" s="1" customFormat="1">
      <c r="B101" s="37"/>
      <c r="C101" s="38"/>
      <c r="D101" s="230" t="s">
        <v>181</v>
      </c>
      <c r="E101" s="38"/>
      <c r="F101" s="231" t="s">
        <v>1359</v>
      </c>
      <c r="G101" s="38"/>
      <c r="H101" s="38"/>
      <c r="I101" s="142"/>
      <c r="J101" s="38"/>
      <c r="K101" s="38"/>
      <c r="L101" s="42"/>
      <c r="M101" s="232"/>
      <c r="N101" s="78"/>
      <c r="O101" s="78"/>
      <c r="P101" s="78"/>
      <c r="Q101" s="78"/>
      <c r="R101" s="78"/>
      <c r="S101" s="78"/>
      <c r="T101" s="79"/>
      <c r="AT101" s="15" t="s">
        <v>181</v>
      </c>
      <c r="AU101" s="15" t="s">
        <v>90</v>
      </c>
    </row>
    <row r="102" s="12" customFormat="1">
      <c r="B102" s="236"/>
      <c r="C102" s="237"/>
      <c r="D102" s="230" t="s">
        <v>287</v>
      </c>
      <c r="E102" s="238" t="s">
        <v>1</v>
      </c>
      <c r="F102" s="239" t="s">
        <v>1360</v>
      </c>
      <c r="G102" s="237"/>
      <c r="H102" s="240">
        <v>0.91000000000000003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AT102" s="246" t="s">
        <v>287</v>
      </c>
      <c r="AU102" s="246" t="s">
        <v>90</v>
      </c>
      <c r="AV102" s="12" t="s">
        <v>90</v>
      </c>
      <c r="AW102" s="12" t="s">
        <v>40</v>
      </c>
      <c r="AX102" s="12" t="s">
        <v>87</v>
      </c>
      <c r="AY102" s="246" t="s">
        <v>174</v>
      </c>
    </row>
    <row r="103" s="1" customFormat="1" ht="16.5" customHeight="1">
      <c r="B103" s="37"/>
      <c r="C103" s="218" t="s">
        <v>200</v>
      </c>
      <c r="D103" s="218" t="s">
        <v>175</v>
      </c>
      <c r="E103" s="219" t="s">
        <v>1361</v>
      </c>
      <c r="F103" s="220" t="s">
        <v>1362</v>
      </c>
      <c r="G103" s="221" t="s">
        <v>305</v>
      </c>
      <c r="H103" s="222">
        <v>13</v>
      </c>
      <c r="I103" s="223"/>
      <c r="J103" s="224">
        <f>ROUND(I103*H103,2)</f>
        <v>0</v>
      </c>
      <c r="K103" s="220" t="s">
        <v>274</v>
      </c>
      <c r="L103" s="42"/>
      <c r="M103" s="225" t="s">
        <v>1</v>
      </c>
      <c r="N103" s="226" t="s">
        <v>50</v>
      </c>
      <c r="O103" s="78"/>
      <c r="P103" s="227">
        <f>O103*H103</f>
        <v>0</v>
      </c>
      <c r="Q103" s="227">
        <v>0</v>
      </c>
      <c r="R103" s="227">
        <f>Q103*H103</f>
        <v>0</v>
      </c>
      <c r="S103" s="227">
        <v>0</v>
      </c>
      <c r="T103" s="228">
        <f>S103*H103</f>
        <v>0</v>
      </c>
      <c r="AR103" s="15" t="s">
        <v>192</v>
      </c>
      <c r="AT103" s="15" t="s">
        <v>175</v>
      </c>
      <c r="AU103" s="15" t="s">
        <v>90</v>
      </c>
      <c r="AY103" s="15" t="s">
        <v>174</v>
      </c>
      <c r="BE103" s="229">
        <f>IF(N103="základní",J103,0)</f>
        <v>0</v>
      </c>
      <c r="BF103" s="229">
        <f>IF(N103="snížená",J103,0)</f>
        <v>0</v>
      </c>
      <c r="BG103" s="229">
        <f>IF(N103="zákl. přenesená",J103,0)</f>
        <v>0</v>
      </c>
      <c r="BH103" s="229">
        <f>IF(N103="sníž. přenesená",J103,0)</f>
        <v>0</v>
      </c>
      <c r="BI103" s="229">
        <f>IF(N103="nulová",J103,0)</f>
        <v>0</v>
      </c>
      <c r="BJ103" s="15" t="s">
        <v>87</v>
      </c>
      <c r="BK103" s="229">
        <f>ROUND(I103*H103,2)</f>
        <v>0</v>
      </c>
      <c r="BL103" s="15" t="s">
        <v>192</v>
      </c>
      <c r="BM103" s="15" t="s">
        <v>1363</v>
      </c>
    </row>
    <row r="104" s="1" customFormat="1">
      <c r="B104" s="37"/>
      <c r="C104" s="38"/>
      <c r="D104" s="230" t="s">
        <v>181</v>
      </c>
      <c r="E104" s="38"/>
      <c r="F104" s="231" t="s">
        <v>1364</v>
      </c>
      <c r="G104" s="38"/>
      <c r="H104" s="38"/>
      <c r="I104" s="142"/>
      <c r="J104" s="38"/>
      <c r="K104" s="38"/>
      <c r="L104" s="42"/>
      <c r="M104" s="232"/>
      <c r="N104" s="78"/>
      <c r="O104" s="78"/>
      <c r="P104" s="78"/>
      <c r="Q104" s="78"/>
      <c r="R104" s="78"/>
      <c r="S104" s="78"/>
      <c r="T104" s="79"/>
      <c r="AT104" s="15" t="s">
        <v>181</v>
      </c>
      <c r="AU104" s="15" t="s">
        <v>90</v>
      </c>
    </row>
    <row r="105" s="12" customFormat="1">
      <c r="B105" s="236"/>
      <c r="C105" s="237"/>
      <c r="D105" s="230" t="s">
        <v>287</v>
      </c>
      <c r="E105" s="238" t="s">
        <v>1</v>
      </c>
      <c r="F105" s="239" t="s">
        <v>1365</v>
      </c>
      <c r="G105" s="237"/>
      <c r="H105" s="240">
        <v>13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AT105" s="246" t="s">
        <v>287</v>
      </c>
      <c r="AU105" s="246" t="s">
        <v>90</v>
      </c>
      <c r="AV105" s="12" t="s">
        <v>90</v>
      </c>
      <c r="AW105" s="12" t="s">
        <v>40</v>
      </c>
      <c r="AX105" s="12" t="s">
        <v>87</v>
      </c>
      <c r="AY105" s="246" t="s">
        <v>174</v>
      </c>
    </row>
    <row r="106" s="1" customFormat="1" ht="16.5" customHeight="1">
      <c r="B106" s="37"/>
      <c r="C106" s="247" t="s">
        <v>205</v>
      </c>
      <c r="D106" s="247" t="s">
        <v>312</v>
      </c>
      <c r="E106" s="248" t="s">
        <v>1366</v>
      </c>
      <c r="F106" s="249" t="s">
        <v>1367</v>
      </c>
      <c r="G106" s="250" t="s">
        <v>417</v>
      </c>
      <c r="H106" s="251">
        <v>0.91000000000000003</v>
      </c>
      <c r="I106" s="252"/>
      <c r="J106" s="253">
        <f>ROUND(I106*H106,2)</f>
        <v>0</v>
      </c>
      <c r="K106" s="249" t="s">
        <v>274</v>
      </c>
      <c r="L106" s="254"/>
      <c r="M106" s="255" t="s">
        <v>1</v>
      </c>
      <c r="N106" s="256" t="s">
        <v>50</v>
      </c>
      <c r="O106" s="78"/>
      <c r="P106" s="227">
        <f>O106*H106</f>
        <v>0</v>
      </c>
      <c r="Q106" s="227">
        <v>1</v>
      </c>
      <c r="R106" s="227">
        <f>Q106*H106</f>
        <v>0.91000000000000003</v>
      </c>
      <c r="S106" s="227">
        <v>0</v>
      </c>
      <c r="T106" s="228">
        <f>S106*H106</f>
        <v>0</v>
      </c>
      <c r="AR106" s="15" t="s">
        <v>1368</v>
      </c>
      <c r="AT106" s="15" t="s">
        <v>312</v>
      </c>
      <c r="AU106" s="15" t="s">
        <v>90</v>
      </c>
      <c r="AY106" s="15" t="s">
        <v>174</v>
      </c>
      <c r="BE106" s="229">
        <f>IF(N106="základní",J106,0)</f>
        <v>0</v>
      </c>
      <c r="BF106" s="229">
        <f>IF(N106="snížená",J106,0)</f>
        <v>0</v>
      </c>
      <c r="BG106" s="229">
        <f>IF(N106="zákl. přenesená",J106,0)</f>
        <v>0</v>
      </c>
      <c r="BH106" s="229">
        <f>IF(N106="sníž. přenesená",J106,0)</f>
        <v>0</v>
      </c>
      <c r="BI106" s="229">
        <f>IF(N106="nulová",J106,0)</f>
        <v>0</v>
      </c>
      <c r="BJ106" s="15" t="s">
        <v>87</v>
      </c>
      <c r="BK106" s="229">
        <f>ROUND(I106*H106,2)</f>
        <v>0</v>
      </c>
      <c r="BL106" s="15" t="s">
        <v>1368</v>
      </c>
      <c r="BM106" s="15" t="s">
        <v>1369</v>
      </c>
    </row>
    <row r="107" s="1" customFormat="1">
      <c r="B107" s="37"/>
      <c r="C107" s="38"/>
      <c r="D107" s="230" t="s">
        <v>181</v>
      </c>
      <c r="E107" s="38"/>
      <c r="F107" s="231" t="s">
        <v>1370</v>
      </c>
      <c r="G107" s="38"/>
      <c r="H107" s="38"/>
      <c r="I107" s="142"/>
      <c r="J107" s="38"/>
      <c r="K107" s="38"/>
      <c r="L107" s="42"/>
      <c r="M107" s="232"/>
      <c r="N107" s="78"/>
      <c r="O107" s="78"/>
      <c r="P107" s="78"/>
      <c r="Q107" s="78"/>
      <c r="R107" s="78"/>
      <c r="S107" s="78"/>
      <c r="T107" s="79"/>
      <c r="AT107" s="15" t="s">
        <v>181</v>
      </c>
      <c r="AU107" s="15" t="s">
        <v>90</v>
      </c>
    </row>
    <row r="108" s="12" customFormat="1">
      <c r="B108" s="236"/>
      <c r="C108" s="237"/>
      <c r="D108" s="230" t="s">
        <v>287</v>
      </c>
      <c r="E108" s="238" t="s">
        <v>1</v>
      </c>
      <c r="F108" s="239" t="s">
        <v>1371</v>
      </c>
      <c r="G108" s="237"/>
      <c r="H108" s="240">
        <v>0.91000000000000003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AT108" s="246" t="s">
        <v>287</v>
      </c>
      <c r="AU108" s="246" t="s">
        <v>90</v>
      </c>
      <c r="AV108" s="12" t="s">
        <v>90</v>
      </c>
      <c r="AW108" s="12" t="s">
        <v>40</v>
      </c>
      <c r="AX108" s="12" t="s">
        <v>87</v>
      </c>
      <c r="AY108" s="246" t="s">
        <v>174</v>
      </c>
    </row>
    <row r="109" s="11" customFormat="1" ht="22.8" customHeight="1">
      <c r="B109" s="202"/>
      <c r="C109" s="203"/>
      <c r="D109" s="204" t="s">
        <v>78</v>
      </c>
      <c r="E109" s="216" t="s">
        <v>192</v>
      </c>
      <c r="F109" s="216" t="s">
        <v>399</v>
      </c>
      <c r="G109" s="203"/>
      <c r="H109" s="203"/>
      <c r="I109" s="206"/>
      <c r="J109" s="217">
        <f>BK109</f>
        <v>0</v>
      </c>
      <c r="K109" s="203"/>
      <c r="L109" s="208"/>
      <c r="M109" s="209"/>
      <c r="N109" s="210"/>
      <c r="O109" s="210"/>
      <c r="P109" s="211">
        <f>SUM(P110:P112)</f>
        <v>0</v>
      </c>
      <c r="Q109" s="210"/>
      <c r="R109" s="211">
        <f>SUM(R110:R112)</f>
        <v>0.86030035000000005</v>
      </c>
      <c r="S109" s="210"/>
      <c r="T109" s="212">
        <f>SUM(T110:T112)</f>
        <v>0</v>
      </c>
      <c r="AR109" s="213" t="s">
        <v>87</v>
      </c>
      <c r="AT109" s="214" t="s">
        <v>78</v>
      </c>
      <c r="AU109" s="214" t="s">
        <v>87</v>
      </c>
      <c r="AY109" s="213" t="s">
        <v>174</v>
      </c>
      <c r="BK109" s="215">
        <f>SUM(BK110:BK112)</f>
        <v>0</v>
      </c>
    </row>
    <row r="110" s="1" customFormat="1" ht="16.5" customHeight="1">
      <c r="B110" s="37"/>
      <c r="C110" s="218" t="s">
        <v>209</v>
      </c>
      <c r="D110" s="218" t="s">
        <v>175</v>
      </c>
      <c r="E110" s="219" t="s">
        <v>1049</v>
      </c>
      <c r="F110" s="220" t="s">
        <v>1050</v>
      </c>
      <c r="G110" s="221" t="s">
        <v>284</v>
      </c>
      <c r="H110" s="222">
        <v>0.45500000000000002</v>
      </c>
      <c r="I110" s="223"/>
      <c r="J110" s="224">
        <f>ROUND(I110*H110,2)</f>
        <v>0</v>
      </c>
      <c r="K110" s="220" t="s">
        <v>274</v>
      </c>
      <c r="L110" s="42"/>
      <c r="M110" s="225" t="s">
        <v>1</v>
      </c>
      <c r="N110" s="226" t="s">
        <v>50</v>
      </c>
      <c r="O110" s="78"/>
      <c r="P110" s="227">
        <f>O110*H110</f>
        <v>0</v>
      </c>
      <c r="Q110" s="227">
        <v>1.8907700000000001</v>
      </c>
      <c r="R110" s="227">
        <f>Q110*H110</f>
        <v>0.86030035000000005</v>
      </c>
      <c r="S110" s="227">
        <v>0</v>
      </c>
      <c r="T110" s="228">
        <f>S110*H110</f>
        <v>0</v>
      </c>
      <c r="AR110" s="15" t="s">
        <v>192</v>
      </c>
      <c r="AT110" s="15" t="s">
        <v>175</v>
      </c>
      <c r="AU110" s="15" t="s">
        <v>90</v>
      </c>
      <c r="AY110" s="15" t="s">
        <v>174</v>
      </c>
      <c r="BE110" s="229">
        <f>IF(N110="základní",J110,0)</f>
        <v>0</v>
      </c>
      <c r="BF110" s="229">
        <f>IF(N110="snížená",J110,0)</f>
        <v>0</v>
      </c>
      <c r="BG110" s="229">
        <f>IF(N110="zákl. přenesená",J110,0)</f>
        <v>0</v>
      </c>
      <c r="BH110" s="229">
        <f>IF(N110="sníž. přenesená",J110,0)</f>
        <v>0</v>
      </c>
      <c r="BI110" s="229">
        <f>IF(N110="nulová",J110,0)</f>
        <v>0</v>
      </c>
      <c r="BJ110" s="15" t="s">
        <v>87</v>
      </c>
      <c r="BK110" s="229">
        <f>ROUND(I110*H110,2)</f>
        <v>0</v>
      </c>
      <c r="BL110" s="15" t="s">
        <v>192</v>
      </c>
      <c r="BM110" s="15" t="s">
        <v>1372</v>
      </c>
    </row>
    <row r="111" s="1" customFormat="1">
      <c r="B111" s="37"/>
      <c r="C111" s="38"/>
      <c r="D111" s="230" t="s">
        <v>181</v>
      </c>
      <c r="E111" s="38"/>
      <c r="F111" s="231" t="s">
        <v>1052</v>
      </c>
      <c r="G111" s="38"/>
      <c r="H111" s="38"/>
      <c r="I111" s="142"/>
      <c r="J111" s="38"/>
      <c r="K111" s="38"/>
      <c r="L111" s="42"/>
      <c r="M111" s="232"/>
      <c r="N111" s="78"/>
      <c r="O111" s="78"/>
      <c r="P111" s="78"/>
      <c r="Q111" s="78"/>
      <c r="R111" s="78"/>
      <c r="S111" s="78"/>
      <c r="T111" s="79"/>
      <c r="AT111" s="15" t="s">
        <v>181</v>
      </c>
      <c r="AU111" s="15" t="s">
        <v>90</v>
      </c>
    </row>
    <row r="112" s="12" customFormat="1">
      <c r="B112" s="236"/>
      <c r="C112" s="237"/>
      <c r="D112" s="230" t="s">
        <v>287</v>
      </c>
      <c r="E112" s="238" t="s">
        <v>1</v>
      </c>
      <c r="F112" s="239" t="s">
        <v>1373</v>
      </c>
      <c r="G112" s="237"/>
      <c r="H112" s="240">
        <v>0.45500000000000002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AT112" s="246" t="s">
        <v>287</v>
      </c>
      <c r="AU112" s="246" t="s">
        <v>90</v>
      </c>
      <c r="AV112" s="12" t="s">
        <v>90</v>
      </c>
      <c r="AW112" s="12" t="s">
        <v>40</v>
      </c>
      <c r="AX112" s="12" t="s">
        <v>87</v>
      </c>
      <c r="AY112" s="246" t="s">
        <v>174</v>
      </c>
    </row>
    <row r="113" s="11" customFormat="1" ht="25.92" customHeight="1">
      <c r="B113" s="202"/>
      <c r="C113" s="203"/>
      <c r="D113" s="204" t="s">
        <v>78</v>
      </c>
      <c r="E113" s="205" t="s">
        <v>520</v>
      </c>
      <c r="F113" s="205" t="s">
        <v>521</v>
      </c>
      <c r="G113" s="203"/>
      <c r="H113" s="203"/>
      <c r="I113" s="206"/>
      <c r="J113" s="207">
        <f>BK113</f>
        <v>0</v>
      </c>
      <c r="K113" s="203"/>
      <c r="L113" s="208"/>
      <c r="M113" s="209"/>
      <c r="N113" s="210"/>
      <c r="O113" s="210"/>
      <c r="P113" s="211">
        <f>P114+P207</f>
        <v>0</v>
      </c>
      <c r="Q113" s="210"/>
      <c r="R113" s="211">
        <f>R114+R207</f>
        <v>0.21931000000000001</v>
      </c>
      <c r="S113" s="210"/>
      <c r="T113" s="212">
        <f>T114+T207</f>
        <v>0</v>
      </c>
      <c r="AR113" s="213" t="s">
        <v>90</v>
      </c>
      <c r="AT113" s="214" t="s">
        <v>78</v>
      </c>
      <c r="AU113" s="214" t="s">
        <v>79</v>
      </c>
      <c r="AY113" s="213" t="s">
        <v>174</v>
      </c>
      <c r="BK113" s="215">
        <f>BK114+BK207</f>
        <v>0</v>
      </c>
    </row>
    <row r="114" s="11" customFormat="1" ht="22.8" customHeight="1">
      <c r="B114" s="202"/>
      <c r="C114" s="203"/>
      <c r="D114" s="204" t="s">
        <v>78</v>
      </c>
      <c r="E114" s="216" t="s">
        <v>1374</v>
      </c>
      <c r="F114" s="216" t="s">
        <v>1375</v>
      </c>
      <c r="G114" s="203"/>
      <c r="H114" s="203"/>
      <c r="I114" s="206"/>
      <c r="J114" s="217">
        <f>BK114</f>
        <v>0</v>
      </c>
      <c r="K114" s="203"/>
      <c r="L114" s="208"/>
      <c r="M114" s="209"/>
      <c r="N114" s="210"/>
      <c r="O114" s="210"/>
      <c r="P114" s="211">
        <f>SUM(P115:P206)</f>
        <v>0</v>
      </c>
      <c r="Q114" s="210"/>
      <c r="R114" s="211">
        <f>SUM(R115:R206)</f>
        <v>0.21884000000000001</v>
      </c>
      <c r="S114" s="210"/>
      <c r="T114" s="212">
        <f>SUM(T115:T206)</f>
        <v>0</v>
      </c>
      <c r="AR114" s="213" t="s">
        <v>90</v>
      </c>
      <c r="AT114" s="214" t="s">
        <v>78</v>
      </c>
      <c r="AU114" s="214" t="s">
        <v>87</v>
      </c>
      <c r="AY114" s="213" t="s">
        <v>174</v>
      </c>
      <c r="BK114" s="215">
        <f>SUM(BK115:BK206)</f>
        <v>0</v>
      </c>
    </row>
    <row r="115" s="1" customFormat="1" ht="16.5" customHeight="1">
      <c r="B115" s="37"/>
      <c r="C115" s="247" t="s">
        <v>213</v>
      </c>
      <c r="D115" s="247" t="s">
        <v>312</v>
      </c>
      <c r="E115" s="248" t="s">
        <v>1376</v>
      </c>
      <c r="F115" s="249" t="s">
        <v>1377</v>
      </c>
      <c r="G115" s="250" t="s">
        <v>320</v>
      </c>
      <c r="H115" s="251">
        <v>1</v>
      </c>
      <c r="I115" s="252"/>
      <c r="J115" s="253">
        <f>ROUND(I115*H115,2)</f>
        <v>0</v>
      </c>
      <c r="K115" s="249" t="s">
        <v>1</v>
      </c>
      <c r="L115" s="254"/>
      <c r="M115" s="255" t="s">
        <v>1</v>
      </c>
      <c r="N115" s="256" t="s">
        <v>50</v>
      </c>
      <c r="O115" s="78"/>
      <c r="P115" s="227">
        <f>O115*H115</f>
        <v>0</v>
      </c>
      <c r="Q115" s="227">
        <v>0.01</v>
      </c>
      <c r="R115" s="227">
        <f>Q115*H115</f>
        <v>0.01</v>
      </c>
      <c r="S115" s="227">
        <v>0</v>
      </c>
      <c r="T115" s="228">
        <f>S115*H115</f>
        <v>0</v>
      </c>
      <c r="AR115" s="15" t="s">
        <v>432</v>
      </c>
      <c r="AT115" s="15" t="s">
        <v>312</v>
      </c>
      <c r="AU115" s="15" t="s">
        <v>90</v>
      </c>
      <c r="AY115" s="15" t="s">
        <v>174</v>
      </c>
      <c r="BE115" s="229">
        <f>IF(N115="základní",J115,0)</f>
        <v>0</v>
      </c>
      <c r="BF115" s="229">
        <f>IF(N115="snížená",J115,0)</f>
        <v>0</v>
      </c>
      <c r="BG115" s="229">
        <f>IF(N115="zákl. přenesená",J115,0)</f>
        <v>0</v>
      </c>
      <c r="BH115" s="229">
        <f>IF(N115="sníž. přenesená",J115,0)</f>
        <v>0</v>
      </c>
      <c r="BI115" s="229">
        <f>IF(N115="nulová",J115,0)</f>
        <v>0</v>
      </c>
      <c r="BJ115" s="15" t="s">
        <v>87</v>
      </c>
      <c r="BK115" s="229">
        <f>ROUND(I115*H115,2)</f>
        <v>0</v>
      </c>
      <c r="BL115" s="15" t="s">
        <v>347</v>
      </c>
      <c r="BM115" s="15" t="s">
        <v>1378</v>
      </c>
    </row>
    <row r="116" s="1" customFormat="1">
      <c r="B116" s="37"/>
      <c r="C116" s="38"/>
      <c r="D116" s="230" t="s">
        <v>181</v>
      </c>
      <c r="E116" s="38"/>
      <c r="F116" s="231" t="s">
        <v>1377</v>
      </c>
      <c r="G116" s="38"/>
      <c r="H116" s="38"/>
      <c r="I116" s="142"/>
      <c r="J116" s="38"/>
      <c r="K116" s="38"/>
      <c r="L116" s="42"/>
      <c r="M116" s="232"/>
      <c r="N116" s="78"/>
      <c r="O116" s="78"/>
      <c r="P116" s="78"/>
      <c r="Q116" s="78"/>
      <c r="R116" s="78"/>
      <c r="S116" s="78"/>
      <c r="T116" s="79"/>
      <c r="AT116" s="15" t="s">
        <v>181</v>
      </c>
      <c r="AU116" s="15" t="s">
        <v>90</v>
      </c>
    </row>
    <row r="117" s="12" customFormat="1">
      <c r="B117" s="236"/>
      <c r="C117" s="237"/>
      <c r="D117" s="230" t="s">
        <v>287</v>
      </c>
      <c r="E117" s="238" t="s">
        <v>1</v>
      </c>
      <c r="F117" s="239" t="s">
        <v>87</v>
      </c>
      <c r="G117" s="237"/>
      <c r="H117" s="240">
        <v>1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AT117" s="246" t="s">
        <v>287</v>
      </c>
      <c r="AU117" s="246" t="s">
        <v>90</v>
      </c>
      <c r="AV117" s="12" t="s">
        <v>90</v>
      </c>
      <c r="AW117" s="12" t="s">
        <v>40</v>
      </c>
      <c r="AX117" s="12" t="s">
        <v>87</v>
      </c>
      <c r="AY117" s="246" t="s">
        <v>174</v>
      </c>
    </row>
    <row r="118" s="1" customFormat="1" ht="16.5" customHeight="1">
      <c r="B118" s="37"/>
      <c r="C118" s="247" t="s">
        <v>217</v>
      </c>
      <c r="D118" s="247" t="s">
        <v>312</v>
      </c>
      <c r="E118" s="248" t="s">
        <v>1379</v>
      </c>
      <c r="F118" s="249" t="s">
        <v>1380</v>
      </c>
      <c r="G118" s="250" t="s">
        <v>320</v>
      </c>
      <c r="H118" s="251">
        <v>1</v>
      </c>
      <c r="I118" s="252"/>
      <c r="J118" s="253">
        <f>ROUND(I118*H118,2)</f>
        <v>0</v>
      </c>
      <c r="K118" s="249" t="s">
        <v>1381</v>
      </c>
      <c r="L118" s="254"/>
      <c r="M118" s="255" t="s">
        <v>1</v>
      </c>
      <c r="N118" s="256" t="s">
        <v>50</v>
      </c>
      <c r="O118" s="78"/>
      <c r="P118" s="227">
        <f>O118*H118</f>
        <v>0</v>
      </c>
      <c r="Q118" s="227">
        <v>0.0044000000000000003</v>
      </c>
      <c r="R118" s="227">
        <f>Q118*H118</f>
        <v>0.0044000000000000003</v>
      </c>
      <c r="S118" s="227">
        <v>0</v>
      </c>
      <c r="T118" s="228">
        <f>S118*H118</f>
        <v>0</v>
      </c>
      <c r="AR118" s="15" t="s">
        <v>90</v>
      </c>
      <c r="AT118" s="15" t="s">
        <v>312</v>
      </c>
      <c r="AU118" s="15" t="s">
        <v>90</v>
      </c>
      <c r="AY118" s="15" t="s">
        <v>174</v>
      </c>
      <c r="BE118" s="229">
        <f>IF(N118="základní",J118,0)</f>
        <v>0</v>
      </c>
      <c r="BF118" s="229">
        <f>IF(N118="snížená",J118,0)</f>
        <v>0</v>
      </c>
      <c r="BG118" s="229">
        <f>IF(N118="zákl. přenesená",J118,0)</f>
        <v>0</v>
      </c>
      <c r="BH118" s="229">
        <f>IF(N118="sníž. přenesená",J118,0)</f>
        <v>0</v>
      </c>
      <c r="BI118" s="229">
        <f>IF(N118="nulová",J118,0)</f>
        <v>0</v>
      </c>
      <c r="BJ118" s="15" t="s">
        <v>87</v>
      </c>
      <c r="BK118" s="229">
        <f>ROUND(I118*H118,2)</f>
        <v>0</v>
      </c>
      <c r="BL118" s="15" t="s">
        <v>87</v>
      </c>
      <c r="BM118" s="15" t="s">
        <v>1382</v>
      </c>
    </row>
    <row r="119" s="1" customFormat="1">
      <c r="B119" s="37"/>
      <c r="C119" s="38"/>
      <c r="D119" s="230" t="s">
        <v>181</v>
      </c>
      <c r="E119" s="38"/>
      <c r="F119" s="231" t="s">
        <v>1380</v>
      </c>
      <c r="G119" s="38"/>
      <c r="H119" s="38"/>
      <c r="I119" s="142"/>
      <c r="J119" s="38"/>
      <c r="K119" s="38"/>
      <c r="L119" s="42"/>
      <c r="M119" s="232"/>
      <c r="N119" s="78"/>
      <c r="O119" s="78"/>
      <c r="P119" s="78"/>
      <c r="Q119" s="78"/>
      <c r="R119" s="78"/>
      <c r="S119" s="78"/>
      <c r="T119" s="79"/>
      <c r="AT119" s="15" t="s">
        <v>181</v>
      </c>
      <c r="AU119" s="15" t="s">
        <v>90</v>
      </c>
    </row>
    <row r="120" s="12" customFormat="1">
      <c r="B120" s="236"/>
      <c r="C120" s="237"/>
      <c r="D120" s="230" t="s">
        <v>287</v>
      </c>
      <c r="E120" s="238" t="s">
        <v>1</v>
      </c>
      <c r="F120" s="239" t="s">
        <v>87</v>
      </c>
      <c r="G120" s="237"/>
      <c r="H120" s="240">
        <v>1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AT120" s="246" t="s">
        <v>287</v>
      </c>
      <c r="AU120" s="246" t="s">
        <v>90</v>
      </c>
      <c r="AV120" s="12" t="s">
        <v>90</v>
      </c>
      <c r="AW120" s="12" t="s">
        <v>40</v>
      </c>
      <c r="AX120" s="12" t="s">
        <v>87</v>
      </c>
      <c r="AY120" s="246" t="s">
        <v>174</v>
      </c>
    </row>
    <row r="121" s="1" customFormat="1" ht="16.5" customHeight="1">
      <c r="B121" s="37"/>
      <c r="C121" s="247" t="s">
        <v>221</v>
      </c>
      <c r="D121" s="247" t="s">
        <v>312</v>
      </c>
      <c r="E121" s="248" t="s">
        <v>1383</v>
      </c>
      <c r="F121" s="249" t="s">
        <v>1384</v>
      </c>
      <c r="G121" s="250" t="s">
        <v>320</v>
      </c>
      <c r="H121" s="251">
        <v>1</v>
      </c>
      <c r="I121" s="252"/>
      <c r="J121" s="253">
        <f>ROUND(I121*H121,2)</f>
        <v>0</v>
      </c>
      <c r="K121" s="249" t="s">
        <v>274</v>
      </c>
      <c r="L121" s="254"/>
      <c r="M121" s="255" t="s">
        <v>1</v>
      </c>
      <c r="N121" s="256" t="s">
        <v>50</v>
      </c>
      <c r="O121" s="78"/>
      <c r="P121" s="227">
        <f>O121*H121</f>
        <v>0</v>
      </c>
      <c r="Q121" s="227">
        <v>0.011299999999999999</v>
      </c>
      <c r="R121" s="227">
        <f>Q121*H121</f>
        <v>0.011299999999999999</v>
      </c>
      <c r="S121" s="227">
        <v>0</v>
      </c>
      <c r="T121" s="228">
        <f>S121*H121</f>
        <v>0</v>
      </c>
      <c r="AR121" s="15" t="s">
        <v>90</v>
      </c>
      <c r="AT121" s="15" t="s">
        <v>312</v>
      </c>
      <c r="AU121" s="15" t="s">
        <v>90</v>
      </c>
      <c r="AY121" s="15" t="s">
        <v>174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5" t="s">
        <v>87</v>
      </c>
      <c r="BK121" s="229">
        <f>ROUND(I121*H121,2)</f>
        <v>0</v>
      </c>
      <c r="BL121" s="15" t="s">
        <v>87</v>
      </c>
      <c r="BM121" s="15" t="s">
        <v>1385</v>
      </c>
    </row>
    <row r="122" s="1" customFormat="1">
      <c r="B122" s="37"/>
      <c r="C122" s="38"/>
      <c r="D122" s="230" t="s">
        <v>181</v>
      </c>
      <c r="E122" s="38"/>
      <c r="F122" s="231" t="s">
        <v>1384</v>
      </c>
      <c r="G122" s="38"/>
      <c r="H122" s="38"/>
      <c r="I122" s="142"/>
      <c r="J122" s="38"/>
      <c r="K122" s="38"/>
      <c r="L122" s="42"/>
      <c r="M122" s="232"/>
      <c r="N122" s="78"/>
      <c r="O122" s="78"/>
      <c r="P122" s="78"/>
      <c r="Q122" s="78"/>
      <c r="R122" s="78"/>
      <c r="S122" s="78"/>
      <c r="T122" s="79"/>
      <c r="AT122" s="15" t="s">
        <v>181</v>
      </c>
      <c r="AU122" s="15" t="s">
        <v>90</v>
      </c>
    </row>
    <row r="123" s="1" customFormat="1" ht="16.5" customHeight="1">
      <c r="B123" s="37"/>
      <c r="C123" s="247" t="s">
        <v>225</v>
      </c>
      <c r="D123" s="247" t="s">
        <v>312</v>
      </c>
      <c r="E123" s="248" t="s">
        <v>1386</v>
      </c>
      <c r="F123" s="249" t="s">
        <v>1387</v>
      </c>
      <c r="G123" s="250" t="s">
        <v>320</v>
      </c>
      <c r="H123" s="251">
        <v>1</v>
      </c>
      <c r="I123" s="252"/>
      <c r="J123" s="253">
        <f>ROUND(I123*H123,2)</f>
        <v>0</v>
      </c>
      <c r="K123" s="249" t="s">
        <v>274</v>
      </c>
      <c r="L123" s="254"/>
      <c r="M123" s="255" t="s">
        <v>1</v>
      </c>
      <c r="N123" s="256" t="s">
        <v>50</v>
      </c>
      <c r="O123" s="78"/>
      <c r="P123" s="227">
        <f>O123*H123</f>
        <v>0</v>
      </c>
      <c r="Q123" s="227">
        <v>0.0085000000000000006</v>
      </c>
      <c r="R123" s="227">
        <f>Q123*H123</f>
        <v>0.0085000000000000006</v>
      </c>
      <c r="S123" s="227">
        <v>0</v>
      </c>
      <c r="T123" s="228">
        <f>S123*H123</f>
        <v>0</v>
      </c>
      <c r="AR123" s="15" t="s">
        <v>90</v>
      </c>
      <c r="AT123" s="15" t="s">
        <v>312</v>
      </c>
      <c r="AU123" s="15" t="s">
        <v>90</v>
      </c>
      <c r="AY123" s="15" t="s">
        <v>174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5" t="s">
        <v>87</v>
      </c>
      <c r="BK123" s="229">
        <f>ROUND(I123*H123,2)</f>
        <v>0</v>
      </c>
      <c r="BL123" s="15" t="s">
        <v>87</v>
      </c>
      <c r="BM123" s="15" t="s">
        <v>1388</v>
      </c>
    </row>
    <row r="124" s="1" customFormat="1">
      <c r="B124" s="37"/>
      <c r="C124" s="38"/>
      <c r="D124" s="230" t="s">
        <v>181</v>
      </c>
      <c r="E124" s="38"/>
      <c r="F124" s="231" t="s">
        <v>1387</v>
      </c>
      <c r="G124" s="38"/>
      <c r="H124" s="38"/>
      <c r="I124" s="142"/>
      <c r="J124" s="38"/>
      <c r="K124" s="38"/>
      <c r="L124" s="42"/>
      <c r="M124" s="232"/>
      <c r="N124" s="78"/>
      <c r="O124" s="78"/>
      <c r="P124" s="78"/>
      <c r="Q124" s="78"/>
      <c r="R124" s="78"/>
      <c r="S124" s="78"/>
      <c r="T124" s="79"/>
      <c r="AT124" s="15" t="s">
        <v>181</v>
      </c>
      <c r="AU124" s="15" t="s">
        <v>90</v>
      </c>
    </row>
    <row r="125" s="1" customFormat="1" ht="16.5" customHeight="1">
      <c r="B125" s="37"/>
      <c r="C125" s="247" t="s">
        <v>229</v>
      </c>
      <c r="D125" s="247" t="s">
        <v>312</v>
      </c>
      <c r="E125" s="248" t="s">
        <v>1389</v>
      </c>
      <c r="F125" s="249" t="s">
        <v>1390</v>
      </c>
      <c r="G125" s="250" t="s">
        <v>463</v>
      </c>
      <c r="H125" s="251">
        <v>28</v>
      </c>
      <c r="I125" s="252"/>
      <c r="J125" s="253">
        <f>ROUND(I125*H125,2)</f>
        <v>0</v>
      </c>
      <c r="K125" s="249" t="s">
        <v>1391</v>
      </c>
      <c r="L125" s="254"/>
      <c r="M125" s="255" t="s">
        <v>1</v>
      </c>
      <c r="N125" s="256" t="s">
        <v>50</v>
      </c>
      <c r="O125" s="78"/>
      <c r="P125" s="227">
        <f>O125*H125</f>
        <v>0</v>
      </c>
      <c r="Q125" s="227">
        <v>0.00012</v>
      </c>
      <c r="R125" s="227">
        <f>Q125*H125</f>
        <v>0.0033600000000000001</v>
      </c>
      <c r="S125" s="227">
        <v>0</v>
      </c>
      <c r="T125" s="228">
        <f>S125*H125</f>
        <v>0</v>
      </c>
      <c r="AR125" s="15" t="s">
        <v>90</v>
      </c>
      <c r="AT125" s="15" t="s">
        <v>312</v>
      </c>
      <c r="AU125" s="15" t="s">
        <v>90</v>
      </c>
      <c r="AY125" s="15" t="s">
        <v>174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5" t="s">
        <v>87</v>
      </c>
      <c r="BK125" s="229">
        <f>ROUND(I125*H125,2)</f>
        <v>0</v>
      </c>
      <c r="BL125" s="15" t="s">
        <v>87</v>
      </c>
      <c r="BM125" s="15" t="s">
        <v>1392</v>
      </c>
    </row>
    <row r="126" s="1" customFormat="1">
      <c r="B126" s="37"/>
      <c r="C126" s="38"/>
      <c r="D126" s="230" t="s">
        <v>181</v>
      </c>
      <c r="E126" s="38"/>
      <c r="F126" s="231" t="s">
        <v>1393</v>
      </c>
      <c r="G126" s="38"/>
      <c r="H126" s="38"/>
      <c r="I126" s="142"/>
      <c r="J126" s="38"/>
      <c r="K126" s="38"/>
      <c r="L126" s="42"/>
      <c r="M126" s="232"/>
      <c r="N126" s="78"/>
      <c r="O126" s="78"/>
      <c r="P126" s="78"/>
      <c r="Q126" s="78"/>
      <c r="R126" s="78"/>
      <c r="S126" s="78"/>
      <c r="T126" s="79"/>
      <c r="AT126" s="15" t="s">
        <v>181</v>
      </c>
      <c r="AU126" s="15" t="s">
        <v>90</v>
      </c>
    </row>
    <row r="127" s="12" customFormat="1">
      <c r="B127" s="236"/>
      <c r="C127" s="237"/>
      <c r="D127" s="230" t="s">
        <v>287</v>
      </c>
      <c r="E127" s="238" t="s">
        <v>1</v>
      </c>
      <c r="F127" s="239" t="s">
        <v>410</v>
      </c>
      <c r="G127" s="237"/>
      <c r="H127" s="240">
        <v>28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AT127" s="246" t="s">
        <v>287</v>
      </c>
      <c r="AU127" s="246" t="s">
        <v>90</v>
      </c>
      <c r="AV127" s="12" t="s">
        <v>90</v>
      </c>
      <c r="AW127" s="12" t="s">
        <v>40</v>
      </c>
      <c r="AX127" s="12" t="s">
        <v>87</v>
      </c>
      <c r="AY127" s="246" t="s">
        <v>174</v>
      </c>
    </row>
    <row r="128" s="1" customFormat="1" ht="16.5" customHeight="1">
      <c r="B128" s="37"/>
      <c r="C128" s="247" t="s">
        <v>233</v>
      </c>
      <c r="D128" s="247" t="s">
        <v>312</v>
      </c>
      <c r="E128" s="248" t="s">
        <v>1394</v>
      </c>
      <c r="F128" s="249" t="s">
        <v>1395</v>
      </c>
      <c r="G128" s="250" t="s">
        <v>463</v>
      </c>
      <c r="H128" s="251">
        <v>7</v>
      </c>
      <c r="I128" s="252"/>
      <c r="J128" s="253">
        <f>ROUND(I128*H128,2)</f>
        <v>0</v>
      </c>
      <c r="K128" s="249" t="s">
        <v>1391</v>
      </c>
      <c r="L128" s="254"/>
      <c r="M128" s="255" t="s">
        <v>1</v>
      </c>
      <c r="N128" s="256" t="s">
        <v>50</v>
      </c>
      <c r="O128" s="78"/>
      <c r="P128" s="227">
        <f>O128*H128</f>
        <v>0</v>
      </c>
      <c r="Q128" s="227">
        <v>0.00017000000000000001</v>
      </c>
      <c r="R128" s="227">
        <f>Q128*H128</f>
        <v>0.0011900000000000001</v>
      </c>
      <c r="S128" s="227">
        <v>0</v>
      </c>
      <c r="T128" s="228">
        <f>S128*H128</f>
        <v>0</v>
      </c>
      <c r="AR128" s="15" t="s">
        <v>90</v>
      </c>
      <c r="AT128" s="15" t="s">
        <v>312</v>
      </c>
      <c r="AU128" s="15" t="s">
        <v>90</v>
      </c>
      <c r="AY128" s="15" t="s">
        <v>174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5" t="s">
        <v>87</v>
      </c>
      <c r="BK128" s="229">
        <f>ROUND(I128*H128,2)</f>
        <v>0</v>
      </c>
      <c r="BL128" s="15" t="s">
        <v>87</v>
      </c>
      <c r="BM128" s="15" t="s">
        <v>1396</v>
      </c>
    </row>
    <row r="129" s="1" customFormat="1">
      <c r="B129" s="37"/>
      <c r="C129" s="38"/>
      <c r="D129" s="230" t="s">
        <v>181</v>
      </c>
      <c r="E129" s="38"/>
      <c r="F129" s="231" t="s">
        <v>1397</v>
      </c>
      <c r="G129" s="38"/>
      <c r="H129" s="38"/>
      <c r="I129" s="142"/>
      <c r="J129" s="38"/>
      <c r="K129" s="38"/>
      <c r="L129" s="42"/>
      <c r="M129" s="232"/>
      <c r="N129" s="78"/>
      <c r="O129" s="78"/>
      <c r="P129" s="78"/>
      <c r="Q129" s="78"/>
      <c r="R129" s="78"/>
      <c r="S129" s="78"/>
      <c r="T129" s="79"/>
      <c r="AT129" s="15" t="s">
        <v>181</v>
      </c>
      <c r="AU129" s="15" t="s">
        <v>90</v>
      </c>
    </row>
    <row r="130" s="12" customFormat="1">
      <c r="B130" s="236"/>
      <c r="C130" s="237"/>
      <c r="D130" s="230" t="s">
        <v>287</v>
      </c>
      <c r="E130" s="238" t="s">
        <v>1</v>
      </c>
      <c r="F130" s="239" t="s">
        <v>205</v>
      </c>
      <c r="G130" s="237"/>
      <c r="H130" s="240">
        <v>7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AT130" s="246" t="s">
        <v>287</v>
      </c>
      <c r="AU130" s="246" t="s">
        <v>90</v>
      </c>
      <c r="AV130" s="12" t="s">
        <v>90</v>
      </c>
      <c r="AW130" s="12" t="s">
        <v>40</v>
      </c>
      <c r="AX130" s="12" t="s">
        <v>87</v>
      </c>
      <c r="AY130" s="246" t="s">
        <v>174</v>
      </c>
    </row>
    <row r="131" s="1" customFormat="1" ht="16.5" customHeight="1">
      <c r="B131" s="37"/>
      <c r="C131" s="247" t="s">
        <v>8</v>
      </c>
      <c r="D131" s="247" t="s">
        <v>312</v>
      </c>
      <c r="E131" s="248" t="s">
        <v>1398</v>
      </c>
      <c r="F131" s="249" t="s">
        <v>1399</v>
      </c>
      <c r="G131" s="250" t="s">
        <v>1400</v>
      </c>
      <c r="H131" s="251">
        <v>0.01</v>
      </c>
      <c r="I131" s="252"/>
      <c r="J131" s="253">
        <f>ROUND(I131*H131,2)</f>
        <v>0</v>
      </c>
      <c r="K131" s="249" t="s">
        <v>274</v>
      </c>
      <c r="L131" s="254"/>
      <c r="M131" s="255" t="s">
        <v>1</v>
      </c>
      <c r="N131" s="256" t="s">
        <v>50</v>
      </c>
      <c r="O131" s="78"/>
      <c r="P131" s="227">
        <f>O131*H131</f>
        <v>0</v>
      </c>
      <c r="Q131" s="227">
        <v>0.20999999999999999</v>
      </c>
      <c r="R131" s="227">
        <f>Q131*H131</f>
        <v>0.0020999999999999999</v>
      </c>
      <c r="S131" s="227">
        <v>0</v>
      </c>
      <c r="T131" s="228">
        <f>S131*H131</f>
        <v>0</v>
      </c>
      <c r="AR131" s="15" t="s">
        <v>90</v>
      </c>
      <c r="AT131" s="15" t="s">
        <v>312</v>
      </c>
      <c r="AU131" s="15" t="s">
        <v>90</v>
      </c>
      <c r="AY131" s="15" t="s">
        <v>174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5" t="s">
        <v>87</v>
      </c>
      <c r="BK131" s="229">
        <f>ROUND(I131*H131,2)</f>
        <v>0</v>
      </c>
      <c r="BL131" s="15" t="s">
        <v>87</v>
      </c>
      <c r="BM131" s="15" t="s">
        <v>1401</v>
      </c>
    </row>
    <row r="132" s="1" customFormat="1">
      <c r="B132" s="37"/>
      <c r="C132" s="38"/>
      <c r="D132" s="230" t="s">
        <v>181</v>
      </c>
      <c r="E132" s="38"/>
      <c r="F132" s="231" t="s">
        <v>1399</v>
      </c>
      <c r="G132" s="38"/>
      <c r="H132" s="38"/>
      <c r="I132" s="142"/>
      <c r="J132" s="38"/>
      <c r="K132" s="38"/>
      <c r="L132" s="42"/>
      <c r="M132" s="232"/>
      <c r="N132" s="78"/>
      <c r="O132" s="78"/>
      <c r="P132" s="78"/>
      <c r="Q132" s="78"/>
      <c r="R132" s="78"/>
      <c r="S132" s="78"/>
      <c r="T132" s="79"/>
      <c r="AT132" s="15" t="s">
        <v>181</v>
      </c>
      <c r="AU132" s="15" t="s">
        <v>90</v>
      </c>
    </row>
    <row r="133" s="12" customFormat="1">
      <c r="B133" s="236"/>
      <c r="C133" s="237"/>
      <c r="D133" s="230" t="s">
        <v>287</v>
      </c>
      <c r="E133" s="238" t="s">
        <v>1</v>
      </c>
      <c r="F133" s="239" t="s">
        <v>6</v>
      </c>
      <c r="G133" s="237"/>
      <c r="H133" s="240">
        <v>0.01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AT133" s="246" t="s">
        <v>287</v>
      </c>
      <c r="AU133" s="246" t="s">
        <v>90</v>
      </c>
      <c r="AV133" s="12" t="s">
        <v>90</v>
      </c>
      <c r="AW133" s="12" t="s">
        <v>40</v>
      </c>
      <c r="AX133" s="12" t="s">
        <v>87</v>
      </c>
      <c r="AY133" s="246" t="s">
        <v>174</v>
      </c>
    </row>
    <row r="134" s="1" customFormat="1" ht="16.5" customHeight="1">
      <c r="B134" s="37"/>
      <c r="C134" s="247" t="s">
        <v>347</v>
      </c>
      <c r="D134" s="247" t="s">
        <v>312</v>
      </c>
      <c r="E134" s="248" t="s">
        <v>1402</v>
      </c>
      <c r="F134" s="249" t="s">
        <v>1403</v>
      </c>
      <c r="G134" s="250" t="s">
        <v>463</v>
      </c>
      <c r="H134" s="251">
        <v>20</v>
      </c>
      <c r="I134" s="252"/>
      <c r="J134" s="253">
        <f>ROUND(I134*H134,2)</f>
        <v>0</v>
      </c>
      <c r="K134" s="249" t="s">
        <v>274</v>
      </c>
      <c r="L134" s="254"/>
      <c r="M134" s="255" t="s">
        <v>1</v>
      </c>
      <c r="N134" s="256" t="s">
        <v>50</v>
      </c>
      <c r="O134" s="78"/>
      <c r="P134" s="227">
        <f>O134*H134</f>
        <v>0</v>
      </c>
      <c r="Q134" s="227">
        <v>0.00089999999999999998</v>
      </c>
      <c r="R134" s="227">
        <f>Q134*H134</f>
        <v>0.017999999999999999</v>
      </c>
      <c r="S134" s="227">
        <v>0</v>
      </c>
      <c r="T134" s="228">
        <f>S134*H134</f>
        <v>0</v>
      </c>
      <c r="AR134" s="15" t="s">
        <v>90</v>
      </c>
      <c r="AT134" s="15" t="s">
        <v>312</v>
      </c>
      <c r="AU134" s="15" t="s">
        <v>90</v>
      </c>
      <c r="AY134" s="15" t="s">
        <v>174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5" t="s">
        <v>87</v>
      </c>
      <c r="BK134" s="229">
        <f>ROUND(I134*H134,2)</f>
        <v>0</v>
      </c>
      <c r="BL134" s="15" t="s">
        <v>87</v>
      </c>
      <c r="BM134" s="15" t="s">
        <v>1404</v>
      </c>
    </row>
    <row r="135" s="1" customFormat="1">
      <c r="B135" s="37"/>
      <c r="C135" s="38"/>
      <c r="D135" s="230" t="s">
        <v>181</v>
      </c>
      <c r="E135" s="38"/>
      <c r="F135" s="231" t="s">
        <v>1403</v>
      </c>
      <c r="G135" s="38"/>
      <c r="H135" s="38"/>
      <c r="I135" s="142"/>
      <c r="J135" s="38"/>
      <c r="K135" s="38"/>
      <c r="L135" s="42"/>
      <c r="M135" s="232"/>
      <c r="N135" s="78"/>
      <c r="O135" s="78"/>
      <c r="P135" s="78"/>
      <c r="Q135" s="78"/>
      <c r="R135" s="78"/>
      <c r="S135" s="78"/>
      <c r="T135" s="79"/>
      <c r="AT135" s="15" t="s">
        <v>181</v>
      </c>
      <c r="AU135" s="15" t="s">
        <v>90</v>
      </c>
    </row>
    <row r="136" s="1" customFormat="1" ht="16.5" customHeight="1">
      <c r="B136" s="37"/>
      <c r="C136" s="247" t="s">
        <v>353</v>
      </c>
      <c r="D136" s="247" t="s">
        <v>312</v>
      </c>
      <c r="E136" s="248" t="s">
        <v>1405</v>
      </c>
      <c r="F136" s="249" t="s">
        <v>1406</v>
      </c>
      <c r="G136" s="250" t="s">
        <v>1400</v>
      </c>
      <c r="H136" s="251">
        <v>0.01</v>
      </c>
      <c r="I136" s="252"/>
      <c r="J136" s="253">
        <f>ROUND(I136*H136,2)</f>
        <v>0</v>
      </c>
      <c r="K136" s="249" t="s">
        <v>274</v>
      </c>
      <c r="L136" s="254"/>
      <c r="M136" s="255" t="s">
        <v>1</v>
      </c>
      <c r="N136" s="256" t="s">
        <v>50</v>
      </c>
      <c r="O136" s="78"/>
      <c r="P136" s="227">
        <f>O136*H136</f>
        <v>0</v>
      </c>
      <c r="Q136" s="227">
        <v>0.53000000000000003</v>
      </c>
      <c r="R136" s="227">
        <f>Q136*H136</f>
        <v>0.0053</v>
      </c>
      <c r="S136" s="227">
        <v>0</v>
      </c>
      <c r="T136" s="228">
        <f>S136*H136</f>
        <v>0</v>
      </c>
      <c r="AR136" s="15" t="s">
        <v>90</v>
      </c>
      <c r="AT136" s="15" t="s">
        <v>312</v>
      </c>
      <c r="AU136" s="15" t="s">
        <v>90</v>
      </c>
      <c r="AY136" s="15" t="s">
        <v>174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5" t="s">
        <v>87</v>
      </c>
      <c r="BK136" s="229">
        <f>ROUND(I136*H136,2)</f>
        <v>0</v>
      </c>
      <c r="BL136" s="15" t="s">
        <v>87</v>
      </c>
      <c r="BM136" s="15" t="s">
        <v>1407</v>
      </c>
    </row>
    <row r="137" s="1" customFormat="1">
      <c r="B137" s="37"/>
      <c r="C137" s="38"/>
      <c r="D137" s="230" t="s">
        <v>181</v>
      </c>
      <c r="E137" s="38"/>
      <c r="F137" s="231" t="s">
        <v>1406</v>
      </c>
      <c r="G137" s="38"/>
      <c r="H137" s="38"/>
      <c r="I137" s="142"/>
      <c r="J137" s="38"/>
      <c r="K137" s="38"/>
      <c r="L137" s="42"/>
      <c r="M137" s="232"/>
      <c r="N137" s="78"/>
      <c r="O137" s="78"/>
      <c r="P137" s="78"/>
      <c r="Q137" s="78"/>
      <c r="R137" s="78"/>
      <c r="S137" s="78"/>
      <c r="T137" s="79"/>
      <c r="AT137" s="15" t="s">
        <v>181</v>
      </c>
      <c r="AU137" s="15" t="s">
        <v>90</v>
      </c>
    </row>
    <row r="138" s="12" customFormat="1">
      <c r="B138" s="236"/>
      <c r="C138" s="237"/>
      <c r="D138" s="230" t="s">
        <v>287</v>
      </c>
      <c r="E138" s="238" t="s">
        <v>1</v>
      </c>
      <c r="F138" s="239" t="s">
        <v>6</v>
      </c>
      <c r="G138" s="237"/>
      <c r="H138" s="240">
        <v>0.01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AT138" s="246" t="s">
        <v>287</v>
      </c>
      <c r="AU138" s="246" t="s">
        <v>90</v>
      </c>
      <c r="AV138" s="12" t="s">
        <v>90</v>
      </c>
      <c r="AW138" s="12" t="s">
        <v>40</v>
      </c>
      <c r="AX138" s="12" t="s">
        <v>87</v>
      </c>
      <c r="AY138" s="246" t="s">
        <v>174</v>
      </c>
    </row>
    <row r="139" s="1" customFormat="1" ht="16.5" customHeight="1">
      <c r="B139" s="37"/>
      <c r="C139" s="247" t="s">
        <v>359</v>
      </c>
      <c r="D139" s="247" t="s">
        <v>312</v>
      </c>
      <c r="E139" s="248" t="s">
        <v>1408</v>
      </c>
      <c r="F139" s="249" t="s">
        <v>1409</v>
      </c>
      <c r="G139" s="250" t="s">
        <v>463</v>
      </c>
      <c r="H139" s="251">
        <v>18</v>
      </c>
      <c r="I139" s="252"/>
      <c r="J139" s="253">
        <f>ROUND(I139*H139,2)</f>
        <v>0</v>
      </c>
      <c r="K139" s="249" t="s">
        <v>274</v>
      </c>
      <c r="L139" s="254"/>
      <c r="M139" s="255" t="s">
        <v>1</v>
      </c>
      <c r="N139" s="256" t="s">
        <v>50</v>
      </c>
      <c r="O139" s="78"/>
      <c r="P139" s="227">
        <f>O139*H139</f>
        <v>0</v>
      </c>
      <c r="Q139" s="227">
        <v>0.00035</v>
      </c>
      <c r="R139" s="227">
        <f>Q139*H139</f>
        <v>0.0063</v>
      </c>
      <c r="S139" s="227">
        <v>0</v>
      </c>
      <c r="T139" s="228">
        <f>S139*H139</f>
        <v>0</v>
      </c>
      <c r="AR139" s="15" t="s">
        <v>90</v>
      </c>
      <c r="AT139" s="15" t="s">
        <v>312</v>
      </c>
      <c r="AU139" s="15" t="s">
        <v>90</v>
      </c>
      <c r="AY139" s="15" t="s">
        <v>174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5" t="s">
        <v>87</v>
      </c>
      <c r="BK139" s="229">
        <f>ROUND(I139*H139,2)</f>
        <v>0</v>
      </c>
      <c r="BL139" s="15" t="s">
        <v>87</v>
      </c>
      <c r="BM139" s="15" t="s">
        <v>1410</v>
      </c>
    </row>
    <row r="140" s="1" customFormat="1">
      <c r="B140" s="37"/>
      <c r="C140" s="38"/>
      <c r="D140" s="230" t="s">
        <v>181</v>
      </c>
      <c r="E140" s="38"/>
      <c r="F140" s="231" t="s">
        <v>1409</v>
      </c>
      <c r="G140" s="38"/>
      <c r="H140" s="38"/>
      <c r="I140" s="142"/>
      <c r="J140" s="38"/>
      <c r="K140" s="38"/>
      <c r="L140" s="42"/>
      <c r="M140" s="232"/>
      <c r="N140" s="78"/>
      <c r="O140" s="78"/>
      <c r="P140" s="78"/>
      <c r="Q140" s="78"/>
      <c r="R140" s="78"/>
      <c r="S140" s="78"/>
      <c r="T140" s="79"/>
      <c r="AT140" s="15" t="s">
        <v>181</v>
      </c>
      <c r="AU140" s="15" t="s">
        <v>90</v>
      </c>
    </row>
    <row r="141" s="1" customFormat="1" ht="16.5" customHeight="1">
      <c r="B141" s="37"/>
      <c r="C141" s="247" t="s">
        <v>364</v>
      </c>
      <c r="D141" s="247" t="s">
        <v>312</v>
      </c>
      <c r="E141" s="248" t="s">
        <v>1411</v>
      </c>
      <c r="F141" s="249" t="s">
        <v>1412</v>
      </c>
      <c r="G141" s="250" t="s">
        <v>463</v>
      </c>
      <c r="H141" s="251">
        <v>15</v>
      </c>
      <c r="I141" s="252"/>
      <c r="J141" s="253">
        <f>ROUND(I141*H141,2)</f>
        <v>0</v>
      </c>
      <c r="K141" s="249" t="s">
        <v>1</v>
      </c>
      <c r="L141" s="254"/>
      <c r="M141" s="255" t="s">
        <v>1</v>
      </c>
      <c r="N141" s="256" t="s">
        <v>50</v>
      </c>
      <c r="O141" s="78"/>
      <c r="P141" s="227">
        <f>O141*H141</f>
        <v>0</v>
      </c>
      <c r="Q141" s="227">
        <v>5.0000000000000002E-05</v>
      </c>
      <c r="R141" s="227">
        <f>Q141*H141</f>
        <v>0.00075000000000000002</v>
      </c>
      <c r="S141" s="227">
        <v>0</v>
      </c>
      <c r="T141" s="228">
        <f>S141*H141</f>
        <v>0</v>
      </c>
      <c r="AR141" s="15" t="s">
        <v>432</v>
      </c>
      <c r="AT141" s="15" t="s">
        <v>312</v>
      </c>
      <c r="AU141" s="15" t="s">
        <v>90</v>
      </c>
      <c r="AY141" s="15" t="s">
        <v>174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5" t="s">
        <v>87</v>
      </c>
      <c r="BK141" s="229">
        <f>ROUND(I141*H141,2)</f>
        <v>0</v>
      </c>
      <c r="BL141" s="15" t="s">
        <v>347</v>
      </c>
      <c r="BM141" s="15" t="s">
        <v>1413</v>
      </c>
    </row>
    <row r="142" s="1" customFormat="1">
      <c r="B142" s="37"/>
      <c r="C142" s="38"/>
      <c r="D142" s="230" t="s">
        <v>181</v>
      </c>
      <c r="E142" s="38"/>
      <c r="F142" s="231" t="s">
        <v>1412</v>
      </c>
      <c r="G142" s="38"/>
      <c r="H142" s="38"/>
      <c r="I142" s="142"/>
      <c r="J142" s="38"/>
      <c r="K142" s="38"/>
      <c r="L142" s="42"/>
      <c r="M142" s="232"/>
      <c r="N142" s="78"/>
      <c r="O142" s="78"/>
      <c r="P142" s="78"/>
      <c r="Q142" s="78"/>
      <c r="R142" s="78"/>
      <c r="S142" s="78"/>
      <c r="T142" s="79"/>
      <c r="AT142" s="15" t="s">
        <v>181</v>
      </c>
      <c r="AU142" s="15" t="s">
        <v>90</v>
      </c>
    </row>
    <row r="143" s="12" customFormat="1">
      <c r="B143" s="236"/>
      <c r="C143" s="237"/>
      <c r="D143" s="230" t="s">
        <v>287</v>
      </c>
      <c r="E143" s="238" t="s">
        <v>1</v>
      </c>
      <c r="F143" s="239" t="s">
        <v>8</v>
      </c>
      <c r="G143" s="237"/>
      <c r="H143" s="240">
        <v>15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AT143" s="246" t="s">
        <v>287</v>
      </c>
      <c r="AU143" s="246" t="s">
        <v>90</v>
      </c>
      <c r="AV143" s="12" t="s">
        <v>90</v>
      </c>
      <c r="AW143" s="12" t="s">
        <v>40</v>
      </c>
      <c r="AX143" s="12" t="s">
        <v>87</v>
      </c>
      <c r="AY143" s="246" t="s">
        <v>174</v>
      </c>
    </row>
    <row r="144" s="1" customFormat="1" ht="16.5" customHeight="1">
      <c r="B144" s="37"/>
      <c r="C144" s="247" t="s">
        <v>370</v>
      </c>
      <c r="D144" s="247" t="s">
        <v>312</v>
      </c>
      <c r="E144" s="248" t="s">
        <v>1414</v>
      </c>
      <c r="F144" s="249" t="s">
        <v>1415</v>
      </c>
      <c r="G144" s="250" t="s">
        <v>463</v>
      </c>
      <c r="H144" s="251">
        <v>6</v>
      </c>
      <c r="I144" s="252"/>
      <c r="J144" s="253">
        <f>ROUND(I144*H144,2)</f>
        <v>0</v>
      </c>
      <c r="K144" s="249" t="s">
        <v>274</v>
      </c>
      <c r="L144" s="254"/>
      <c r="M144" s="255" t="s">
        <v>1</v>
      </c>
      <c r="N144" s="256" t="s">
        <v>50</v>
      </c>
      <c r="O144" s="78"/>
      <c r="P144" s="227">
        <f>O144*H144</f>
        <v>0</v>
      </c>
      <c r="Q144" s="227">
        <v>0.00018000000000000001</v>
      </c>
      <c r="R144" s="227">
        <f>Q144*H144</f>
        <v>0.00108</v>
      </c>
      <c r="S144" s="227">
        <v>0</v>
      </c>
      <c r="T144" s="228">
        <f>S144*H144</f>
        <v>0</v>
      </c>
      <c r="AR144" s="15" t="s">
        <v>90</v>
      </c>
      <c r="AT144" s="15" t="s">
        <v>312</v>
      </c>
      <c r="AU144" s="15" t="s">
        <v>90</v>
      </c>
      <c r="AY144" s="15" t="s">
        <v>174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5" t="s">
        <v>87</v>
      </c>
      <c r="BK144" s="229">
        <f>ROUND(I144*H144,2)</f>
        <v>0</v>
      </c>
      <c r="BL144" s="15" t="s">
        <v>87</v>
      </c>
      <c r="BM144" s="15" t="s">
        <v>1416</v>
      </c>
    </row>
    <row r="145" s="1" customFormat="1">
      <c r="B145" s="37"/>
      <c r="C145" s="38"/>
      <c r="D145" s="230" t="s">
        <v>181</v>
      </c>
      <c r="E145" s="38"/>
      <c r="F145" s="231" t="s">
        <v>1415</v>
      </c>
      <c r="G145" s="38"/>
      <c r="H145" s="38"/>
      <c r="I145" s="142"/>
      <c r="J145" s="38"/>
      <c r="K145" s="38"/>
      <c r="L145" s="42"/>
      <c r="M145" s="232"/>
      <c r="N145" s="78"/>
      <c r="O145" s="78"/>
      <c r="P145" s="78"/>
      <c r="Q145" s="78"/>
      <c r="R145" s="78"/>
      <c r="S145" s="78"/>
      <c r="T145" s="79"/>
      <c r="AT145" s="15" t="s">
        <v>181</v>
      </c>
      <c r="AU145" s="15" t="s">
        <v>90</v>
      </c>
    </row>
    <row r="146" s="12" customFormat="1">
      <c r="B146" s="236"/>
      <c r="C146" s="237"/>
      <c r="D146" s="230" t="s">
        <v>287</v>
      </c>
      <c r="E146" s="238" t="s">
        <v>1</v>
      </c>
      <c r="F146" s="239" t="s">
        <v>398</v>
      </c>
      <c r="G146" s="237"/>
      <c r="H146" s="240">
        <v>6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AT146" s="246" t="s">
        <v>287</v>
      </c>
      <c r="AU146" s="246" t="s">
        <v>90</v>
      </c>
      <c r="AV146" s="12" t="s">
        <v>90</v>
      </c>
      <c r="AW146" s="12" t="s">
        <v>40</v>
      </c>
      <c r="AX146" s="12" t="s">
        <v>87</v>
      </c>
      <c r="AY146" s="246" t="s">
        <v>174</v>
      </c>
    </row>
    <row r="147" s="1" customFormat="1" ht="16.5" customHeight="1">
      <c r="B147" s="37"/>
      <c r="C147" s="247" t="s">
        <v>7</v>
      </c>
      <c r="D147" s="247" t="s">
        <v>312</v>
      </c>
      <c r="E147" s="248" t="s">
        <v>1417</v>
      </c>
      <c r="F147" s="249" t="s">
        <v>1418</v>
      </c>
      <c r="G147" s="250" t="s">
        <v>463</v>
      </c>
      <c r="H147" s="251">
        <v>18</v>
      </c>
      <c r="I147" s="252"/>
      <c r="J147" s="253">
        <f>ROUND(I147*H147,2)</f>
        <v>0</v>
      </c>
      <c r="K147" s="249" t="s">
        <v>274</v>
      </c>
      <c r="L147" s="254"/>
      <c r="M147" s="255" t="s">
        <v>1</v>
      </c>
      <c r="N147" s="256" t="s">
        <v>50</v>
      </c>
      <c r="O147" s="78"/>
      <c r="P147" s="227">
        <f>O147*H147</f>
        <v>0</v>
      </c>
      <c r="Q147" s="227">
        <v>0.00031</v>
      </c>
      <c r="R147" s="227">
        <f>Q147*H147</f>
        <v>0.0055799999999999999</v>
      </c>
      <c r="S147" s="227">
        <v>0</v>
      </c>
      <c r="T147" s="228">
        <f>S147*H147</f>
        <v>0</v>
      </c>
      <c r="AR147" s="15" t="s">
        <v>90</v>
      </c>
      <c r="AT147" s="15" t="s">
        <v>312</v>
      </c>
      <c r="AU147" s="15" t="s">
        <v>90</v>
      </c>
      <c r="AY147" s="15" t="s">
        <v>174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5" t="s">
        <v>87</v>
      </c>
      <c r="BK147" s="229">
        <f>ROUND(I147*H147,2)</f>
        <v>0</v>
      </c>
      <c r="BL147" s="15" t="s">
        <v>87</v>
      </c>
      <c r="BM147" s="15" t="s">
        <v>1419</v>
      </c>
    </row>
    <row r="148" s="1" customFormat="1">
      <c r="B148" s="37"/>
      <c r="C148" s="38"/>
      <c r="D148" s="230" t="s">
        <v>181</v>
      </c>
      <c r="E148" s="38"/>
      <c r="F148" s="231" t="s">
        <v>1418</v>
      </c>
      <c r="G148" s="38"/>
      <c r="H148" s="38"/>
      <c r="I148" s="142"/>
      <c r="J148" s="38"/>
      <c r="K148" s="38"/>
      <c r="L148" s="42"/>
      <c r="M148" s="232"/>
      <c r="N148" s="78"/>
      <c r="O148" s="78"/>
      <c r="P148" s="78"/>
      <c r="Q148" s="78"/>
      <c r="R148" s="78"/>
      <c r="S148" s="78"/>
      <c r="T148" s="79"/>
      <c r="AT148" s="15" t="s">
        <v>181</v>
      </c>
      <c r="AU148" s="15" t="s">
        <v>90</v>
      </c>
    </row>
    <row r="149" s="12" customFormat="1">
      <c r="B149" s="236"/>
      <c r="C149" s="237"/>
      <c r="D149" s="230" t="s">
        <v>287</v>
      </c>
      <c r="E149" s="238" t="s">
        <v>1</v>
      </c>
      <c r="F149" s="239" t="s">
        <v>1420</v>
      </c>
      <c r="G149" s="237"/>
      <c r="H149" s="240">
        <v>18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AT149" s="246" t="s">
        <v>287</v>
      </c>
      <c r="AU149" s="246" t="s">
        <v>90</v>
      </c>
      <c r="AV149" s="12" t="s">
        <v>90</v>
      </c>
      <c r="AW149" s="12" t="s">
        <v>40</v>
      </c>
      <c r="AX149" s="12" t="s">
        <v>87</v>
      </c>
      <c r="AY149" s="246" t="s">
        <v>174</v>
      </c>
    </row>
    <row r="150" s="1" customFormat="1" ht="16.5" customHeight="1">
      <c r="B150" s="37"/>
      <c r="C150" s="218" t="s">
        <v>378</v>
      </c>
      <c r="D150" s="218" t="s">
        <v>175</v>
      </c>
      <c r="E150" s="219" t="s">
        <v>1421</v>
      </c>
      <c r="F150" s="220" t="s">
        <v>1422</v>
      </c>
      <c r="G150" s="221" t="s">
        <v>740</v>
      </c>
      <c r="H150" s="222">
        <v>1</v>
      </c>
      <c r="I150" s="223"/>
      <c r="J150" s="224">
        <f>ROUND(I150*H150,2)</f>
        <v>0</v>
      </c>
      <c r="K150" s="220" t="s">
        <v>1</v>
      </c>
      <c r="L150" s="42"/>
      <c r="M150" s="225" t="s">
        <v>1</v>
      </c>
      <c r="N150" s="226" t="s">
        <v>50</v>
      </c>
      <c r="O150" s="78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AR150" s="15" t="s">
        <v>347</v>
      </c>
      <c r="AT150" s="15" t="s">
        <v>175</v>
      </c>
      <c r="AU150" s="15" t="s">
        <v>90</v>
      </c>
      <c r="AY150" s="15" t="s">
        <v>174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5" t="s">
        <v>87</v>
      </c>
      <c r="BK150" s="229">
        <f>ROUND(I150*H150,2)</f>
        <v>0</v>
      </c>
      <c r="BL150" s="15" t="s">
        <v>347</v>
      </c>
      <c r="BM150" s="15" t="s">
        <v>1423</v>
      </c>
    </row>
    <row r="151" s="1" customFormat="1">
      <c r="B151" s="37"/>
      <c r="C151" s="38"/>
      <c r="D151" s="230" t="s">
        <v>181</v>
      </c>
      <c r="E151" s="38"/>
      <c r="F151" s="231" t="s">
        <v>1422</v>
      </c>
      <c r="G151" s="38"/>
      <c r="H151" s="38"/>
      <c r="I151" s="142"/>
      <c r="J151" s="38"/>
      <c r="K151" s="38"/>
      <c r="L151" s="42"/>
      <c r="M151" s="232"/>
      <c r="N151" s="78"/>
      <c r="O151" s="78"/>
      <c r="P151" s="78"/>
      <c r="Q151" s="78"/>
      <c r="R151" s="78"/>
      <c r="S151" s="78"/>
      <c r="T151" s="79"/>
      <c r="AT151" s="15" t="s">
        <v>181</v>
      </c>
      <c r="AU151" s="15" t="s">
        <v>90</v>
      </c>
    </row>
    <row r="152" s="12" customFormat="1">
      <c r="B152" s="236"/>
      <c r="C152" s="237"/>
      <c r="D152" s="230" t="s">
        <v>287</v>
      </c>
      <c r="E152" s="238" t="s">
        <v>1</v>
      </c>
      <c r="F152" s="239" t="s">
        <v>87</v>
      </c>
      <c r="G152" s="237"/>
      <c r="H152" s="240">
        <v>1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AT152" s="246" t="s">
        <v>287</v>
      </c>
      <c r="AU152" s="246" t="s">
        <v>90</v>
      </c>
      <c r="AV152" s="12" t="s">
        <v>90</v>
      </c>
      <c r="AW152" s="12" t="s">
        <v>40</v>
      </c>
      <c r="AX152" s="12" t="s">
        <v>87</v>
      </c>
      <c r="AY152" s="246" t="s">
        <v>174</v>
      </c>
    </row>
    <row r="153" s="1" customFormat="1" ht="16.5" customHeight="1">
      <c r="B153" s="37"/>
      <c r="C153" s="247" t="s">
        <v>383</v>
      </c>
      <c r="D153" s="247" t="s">
        <v>312</v>
      </c>
      <c r="E153" s="248" t="s">
        <v>1424</v>
      </c>
      <c r="F153" s="249" t="s">
        <v>1425</v>
      </c>
      <c r="G153" s="250" t="s">
        <v>320</v>
      </c>
      <c r="H153" s="251">
        <v>10</v>
      </c>
      <c r="I153" s="252"/>
      <c r="J153" s="253">
        <f>ROUND(I153*H153,2)</f>
        <v>0</v>
      </c>
      <c r="K153" s="249" t="s">
        <v>274</v>
      </c>
      <c r="L153" s="254"/>
      <c r="M153" s="255" t="s">
        <v>1</v>
      </c>
      <c r="N153" s="256" t="s">
        <v>50</v>
      </c>
      <c r="O153" s="78"/>
      <c r="P153" s="227">
        <f>O153*H153</f>
        <v>0</v>
      </c>
      <c r="Q153" s="227">
        <v>0.00013999999999999999</v>
      </c>
      <c r="R153" s="227">
        <f>Q153*H153</f>
        <v>0.0013999999999999998</v>
      </c>
      <c r="S153" s="227">
        <v>0</v>
      </c>
      <c r="T153" s="228">
        <f>S153*H153</f>
        <v>0</v>
      </c>
      <c r="AR153" s="15" t="s">
        <v>432</v>
      </c>
      <c r="AT153" s="15" t="s">
        <v>312</v>
      </c>
      <c r="AU153" s="15" t="s">
        <v>90</v>
      </c>
      <c r="AY153" s="15" t="s">
        <v>174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5" t="s">
        <v>87</v>
      </c>
      <c r="BK153" s="229">
        <f>ROUND(I153*H153,2)</f>
        <v>0</v>
      </c>
      <c r="BL153" s="15" t="s">
        <v>347</v>
      </c>
      <c r="BM153" s="15" t="s">
        <v>1426</v>
      </c>
    </row>
    <row r="154" s="1" customFormat="1">
      <c r="B154" s="37"/>
      <c r="C154" s="38"/>
      <c r="D154" s="230" t="s">
        <v>181</v>
      </c>
      <c r="E154" s="38"/>
      <c r="F154" s="231" t="s">
        <v>1425</v>
      </c>
      <c r="G154" s="38"/>
      <c r="H154" s="38"/>
      <c r="I154" s="142"/>
      <c r="J154" s="38"/>
      <c r="K154" s="38"/>
      <c r="L154" s="42"/>
      <c r="M154" s="232"/>
      <c r="N154" s="78"/>
      <c r="O154" s="78"/>
      <c r="P154" s="78"/>
      <c r="Q154" s="78"/>
      <c r="R154" s="78"/>
      <c r="S154" s="78"/>
      <c r="T154" s="79"/>
      <c r="AT154" s="15" t="s">
        <v>181</v>
      </c>
      <c r="AU154" s="15" t="s">
        <v>90</v>
      </c>
    </row>
    <row r="155" s="1" customFormat="1" ht="16.5" customHeight="1">
      <c r="B155" s="37"/>
      <c r="C155" s="247" t="s">
        <v>388</v>
      </c>
      <c r="D155" s="247" t="s">
        <v>312</v>
      </c>
      <c r="E155" s="248" t="s">
        <v>1427</v>
      </c>
      <c r="F155" s="249" t="s">
        <v>1428</v>
      </c>
      <c r="G155" s="250" t="s">
        <v>320</v>
      </c>
      <c r="H155" s="251">
        <v>30</v>
      </c>
      <c r="I155" s="252"/>
      <c r="J155" s="253">
        <f>ROUND(I155*H155,2)</f>
        <v>0</v>
      </c>
      <c r="K155" s="249" t="s">
        <v>274</v>
      </c>
      <c r="L155" s="254"/>
      <c r="M155" s="255" t="s">
        <v>1</v>
      </c>
      <c r="N155" s="256" t="s">
        <v>50</v>
      </c>
      <c r="O155" s="78"/>
      <c r="P155" s="227">
        <f>O155*H155</f>
        <v>0</v>
      </c>
      <c r="Q155" s="227">
        <v>9.0000000000000006E-05</v>
      </c>
      <c r="R155" s="227">
        <f>Q155*H155</f>
        <v>0.0027000000000000001</v>
      </c>
      <c r="S155" s="227">
        <v>0</v>
      </c>
      <c r="T155" s="228">
        <f>S155*H155</f>
        <v>0</v>
      </c>
      <c r="AR155" s="15" t="s">
        <v>432</v>
      </c>
      <c r="AT155" s="15" t="s">
        <v>312</v>
      </c>
      <c r="AU155" s="15" t="s">
        <v>90</v>
      </c>
      <c r="AY155" s="15" t="s">
        <v>174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5" t="s">
        <v>87</v>
      </c>
      <c r="BK155" s="229">
        <f>ROUND(I155*H155,2)</f>
        <v>0</v>
      </c>
      <c r="BL155" s="15" t="s">
        <v>347</v>
      </c>
      <c r="BM155" s="15" t="s">
        <v>1429</v>
      </c>
    </row>
    <row r="156" s="1" customFormat="1">
      <c r="B156" s="37"/>
      <c r="C156" s="38"/>
      <c r="D156" s="230" t="s">
        <v>181</v>
      </c>
      <c r="E156" s="38"/>
      <c r="F156" s="231" t="s">
        <v>1428</v>
      </c>
      <c r="G156" s="38"/>
      <c r="H156" s="38"/>
      <c r="I156" s="142"/>
      <c r="J156" s="38"/>
      <c r="K156" s="38"/>
      <c r="L156" s="42"/>
      <c r="M156" s="232"/>
      <c r="N156" s="78"/>
      <c r="O156" s="78"/>
      <c r="P156" s="78"/>
      <c r="Q156" s="78"/>
      <c r="R156" s="78"/>
      <c r="S156" s="78"/>
      <c r="T156" s="79"/>
      <c r="AT156" s="15" t="s">
        <v>181</v>
      </c>
      <c r="AU156" s="15" t="s">
        <v>90</v>
      </c>
    </row>
    <row r="157" s="1" customFormat="1" ht="16.5" customHeight="1">
      <c r="B157" s="37"/>
      <c r="C157" s="247" t="s">
        <v>393</v>
      </c>
      <c r="D157" s="247" t="s">
        <v>312</v>
      </c>
      <c r="E157" s="248" t="s">
        <v>1430</v>
      </c>
      <c r="F157" s="249" t="s">
        <v>1431</v>
      </c>
      <c r="G157" s="250" t="s">
        <v>320</v>
      </c>
      <c r="H157" s="251">
        <v>20</v>
      </c>
      <c r="I157" s="252"/>
      <c r="J157" s="253">
        <f>ROUND(I157*H157,2)</f>
        <v>0</v>
      </c>
      <c r="K157" s="249" t="s">
        <v>274</v>
      </c>
      <c r="L157" s="254"/>
      <c r="M157" s="255" t="s">
        <v>1</v>
      </c>
      <c r="N157" s="256" t="s">
        <v>50</v>
      </c>
      <c r="O157" s="78"/>
      <c r="P157" s="227">
        <f>O157*H157</f>
        <v>0</v>
      </c>
      <c r="Q157" s="227">
        <v>0.00048999999999999998</v>
      </c>
      <c r="R157" s="227">
        <f>Q157*H157</f>
        <v>0.0097999999999999997</v>
      </c>
      <c r="S157" s="227">
        <v>0</v>
      </c>
      <c r="T157" s="228">
        <f>S157*H157</f>
        <v>0</v>
      </c>
      <c r="AR157" s="15" t="s">
        <v>432</v>
      </c>
      <c r="AT157" s="15" t="s">
        <v>312</v>
      </c>
      <c r="AU157" s="15" t="s">
        <v>90</v>
      </c>
      <c r="AY157" s="15" t="s">
        <v>174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5" t="s">
        <v>87</v>
      </c>
      <c r="BK157" s="229">
        <f>ROUND(I157*H157,2)</f>
        <v>0</v>
      </c>
      <c r="BL157" s="15" t="s">
        <v>347</v>
      </c>
      <c r="BM157" s="15" t="s">
        <v>1432</v>
      </c>
    </row>
    <row r="158" s="1" customFormat="1">
      <c r="B158" s="37"/>
      <c r="C158" s="38"/>
      <c r="D158" s="230" t="s">
        <v>181</v>
      </c>
      <c r="E158" s="38"/>
      <c r="F158" s="231" t="s">
        <v>1431</v>
      </c>
      <c r="G158" s="38"/>
      <c r="H158" s="38"/>
      <c r="I158" s="142"/>
      <c r="J158" s="38"/>
      <c r="K158" s="38"/>
      <c r="L158" s="42"/>
      <c r="M158" s="232"/>
      <c r="N158" s="78"/>
      <c r="O158" s="78"/>
      <c r="P158" s="78"/>
      <c r="Q158" s="78"/>
      <c r="R158" s="78"/>
      <c r="S158" s="78"/>
      <c r="T158" s="79"/>
      <c r="AT158" s="15" t="s">
        <v>181</v>
      </c>
      <c r="AU158" s="15" t="s">
        <v>90</v>
      </c>
    </row>
    <row r="159" s="1" customFormat="1" ht="16.5" customHeight="1">
      <c r="B159" s="37"/>
      <c r="C159" s="247" t="s">
        <v>400</v>
      </c>
      <c r="D159" s="247" t="s">
        <v>312</v>
      </c>
      <c r="E159" s="248" t="s">
        <v>1433</v>
      </c>
      <c r="F159" s="249" t="s">
        <v>1434</v>
      </c>
      <c r="G159" s="250" t="s">
        <v>740</v>
      </c>
      <c r="H159" s="251">
        <v>1</v>
      </c>
      <c r="I159" s="252"/>
      <c r="J159" s="253">
        <f>ROUND(I159*H159,2)</f>
        <v>0</v>
      </c>
      <c r="K159" s="249" t="s">
        <v>1</v>
      </c>
      <c r="L159" s="254"/>
      <c r="M159" s="255" t="s">
        <v>1</v>
      </c>
      <c r="N159" s="256" t="s">
        <v>50</v>
      </c>
      <c r="O159" s="78"/>
      <c r="P159" s="227">
        <f>O159*H159</f>
        <v>0</v>
      </c>
      <c r="Q159" s="227">
        <v>0.0044000000000000003</v>
      </c>
      <c r="R159" s="227">
        <f>Q159*H159</f>
        <v>0.0044000000000000003</v>
      </c>
      <c r="S159" s="227">
        <v>0</v>
      </c>
      <c r="T159" s="228">
        <f>S159*H159</f>
        <v>0</v>
      </c>
      <c r="AR159" s="15" t="s">
        <v>432</v>
      </c>
      <c r="AT159" s="15" t="s">
        <v>312</v>
      </c>
      <c r="AU159" s="15" t="s">
        <v>90</v>
      </c>
      <c r="AY159" s="15" t="s">
        <v>174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5" t="s">
        <v>87</v>
      </c>
      <c r="BK159" s="229">
        <f>ROUND(I159*H159,2)</f>
        <v>0</v>
      </c>
      <c r="BL159" s="15" t="s">
        <v>347</v>
      </c>
      <c r="BM159" s="15" t="s">
        <v>1435</v>
      </c>
    </row>
    <row r="160" s="1" customFormat="1">
      <c r="B160" s="37"/>
      <c r="C160" s="38"/>
      <c r="D160" s="230" t="s">
        <v>181</v>
      </c>
      <c r="E160" s="38"/>
      <c r="F160" s="231" t="s">
        <v>1436</v>
      </c>
      <c r="G160" s="38"/>
      <c r="H160" s="38"/>
      <c r="I160" s="142"/>
      <c r="J160" s="38"/>
      <c r="K160" s="38"/>
      <c r="L160" s="42"/>
      <c r="M160" s="232"/>
      <c r="N160" s="78"/>
      <c r="O160" s="78"/>
      <c r="P160" s="78"/>
      <c r="Q160" s="78"/>
      <c r="R160" s="78"/>
      <c r="S160" s="78"/>
      <c r="T160" s="79"/>
      <c r="AT160" s="15" t="s">
        <v>181</v>
      </c>
      <c r="AU160" s="15" t="s">
        <v>90</v>
      </c>
    </row>
    <row r="161" s="12" customFormat="1">
      <c r="B161" s="236"/>
      <c r="C161" s="237"/>
      <c r="D161" s="230" t="s">
        <v>287</v>
      </c>
      <c r="E161" s="238" t="s">
        <v>1</v>
      </c>
      <c r="F161" s="239" t="s">
        <v>87</v>
      </c>
      <c r="G161" s="237"/>
      <c r="H161" s="240">
        <v>1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AT161" s="246" t="s">
        <v>287</v>
      </c>
      <c r="AU161" s="246" t="s">
        <v>90</v>
      </c>
      <c r="AV161" s="12" t="s">
        <v>90</v>
      </c>
      <c r="AW161" s="12" t="s">
        <v>40</v>
      </c>
      <c r="AX161" s="12" t="s">
        <v>87</v>
      </c>
      <c r="AY161" s="246" t="s">
        <v>174</v>
      </c>
    </row>
    <row r="162" s="1" customFormat="1" ht="16.5" customHeight="1">
      <c r="B162" s="37"/>
      <c r="C162" s="247" t="s">
        <v>405</v>
      </c>
      <c r="D162" s="247" t="s">
        <v>312</v>
      </c>
      <c r="E162" s="248" t="s">
        <v>1437</v>
      </c>
      <c r="F162" s="249" t="s">
        <v>1438</v>
      </c>
      <c r="G162" s="250" t="s">
        <v>320</v>
      </c>
      <c r="H162" s="251">
        <v>1</v>
      </c>
      <c r="I162" s="252"/>
      <c r="J162" s="253">
        <f>ROUND(I162*H162,2)</f>
        <v>0</v>
      </c>
      <c r="K162" s="249" t="s">
        <v>1</v>
      </c>
      <c r="L162" s="254"/>
      <c r="M162" s="255" t="s">
        <v>1</v>
      </c>
      <c r="N162" s="256" t="s">
        <v>50</v>
      </c>
      <c r="O162" s="78"/>
      <c r="P162" s="227">
        <f>O162*H162</f>
        <v>0</v>
      </c>
      <c r="Q162" s="227">
        <v>8.0000000000000007E-05</v>
      </c>
      <c r="R162" s="227">
        <f>Q162*H162</f>
        <v>8.0000000000000007E-05</v>
      </c>
      <c r="S162" s="227">
        <v>0</v>
      </c>
      <c r="T162" s="228">
        <f>S162*H162</f>
        <v>0</v>
      </c>
      <c r="AR162" s="15" t="s">
        <v>90</v>
      </c>
      <c r="AT162" s="15" t="s">
        <v>312</v>
      </c>
      <c r="AU162" s="15" t="s">
        <v>90</v>
      </c>
      <c r="AY162" s="15" t="s">
        <v>174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5" t="s">
        <v>87</v>
      </c>
      <c r="BK162" s="229">
        <f>ROUND(I162*H162,2)</f>
        <v>0</v>
      </c>
      <c r="BL162" s="15" t="s">
        <v>87</v>
      </c>
      <c r="BM162" s="15" t="s">
        <v>1439</v>
      </c>
    </row>
    <row r="163" s="1" customFormat="1">
      <c r="B163" s="37"/>
      <c r="C163" s="38"/>
      <c r="D163" s="230" t="s">
        <v>181</v>
      </c>
      <c r="E163" s="38"/>
      <c r="F163" s="231" t="s">
        <v>1438</v>
      </c>
      <c r="G163" s="38"/>
      <c r="H163" s="38"/>
      <c r="I163" s="142"/>
      <c r="J163" s="38"/>
      <c r="K163" s="38"/>
      <c r="L163" s="42"/>
      <c r="M163" s="232"/>
      <c r="N163" s="78"/>
      <c r="O163" s="78"/>
      <c r="P163" s="78"/>
      <c r="Q163" s="78"/>
      <c r="R163" s="78"/>
      <c r="S163" s="78"/>
      <c r="T163" s="79"/>
      <c r="AT163" s="15" t="s">
        <v>181</v>
      </c>
      <c r="AU163" s="15" t="s">
        <v>90</v>
      </c>
    </row>
    <row r="164" s="12" customFormat="1">
      <c r="B164" s="236"/>
      <c r="C164" s="237"/>
      <c r="D164" s="230" t="s">
        <v>287</v>
      </c>
      <c r="E164" s="238" t="s">
        <v>1</v>
      </c>
      <c r="F164" s="239" t="s">
        <v>87</v>
      </c>
      <c r="G164" s="237"/>
      <c r="H164" s="240">
        <v>1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AT164" s="246" t="s">
        <v>287</v>
      </c>
      <c r="AU164" s="246" t="s">
        <v>90</v>
      </c>
      <c r="AV164" s="12" t="s">
        <v>90</v>
      </c>
      <c r="AW164" s="12" t="s">
        <v>40</v>
      </c>
      <c r="AX164" s="12" t="s">
        <v>87</v>
      </c>
      <c r="AY164" s="246" t="s">
        <v>174</v>
      </c>
    </row>
    <row r="165" s="1" customFormat="1" ht="16.5" customHeight="1">
      <c r="B165" s="37"/>
      <c r="C165" s="247" t="s">
        <v>410</v>
      </c>
      <c r="D165" s="247" t="s">
        <v>312</v>
      </c>
      <c r="E165" s="248" t="s">
        <v>1440</v>
      </c>
      <c r="F165" s="249" t="s">
        <v>1441</v>
      </c>
      <c r="G165" s="250" t="s">
        <v>320</v>
      </c>
      <c r="H165" s="251">
        <v>1</v>
      </c>
      <c r="I165" s="252"/>
      <c r="J165" s="253">
        <f>ROUND(I165*H165,2)</f>
        <v>0</v>
      </c>
      <c r="K165" s="249" t="s">
        <v>1</v>
      </c>
      <c r="L165" s="254"/>
      <c r="M165" s="255" t="s">
        <v>1</v>
      </c>
      <c r="N165" s="256" t="s">
        <v>50</v>
      </c>
      <c r="O165" s="78"/>
      <c r="P165" s="227">
        <f>O165*H165</f>
        <v>0</v>
      </c>
      <c r="Q165" s="227">
        <v>5.0000000000000002E-05</v>
      </c>
      <c r="R165" s="227">
        <f>Q165*H165</f>
        <v>5.0000000000000002E-05</v>
      </c>
      <c r="S165" s="227">
        <v>0</v>
      </c>
      <c r="T165" s="228">
        <f>S165*H165</f>
        <v>0</v>
      </c>
      <c r="AR165" s="15" t="s">
        <v>90</v>
      </c>
      <c r="AT165" s="15" t="s">
        <v>312</v>
      </c>
      <c r="AU165" s="15" t="s">
        <v>90</v>
      </c>
      <c r="AY165" s="15" t="s">
        <v>174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5" t="s">
        <v>87</v>
      </c>
      <c r="BK165" s="229">
        <f>ROUND(I165*H165,2)</f>
        <v>0</v>
      </c>
      <c r="BL165" s="15" t="s">
        <v>87</v>
      </c>
      <c r="BM165" s="15" t="s">
        <v>1442</v>
      </c>
    </row>
    <row r="166" s="1" customFormat="1">
      <c r="B166" s="37"/>
      <c r="C166" s="38"/>
      <c r="D166" s="230" t="s">
        <v>181</v>
      </c>
      <c r="E166" s="38"/>
      <c r="F166" s="231" t="s">
        <v>1441</v>
      </c>
      <c r="G166" s="38"/>
      <c r="H166" s="38"/>
      <c r="I166" s="142"/>
      <c r="J166" s="38"/>
      <c r="K166" s="38"/>
      <c r="L166" s="42"/>
      <c r="M166" s="232"/>
      <c r="N166" s="78"/>
      <c r="O166" s="78"/>
      <c r="P166" s="78"/>
      <c r="Q166" s="78"/>
      <c r="R166" s="78"/>
      <c r="S166" s="78"/>
      <c r="T166" s="79"/>
      <c r="AT166" s="15" t="s">
        <v>181</v>
      </c>
      <c r="AU166" s="15" t="s">
        <v>90</v>
      </c>
    </row>
    <row r="167" s="12" customFormat="1">
      <c r="B167" s="236"/>
      <c r="C167" s="237"/>
      <c r="D167" s="230" t="s">
        <v>287</v>
      </c>
      <c r="E167" s="238" t="s">
        <v>1</v>
      </c>
      <c r="F167" s="239" t="s">
        <v>87</v>
      </c>
      <c r="G167" s="237"/>
      <c r="H167" s="240">
        <v>1</v>
      </c>
      <c r="I167" s="241"/>
      <c r="J167" s="237"/>
      <c r="K167" s="237"/>
      <c r="L167" s="242"/>
      <c r="M167" s="243"/>
      <c r="N167" s="244"/>
      <c r="O167" s="244"/>
      <c r="P167" s="244"/>
      <c r="Q167" s="244"/>
      <c r="R167" s="244"/>
      <c r="S167" s="244"/>
      <c r="T167" s="245"/>
      <c r="AT167" s="246" t="s">
        <v>287</v>
      </c>
      <c r="AU167" s="246" t="s">
        <v>90</v>
      </c>
      <c r="AV167" s="12" t="s">
        <v>90</v>
      </c>
      <c r="AW167" s="12" t="s">
        <v>40</v>
      </c>
      <c r="AX167" s="12" t="s">
        <v>87</v>
      </c>
      <c r="AY167" s="246" t="s">
        <v>174</v>
      </c>
    </row>
    <row r="168" s="1" customFormat="1" ht="16.5" customHeight="1">
      <c r="B168" s="37"/>
      <c r="C168" s="247" t="s">
        <v>414</v>
      </c>
      <c r="D168" s="247" t="s">
        <v>312</v>
      </c>
      <c r="E168" s="248" t="s">
        <v>1443</v>
      </c>
      <c r="F168" s="249" t="s">
        <v>1444</v>
      </c>
      <c r="G168" s="250" t="s">
        <v>463</v>
      </c>
      <c r="H168" s="251">
        <v>30</v>
      </c>
      <c r="I168" s="252"/>
      <c r="J168" s="253">
        <f>ROUND(I168*H168,2)</f>
        <v>0</v>
      </c>
      <c r="K168" s="249" t="s">
        <v>1</v>
      </c>
      <c r="L168" s="254"/>
      <c r="M168" s="255" t="s">
        <v>1</v>
      </c>
      <c r="N168" s="256" t="s">
        <v>50</v>
      </c>
      <c r="O168" s="78"/>
      <c r="P168" s="227">
        <f>O168*H168</f>
        <v>0</v>
      </c>
      <c r="Q168" s="227">
        <v>0.00035</v>
      </c>
      <c r="R168" s="227">
        <f>Q168*H168</f>
        <v>0.010500000000000001</v>
      </c>
      <c r="S168" s="227">
        <v>0</v>
      </c>
      <c r="T168" s="228">
        <f>S168*H168</f>
        <v>0</v>
      </c>
      <c r="AR168" s="15" t="s">
        <v>90</v>
      </c>
      <c r="AT168" s="15" t="s">
        <v>312</v>
      </c>
      <c r="AU168" s="15" t="s">
        <v>90</v>
      </c>
      <c r="AY168" s="15" t="s">
        <v>174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5" t="s">
        <v>87</v>
      </c>
      <c r="BK168" s="229">
        <f>ROUND(I168*H168,2)</f>
        <v>0</v>
      </c>
      <c r="BL168" s="15" t="s">
        <v>87</v>
      </c>
      <c r="BM168" s="15" t="s">
        <v>1445</v>
      </c>
    </row>
    <row r="169" s="1" customFormat="1">
      <c r="B169" s="37"/>
      <c r="C169" s="38"/>
      <c r="D169" s="230" t="s">
        <v>181</v>
      </c>
      <c r="E169" s="38"/>
      <c r="F169" s="231" t="s">
        <v>1444</v>
      </c>
      <c r="G169" s="38"/>
      <c r="H169" s="38"/>
      <c r="I169" s="142"/>
      <c r="J169" s="38"/>
      <c r="K169" s="38"/>
      <c r="L169" s="42"/>
      <c r="M169" s="232"/>
      <c r="N169" s="78"/>
      <c r="O169" s="78"/>
      <c r="P169" s="78"/>
      <c r="Q169" s="78"/>
      <c r="R169" s="78"/>
      <c r="S169" s="78"/>
      <c r="T169" s="79"/>
      <c r="AT169" s="15" t="s">
        <v>181</v>
      </c>
      <c r="AU169" s="15" t="s">
        <v>90</v>
      </c>
    </row>
    <row r="170" s="12" customFormat="1">
      <c r="B170" s="236"/>
      <c r="C170" s="237"/>
      <c r="D170" s="230" t="s">
        <v>287</v>
      </c>
      <c r="E170" s="238" t="s">
        <v>1</v>
      </c>
      <c r="F170" s="239" t="s">
        <v>421</v>
      </c>
      <c r="G170" s="237"/>
      <c r="H170" s="240">
        <v>30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AT170" s="246" t="s">
        <v>287</v>
      </c>
      <c r="AU170" s="246" t="s">
        <v>90</v>
      </c>
      <c r="AV170" s="12" t="s">
        <v>90</v>
      </c>
      <c r="AW170" s="12" t="s">
        <v>40</v>
      </c>
      <c r="AX170" s="12" t="s">
        <v>87</v>
      </c>
      <c r="AY170" s="246" t="s">
        <v>174</v>
      </c>
    </row>
    <row r="171" s="1" customFormat="1" ht="16.5" customHeight="1">
      <c r="B171" s="37"/>
      <c r="C171" s="247" t="s">
        <v>421</v>
      </c>
      <c r="D171" s="247" t="s">
        <v>312</v>
      </c>
      <c r="E171" s="248" t="s">
        <v>1446</v>
      </c>
      <c r="F171" s="249" t="s">
        <v>1447</v>
      </c>
      <c r="G171" s="250" t="s">
        <v>463</v>
      </c>
      <c r="H171" s="251">
        <v>13</v>
      </c>
      <c r="I171" s="252"/>
      <c r="J171" s="253">
        <f>ROUND(I171*H171,2)</f>
        <v>0</v>
      </c>
      <c r="K171" s="249" t="s">
        <v>274</v>
      </c>
      <c r="L171" s="254"/>
      <c r="M171" s="255" t="s">
        <v>1</v>
      </c>
      <c r="N171" s="256" t="s">
        <v>50</v>
      </c>
      <c r="O171" s="78"/>
      <c r="P171" s="227">
        <f>O171*H171</f>
        <v>0</v>
      </c>
      <c r="Q171" s="227">
        <v>0.00051999999999999995</v>
      </c>
      <c r="R171" s="227">
        <f>Q171*H171</f>
        <v>0.0067599999999999995</v>
      </c>
      <c r="S171" s="227">
        <v>0</v>
      </c>
      <c r="T171" s="228">
        <f>S171*H171</f>
        <v>0</v>
      </c>
      <c r="AR171" s="15" t="s">
        <v>90</v>
      </c>
      <c r="AT171" s="15" t="s">
        <v>312</v>
      </c>
      <c r="AU171" s="15" t="s">
        <v>90</v>
      </c>
      <c r="AY171" s="15" t="s">
        <v>174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5" t="s">
        <v>87</v>
      </c>
      <c r="BK171" s="229">
        <f>ROUND(I171*H171,2)</f>
        <v>0</v>
      </c>
      <c r="BL171" s="15" t="s">
        <v>87</v>
      </c>
      <c r="BM171" s="15" t="s">
        <v>1448</v>
      </c>
    </row>
    <row r="172" s="1" customFormat="1">
      <c r="B172" s="37"/>
      <c r="C172" s="38"/>
      <c r="D172" s="230" t="s">
        <v>181</v>
      </c>
      <c r="E172" s="38"/>
      <c r="F172" s="231" t="s">
        <v>1447</v>
      </c>
      <c r="G172" s="38"/>
      <c r="H172" s="38"/>
      <c r="I172" s="142"/>
      <c r="J172" s="38"/>
      <c r="K172" s="38"/>
      <c r="L172" s="42"/>
      <c r="M172" s="232"/>
      <c r="N172" s="78"/>
      <c r="O172" s="78"/>
      <c r="P172" s="78"/>
      <c r="Q172" s="78"/>
      <c r="R172" s="78"/>
      <c r="S172" s="78"/>
      <c r="T172" s="79"/>
      <c r="AT172" s="15" t="s">
        <v>181</v>
      </c>
      <c r="AU172" s="15" t="s">
        <v>90</v>
      </c>
    </row>
    <row r="173" s="1" customFormat="1" ht="16.5" customHeight="1">
      <c r="B173" s="37"/>
      <c r="C173" s="247" t="s">
        <v>427</v>
      </c>
      <c r="D173" s="247" t="s">
        <v>312</v>
      </c>
      <c r="E173" s="248" t="s">
        <v>1449</v>
      </c>
      <c r="F173" s="249" t="s">
        <v>1450</v>
      </c>
      <c r="G173" s="250" t="s">
        <v>315</v>
      </c>
      <c r="H173" s="251">
        <v>12.4</v>
      </c>
      <c r="I173" s="252"/>
      <c r="J173" s="253">
        <f>ROUND(I173*H173,2)</f>
        <v>0</v>
      </c>
      <c r="K173" s="249" t="s">
        <v>274</v>
      </c>
      <c r="L173" s="254"/>
      <c r="M173" s="255" t="s">
        <v>1</v>
      </c>
      <c r="N173" s="256" t="s">
        <v>50</v>
      </c>
      <c r="O173" s="78"/>
      <c r="P173" s="227">
        <f>O173*H173</f>
        <v>0</v>
      </c>
      <c r="Q173" s="227">
        <v>0.001</v>
      </c>
      <c r="R173" s="227">
        <f>Q173*H173</f>
        <v>0.012400000000000001</v>
      </c>
      <c r="S173" s="227">
        <v>0</v>
      </c>
      <c r="T173" s="228">
        <f>S173*H173</f>
        <v>0</v>
      </c>
      <c r="AR173" s="15" t="s">
        <v>90</v>
      </c>
      <c r="AT173" s="15" t="s">
        <v>312</v>
      </c>
      <c r="AU173" s="15" t="s">
        <v>90</v>
      </c>
      <c r="AY173" s="15" t="s">
        <v>174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5" t="s">
        <v>87</v>
      </c>
      <c r="BK173" s="229">
        <f>ROUND(I173*H173,2)</f>
        <v>0</v>
      </c>
      <c r="BL173" s="15" t="s">
        <v>87</v>
      </c>
      <c r="BM173" s="15" t="s">
        <v>1451</v>
      </c>
    </row>
    <row r="174" s="1" customFormat="1">
      <c r="B174" s="37"/>
      <c r="C174" s="38"/>
      <c r="D174" s="230" t="s">
        <v>181</v>
      </c>
      <c r="E174" s="38"/>
      <c r="F174" s="231" t="s">
        <v>1452</v>
      </c>
      <c r="G174" s="38"/>
      <c r="H174" s="38"/>
      <c r="I174" s="142"/>
      <c r="J174" s="38"/>
      <c r="K174" s="38"/>
      <c r="L174" s="42"/>
      <c r="M174" s="232"/>
      <c r="N174" s="78"/>
      <c r="O174" s="78"/>
      <c r="P174" s="78"/>
      <c r="Q174" s="78"/>
      <c r="R174" s="78"/>
      <c r="S174" s="78"/>
      <c r="T174" s="79"/>
      <c r="AT174" s="15" t="s">
        <v>181</v>
      </c>
      <c r="AU174" s="15" t="s">
        <v>90</v>
      </c>
    </row>
    <row r="175" s="12" customFormat="1">
      <c r="B175" s="236"/>
      <c r="C175" s="237"/>
      <c r="D175" s="230" t="s">
        <v>287</v>
      </c>
      <c r="E175" s="238" t="s">
        <v>1</v>
      </c>
      <c r="F175" s="239" t="s">
        <v>1453</v>
      </c>
      <c r="G175" s="237"/>
      <c r="H175" s="240">
        <v>12.4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AT175" s="246" t="s">
        <v>287</v>
      </c>
      <c r="AU175" s="246" t="s">
        <v>90</v>
      </c>
      <c r="AV175" s="12" t="s">
        <v>90</v>
      </c>
      <c r="AW175" s="12" t="s">
        <v>40</v>
      </c>
      <c r="AX175" s="12" t="s">
        <v>87</v>
      </c>
      <c r="AY175" s="246" t="s">
        <v>174</v>
      </c>
    </row>
    <row r="176" s="1" customFormat="1" ht="16.5" customHeight="1">
      <c r="B176" s="37"/>
      <c r="C176" s="247" t="s">
        <v>432</v>
      </c>
      <c r="D176" s="247" t="s">
        <v>312</v>
      </c>
      <c r="E176" s="248" t="s">
        <v>1454</v>
      </c>
      <c r="F176" s="249" t="s">
        <v>1455</v>
      </c>
      <c r="G176" s="250" t="s">
        <v>315</v>
      </c>
      <c r="H176" s="251">
        <v>0.050000000000000003</v>
      </c>
      <c r="I176" s="252"/>
      <c r="J176" s="253">
        <f>ROUND(I176*H176,2)</f>
        <v>0</v>
      </c>
      <c r="K176" s="249" t="s">
        <v>274</v>
      </c>
      <c r="L176" s="254"/>
      <c r="M176" s="255" t="s">
        <v>1</v>
      </c>
      <c r="N176" s="256" t="s">
        <v>50</v>
      </c>
      <c r="O176" s="78"/>
      <c r="P176" s="227">
        <f>O176*H176</f>
        <v>0</v>
      </c>
      <c r="Q176" s="227">
        <v>0.001</v>
      </c>
      <c r="R176" s="227">
        <f>Q176*H176</f>
        <v>5.0000000000000002E-05</v>
      </c>
      <c r="S176" s="227">
        <v>0</v>
      </c>
      <c r="T176" s="228">
        <f>S176*H176</f>
        <v>0</v>
      </c>
      <c r="AR176" s="15" t="s">
        <v>90</v>
      </c>
      <c r="AT176" s="15" t="s">
        <v>312</v>
      </c>
      <c r="AU176" s="15" t="s">
        <v>90</v>
      </c>
      <c r="AY176" s="15" t="s">
        <v>174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5" t="s">
        <v>87</v>
      </c>
      <c r="BK176" s="229">
        <f>ROUND(I176*H176,2)</f>
        <v>0</v>
      </c>
      <c r="BL176" s="15" t="s">
        <v>87</v>
      </c>
      <c r="BM176" s="15" t="s">
        <v>1456</v>
      </c>
    </row>
    <row r="177" s="1" customFormat="1">
      <c r="B177" s="37"/>
      <c r="C177" s="38"/>
      <c r="D177" s="230" t="s">
        <v>181</v>
      </c>
      <c r="E177" s="38"/>
      <c r="F177" s="231" t="s">
        <v>1455</v>
      </c>
      <c r="G177" s="38"/>
      <c r="H177" s="38"/>
      <c r="I177" s="142"/>
      <c r="J177" s="38"/>
      <c r="K177" s="38"/>
      <c r="L177" s="42"/>
      <c r="M177" s="232"/>
      <c r="N177" s="78"/>
      <c r="O177" s="78"/>
      <c r="P177" s="78"/>
      <c r="Q177" s="78"/>
      <c r="R177" s="78"/>
      <c r="S177" s="78"/>
      <c r="T177" s="79"/>
      <c r="AT177" s="15" t="s">
        <v>181</v>
      </c>
      <c r="AU177" s="15" t="s">
        <v>90</v>
      </c>
    </row>
    <row r="178" s="12" customFormat="1">
      <c r="B178" s="236"/>
      <c r="C178" s="237"/>
      <c r="D178" s="230" t="s">
        <v>287</v>
      </c>
      <c r="E178" s="238" t="s">
        <v>1</v>
      </c>
      <c r="F178" s="239" t="s">
        <v>1457</v>
      </c>
      <c r="G178" s="237"/>
      <c r="H178" s="240">
        <v>0.050000000000000003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AT178" s="246" t="s">
        <v>287</v>
      </c>
      <c r="AU178" s="246" t="s">
        <v>90</v>
      </c>
      <c r="AV178" s="12" t="s">
        <v>90</v>
      </c>
      <c r="AW178" s="12" t="s">
        <v>40</v>
      </c>
      <c r="AX178" s="12" t="s">
        <v>87</v>
      </c>
      <c r="AY178" s="246" t="s">
        <v>174</v>
      </c>
    </row>
    <row r="179" s="1" customFormat="1" ht="16.5" customHeight="1">
      <c r="B179" s="37"/>
      <c r="C179" s="247" t="s">
        <v>439</v>
      </c>
      <c r="D179" s="247" t="s">
        <v>312</v>
      </c>
      <c r="E179" s="248" t="s">
        <v>1458</v>
      </c>
      <c r="F179" s="249" t="s">
        <v>1459</v>
      </c>
      <c r="G179" s="250" t="s">
        <v>320</v>
      </c>
      <c r="H179" s="251">
        <v>4</v>
      </c>
      <c r="I179" s="252"/>
      <c r="J179" s="253">
        <f>ROUND(I179*H179,2)</f>
        <v>0</v>
      </c>
      <c r="K179" s="249" t="s">
        <v>274</v>
      </c>
      <c r="L179" s="254"/>
      <c r="M179" s="255" t="s">
        <v>1</v>
      </c>
      <c r="N179" s="256" t="s">
        <v>50</v>
      </c>
      <c r="O179" s="78"/>
      <c r="P179" s="227">
        <f>O179*H179</f>
        <v>0</v>
      </c>
      <c r="Q179" s="227">
        <v>0.00020000000000000001</v>
      </c>
      <c r="R179" s="227">
        <f>Q179*H179</f>
        <v>0.00080000000000000004</v>
      </c>
      <c r="S179" s="227">
        <v>0</v>
      </c>
      <c r="T179" s="228">
        <f>S179*H179</f>
        <v>0</v>
      </c>
      <c r="AR179" s="15" t="s">
        <v>90</v>
      </c>
      <c r="AT179" s="15" t="s">
        <v>312</v>
      </c>
      <c r="AU179" s="15" t="s">
        <v>90</v>
      </c>
      <c r="AY179" s="15" t="s">
        <v>174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5" t="s">
        <v>87</v>
      </c>
      <c r="BK179" s="229">
        <f>ROUND(I179*H179,2)</f>
        <v>0</v>
      </c>
      <c r="BL179" s="15" t="s">
        <v>87</v>
      </c>
      <c r="BM179" s="15" t="s">
        <v>1460</v>
      </c>
    </row>
    <row r="180" s="1" customFormat="1">
      <c r="B180" s="37"/>
      <c r="C180" s="38"/>
      <c r="D180" s="230" t="s">
        <v>181</v>
      </c>
      <c r="E180" s="38"/>
      <c r="F180" s="231" t="s">
        <v>1461</v>
      </c>
      <c r="G180" s="38"/>
      <c r="H180" s="38"/>
      <c r="I180" s="142"/>
      <c r="J180" s="38"/>
      <c r="K180" s="38"/>
      <c r="L180" s="42"/>
      <c r="M180" s="232"/>
      <c r="N180" s="78"/>
      <c r="O180" s="78"/>
      <c r="P180" s="78"/>
      <c r="Q180" s="78"/>
      <c r="R180" s="78"/>
      <c r="S180" s="78"/>
      <c r="T180" s="79"/>
      <c r="AT180" s="15" t="s">
        <v>181</v>
      </c>
      <c r="AU180" s="15" t="s">
        <v>90</v>
      </c>
    </row>
    <row r="181" s="12" customFormat="1">
      <c r="B181" s="236"/>
      <c r="C181" s="237"/>
      <c r="D181" s="230" t="s">
        <v>287</v>
      </c>
      <c r="E181" s="238" t="s">
        <v>1</v>
      </c>
      <c r="F181" s="239" t="s">
        <v>192</v>
      </c>
      <c r="G181" s="237"/>
      <c r="H181" s="240">
        <v>4</v>
      </c>
      <c r="I181" s="241"/>
      <c r="J181" s="237"/>
      <c r="K181" s="237"/>
      <c r="L181" s="242"/>
      <c r="M181" s="243"/>
      <c r="N181" s="244"/>
      <c r="O181" s="244"/>
      <c r="P181" s="244"/>
      <c r="Q181" s="244"/>
      <c r="R181" s="244"/>
      <c r="S181" s="244"/>
      <c r="T181" s="245"/>
      <c r="AT181" s="246" t="s">
        <v>287</v>
      </c>
      <c r="AU181" s="246" t="s">
        <v>90</v>
      </c>
      <c r="AV181" s="12" t="s">
        <v>90</v>
      </c>
      <c r="AW181" s="12" t="s">
        <v>40</v>
      </c>
      <c r="AX181" s="12" t="s">
        <v>87</v>
      </c>
      <c r="AY181" s="246" t="s">
        <v>174</v>
      </c>
    </row>
    <row r="182" s="1" customFormat="1" ht="16.5" customHeight="1">
      <c r="B182" s="37"/>
      <c r="C182" s="247" t="s">
        <v>444</v>
      </c>
      <c r="D182" s="247" t="s">
        <v>312</v>
      </c>
      <c r="E182" s="248" t="s">
        <v>1462</v>
      </c>
      <c r="F182" s="249" t="s">
        <v>1463</v>
      </c>
      <c r="G182" s="250" t="s">
        <v>320</v>
      </c>
      <c r="H182" s="251">
        <v>30</v>
      </c>
      <c r="I182" s="252"/>
      <c r="J182" s="253">
        <f>ROUND(I182*H182,2)</f>
        <v>0</v>
      </c>
      <c r="K182" s="249" t="s">
        <v>274</v>
      </c>
      <c r="L182" s="254"/>
      <c r="M182" s="255" t="s">
        <v>1</v>
      </c>
      <c r="N182" s="256" t="s">
        <v>50</v>
      </c>
      <c r="O182" s="78"/>
      <c r="P182" s="227">
        <f>O182*H182</f>
        <v>0</v>
      </c>
      <c r="Q182" s="227">
        <v>0.00016000000000000001</v>
      </c>
      <c r="R182" s="227">
        <f>Q182*H182</f>
        <v>0.0048000000000000004</v>
      </c>
      <c r="S182" s="227">
        <v>0</v>
      </c>
      <c r="T182" s="228">
        <f>S182*H182</f>
        <v>0</v>
      </c>
      <c r="AR182" s="15" t="s">
        <v>90</v>
      </c>
      <c r="AT182" s="15" t="s">
        <v>312</v>
      </c>
      <c r="AU182" s="15" t="s">
        <v>90</v>
      </c>
      <c r="AY182" s="15" t="s">
        <v>174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5" t="s">
        <v>87</v>
      </c>
      <c r="BK182" s="229">
        <f>ROUND(I182*H182,2)</f>
        <v>0</v>
      </c>
      <c r="BL182" s="15" t="s">
        <v>87</v>
      </c>
      <c r="BM182" s="15" t="s">
        <v>1464</v>
      </c>
    </row>
    <row r="183" s="1" customFormat="1">
      <c r="B183" s="37"/>
      <c r="C183" s="38"/>
      <c r="D183" s="230" t="s">
        <v>181</v>
      </c>
      <c r="E183" s="38"/>
      <c r="F183" s="231" t="s">
        <v>1463</v>
      </c>
      <c r="G183" s="38"/>
      <c r="H183" s="38"/>
      <c r="I183" s="142"/>
      <c r="J183" s="38"/>
      <c r="K183" s="38"/>
      <c r="L183" s="42"/>
      <c r="M183" s="232"/>
      <c r="N183" s="78"/>
      <c r="O183" s="78"/>
      <c r="P183" s="78"/>
      <c r="Q183" s="78"/>
      <c r="R183" s="78"/>
      <c r="S183" s="78"/>
      <c r="T183" s="79"/>
      <c r="AT183" s="15" t="s">
        <v>181</v>
      </c>
      <c r="AU183" s="15" t="s">
        <v>90</v>
      </c>
    </row>
    <row r="184" s="1" customFormat="1" ht="16.5" customHeight="1">
      <c r="B184" s="37"/>
      <c r="C184" s="247" t="s">
        <v>450</v>
      </c>
      <c r="D184" s="247" t="s">
        <v>312</v>
      </c>
      <c r="E184" s="248" t="s">
        <v>1465</v>
      </c>
      <c r="F184" s="249" t="s">
        <v>1466</v>
      </c>
      <c r="G184" s="250" t="s">
        <v>320</v>
      </c>
      <c r="H184" s="251">
        <v>6</v>
      </c>
      <c r="I184" s="252"/>
      <c r="J184" s="253">
        <f>ROUND(I184*H184,2)</f>
        <v>0</v>
      </c>
      <c r="K184" s="249" t="s">
        <v>274</v>
      </c>
      <c r="L184" s="254"/>
      <c r="M184" s="255" t="s">
        <v>1</v>
      </c>
      <c r="N184" s="256" t="s">
        <v>50</v>
      </c>
      <c r="O184" s="78"/>
      <c r="P184" s="227">
        <f>O184*H184</f>
        <v>0</v>
      </c>
      <c r="Q184" s="227">
        <v>0.00012999999999999999</v>
      </c>
      <c r="R184" s="227">
        <f>Q184*H184</f>
        <v>0.00077999999999999988</v>
      </c>
      <c r="S184" s="227">
        <v>0</v>
      </c>
      <c r="T184" s="228">
        <f>S184*H184</f>
        <v>0</v>
      </c>
      <c r="AR184" s="15" t="s">
        <v>90</v>
      </c>
      <c r="AT184" s="15" t="s">
        <v>312</v>
      </c>
      <c r="AU184" s="15" t="s">
        <v>90</v>
      </c>
      <c r="AY184" s="15" t="s">
        <v>174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5" t="s">
        <v>87</v>
      </c>
      <c r="BK184" s="229">
        <f>ROUND(I184*H184,2)</f>
        <v>0</v>
      </c>
      <c r="BL184" s="15" t="s">
        <v>87</v>
      </c>
      <c r="BM184" s="15" t="s">
        <v>1467</v>
      </c>
    </row>
    <row r="185" s="1" customFormat="1">
      <c r="B185" s="37"/>
      <c r="C185" s="38"/>
      <c r="D185" s="230" t="s">
        <v>181</v>
      </c>
      <c r="E185" s="38"/>
      <c r="F185" s="231" t="s">
        <v>1466</v>
      </c>
      <c r="G185" s="38"/>
      <c r="H185" s="38"/>
      <c r="I185" s="142"/>
      <c r="J185" s="38"/>
      <c r="K185" s="38"/>
      <c r="L185" s="42"/>
      <c r="M185" s="232"/>
      <c r="N185" s="78"/>
      <c r="O185" s="78"/>
      <c r="P185" s="78"/>
      <c r="Q185" s="78"/>
      <c r="R185" s="78"/>
      <c r="S185" s="78"/>
      <c r="T185" s="79"/>
      <c r="AT185" s="15" t="s">
        <v>181</v>
      </c>
      <c r="AU185" s="15" t="s">
        <v>90</v>
      </c>
    </row>
    <row r="186" s="1" customFormat="1" ht="16.5" customHeight="1">
      <c r="B186" s="37"/>
      <c r="C186" s="247" t="s">
        <v>455</v>
      </c>
      <c r="D186" s="247" t="s">
        <v>312</v>
      </c>
      <c r="E186" s="248" t="s">
        <v>1468</v>
      </c>
      <c r="F186" s="249" t="s">
        <v>1469</v>
      </c>
      <c r="G186" s="250" t="s">
        <v>320</v>
      </c>
      <c r="H186" s="251">
        <v>10</v>
      </c>
      <c r="I186" s="252"/>
      <c r="J186" s="253">
        <f>ROUND(I186*H186,2)</f>
        <v>0</v>
      </c>
      <c r="K186" s="249" t="s">
        <v>274</v>
      </c>
      <c r="L186" s="254"/>
      <c r="M186" s="255" t="s">
        <v>1</v>
      </c>
      <c r="N186" s="256" t="s">
        <v>50</v>
      </c>
      <c r="O186" s="78"/>
      <c r="P186" s="227">
        <f>O186*H186</f>
        <v>0</v>
      </c>
      <c r="Q186" s="227">
        <v>0.00069999999999999999</v>
      </c>
      <c r="R186" s="227">
        <f>Q186*H186</f>
        <v>0.0070000000000000001</v>
      </c>
      <c r="S186" s="227">
        <v>0</v>
      </c>
      <c r="T186" s="228">
        <f>S186*H186</f>
        <v>0</v>
      </c>
      <c r="AR186" s="15" t="s">
        <v>90</v>
      </c>
      <c r="AT186" s="15" t="s">
        <v>312</v>
      </c>
      <c r="AU186" s="15" t="s">
        <v>90</v>
      </c>
      <c r="AY186" s="15" t="s">
        <v>174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5" t="s">
        <v>87</v>
      </c>
      <c r="BK186" s="229">
        <f>ROUND(I186*H186,2)</f>
        <v>0</v>
      </c>
      <c r="BL186" s="15" t="s">
        <v>87</v>
      </c>
      <c r="BM186" s="15" t="s">
        <v>1470</v>
      </c>
    </row>
    <row r="187" s="1" customFormat="1">
      <c r="B187" s="37"/>
      <c r="C187" s="38"/>
      <c r="D187" s="230" t="s">
        <v>181</v>
      </c>
      <c r="E187" s="38"/>
      <c r="F187" s="231" t="s">
        <v>1469</v>
      </c>
      <c r="G187" s="38"/>
      <c r="H187" s="38"/>
      <c r="I187" s="142"/>
      <c r="J187" s="38"/>
      <c r="K187" s="38"/>
      <c r="L187" s="42"/>
      <c r="M187" s="232"/>
      <c r="N187" s="78"/>
      <c r="O187" s="78"/>
      <c r="P187" s="78"/>
      <c r="Q187" s="78"/>
      <c r="R187" s="78"/>
      <c r="S187" s="78"/>
      <c r="T187" s="79"/>
      <c r="AT187" s="15" t="s">
        <v>181</v>
      </c>
      <c r="AU187" s="15" t="s">
        <v>90</v>
      </c>
    </row>
    <row r="188" s="1" customFormat="1" ht="16.5" customHeight="1">
      <c r="B188" s="37"/>
      <c r="C188" s="247" t="s">
        <v>460</v>
      </c>
      <c r="D188" s="247" t="s">
        <v>312</v>
      </c>
      <c r="E188" s="248" t="s">
        <v>1471</v>
      </c>
      <c r="F188" s="249" t="s">
        <v>1472</v>
      </c>
      <c r="G188" s="250" t="s">
        <v>320</v>
      </c>
      <c r="H188" s="251">
        <v>12</v>
      </c>
      <c r="I188" s="252"/>
      <c r="J188" s="253">
        <f>ROUND(I188*H188,2)</f>
        <v>0</v>
      </c>
      <c r="K188" s="249" t="s">
        <v>274</v>
      </c>
      <c r="L188" s="254"/>
      <c r="M188" s="255" t="s">
        <v>1</v>
      </c>
      <c r="N188" s="256" t="s">
        <v>50</v>
      </c>
      <c r="O188" s="78"/>
      <c r="P188" s="227">
        <f>O188*H188</f>
        <v>0</v>
      </c>
      <c r="Q188" s="227">
        <v>0.00025999999999999998</v>
      </c>
      <c r="R188" s="227">
        <f>Q188*H188</f>
        <v>0.0031199999999999995</v>
      </c>
      <c r="S188" s="227">
        <v>0</v>
      </c>
      <c r="T188" s="228">
        <f>S188*H188</f>
        <v>0</v>
      </c>
      <c r="AR188" s="15" t="s">
        <v>90</v>
      </c>
      <c r="AT188" s="15" t="s">
        <v>312</v>
      </c>
      <c r="AU188" s="15" t="s">
        <v>90</v>
      </c>
      <c r="AY188" s="15" t="s">
        <v>174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5" t="s">
        <v>87</v>
      </c>
      <c r="BK188" s="229">
        <f>ROUND(I188*H188,2)</f>
        <v>0</v>
      </c>
      <c r="BL188" s="15" t="s">
        <v>87</v>
      </c>
      <c r="BM188" s="15" t="s">
        <v>1473</v>
      </c>
    </row>
    <row r="189" s="1" customFormat="1">
      <c r="B189" s="37"/>
      <c r="C189" s="38"/>
      <c r="D189" s="230" t="s">
        <v>181</v>
      </c>
      <c r="E189" s="38"/>
      <c r="F189" s="231" t="s">
        <v>1472</v>
      </c>
      <c r="G189" s="38"/>
      <c r="H189" s="38"/>
      <c r="I189" s="142"/>
      <c r="J189" s="38"/>
      <c r="K189" s="38"/>
      <c r="L189" s="42"/>
      <c r="M189" s="232"/>
      <c r="N189" s="78"/>
      <c r="O189" s="78"/>
      <c r="P189" s="78"/>
      <c r="Q189" s="78"/>
      <c r="R189" s="78"/>
      <c r="S189" s="78"/>
      <c r="T189" s="79"/>
      <c r="AT189" s="15" t="s">
        <v>181</v>
      </c>
      <c r="AU189" s="15" t="s">
        <v>90</v>
      </c>
    </row>
    <row r="190" s="1" customFormat="1" ht="16.5" customHeight="1">
      <c r="B190" s="37"/>
      <c r="C190" s="247" t="s">
        <v>466</v>
      </c>
      <c r="D190" s="247" t="s">
        <v>312</v>
      </c>
      <c r="E190" s="248" t="s">
        <v>1474</v>
      </c>
      <c r="F190" s="249" t="s">
        <v>1475</v>
      </c>
      <c r="G190" s="250" t="s">
        <v>320</v>
      </c>
      <c r="H190" s="251">
        <v>12</v>
      </c>
      <c r="I190" s="252"/>
      <c r="J190" s="253">
        <f>ROUND(I190*H190,2)</f>
        <v>0</v>
      </c>
      <c r="K190" s="249" t="s">
        <v>274</v>
      </c>
      <c r="L190" s="254"/>
      <c r="M190" s="255" t="s">
        <v>1</v>
      </c>
      <c r="N190" s="256" t="s">
        <v>50</v>
      </c>
      <c r="O190" s="78"/>
      <c r="P190" s="227">
        <f>O190*H190</f>
        <v>0</v>
      </c>
      <c r="Q190" s="227">
        <v>0.00025999999999999998</v>
      </c>
      <c r="R190" s="227">
        <f>Q190*H190</f>
        <v>0.0031199999999999995</v>
      </c>
      <c r="S190" s="227">
        <v>0</v>
      </c>
      <c r="T190" s="228">
        <f>S190*H190</f>
        <v>0</v>
      </c>
      <c r="AR190" s="15" t="s">
        <v>90</v>
      </c>
      <c r="AT190" s="15" t="s">
        <v>312</v>
      </c>
      <c r="AU190" s="15" t="s">
        <v>90</v>
      </c>
      <c r="AY190" s="15" t="s">
        <v>174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5" t="s">
        <v>87</v>
      </c>
      <c r="BK190" s="229">
        <f>ROUND(I190*H190,2)</f>
        <v>0</v>
      </c>
      <c r="BL190" s="15" t="s">
        <v>87</v>
      </c>
      <c r="BM190" s="15" t="s">
        <v>1476</v>
      </c>
    </row>
    <row r="191" s="1" customFormat="1">
      <c r="B191" s="37"/>
      <c r="C191" s="38"/>
      <c r="D191" s="230" t="s">
        <v>181</v>
      </c>
      <c r="E191" s="38"/>
      <c r="F191" s="231" t="s">
        <v>1477</v>
      </c>
      <c r="G191" s="38"/>
      <c r="H191" s="38"/>
      <c r="I191" s="142"/>
      <c r="J191" s="38"/>
      <c r="K191" s="38"/>
      <c r="L191" s="42"/>
      <c r="M191" s="232"/>
      <c r="N191" s="78"/>
      <c r="O191" s="78"/>
      <c r="P191" s="78"/>
      <c r="Q191" s="78"/>
      <c r="R191" s="78"/>
      <c r="S191" s="78"/>
      <c r="T191" s="79"/>
      <c r="AT191" s="15" t="s">
        <v>181</v>
      </c>
      <c r="AU191" s="15" t="s">
        <v>90</v>
      </c>
    </row>
    <row r="192" s="12" customFormat="1">
      <c r="B192" s="236"/>
      <c r="C192" s="237"/>
      <c r="D192" s="230" t="s">
        <v>287</v>
      </c>
      <c r="E192" s="238" t="s">
        <v>1</v>
      </c>
      <c r="F192" s="239" t="s">
        <v>225</v>
      </c>
      <c r="G192" s="237"/>
      <c r="H192" s="240">
        <v>12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AT192" s="246" t="s">
        <v>287</v>
      </c>
      <c r="AU192" s="246" t="s">
        <v>90</v>
      </c>
      <c r="AV192" s="12" t="s">
        <v>90</v>
      </c>
      <c r="AW192" s="12" t="s">
        <v>40</v>
      </c>
      <c r="AX192" s="12" t="s">
        <v>87</v>
      </c>
      <c r="AY192" s="246" t="s">
        <v>174</v>
      </c>
    </row>
    <row r="193" s="1" customFormat="1" ht="16.5" customHeight="1">
      <c r="B193" s="37"/>
      <c r="C193" s="247" t="s">
        <v>472</v>
      </c>
      <c r="D193" s="247" t="s">
        <v>312</v>
      </c>
      <c r="E193" s="248" t="s">
        <v>1478</v>
      </c>
      <c r="F193" s="249" t="s">
        <v>1479</v>
      </c>
      <c r="G193" s="250" t="s">
        <v>320</v>
      </c>
      <c r="H193" s="251">
        <v>20</v>
      </c>
      <c r="I193" s="252"/>
      <c r="J193" s="253">
        <f>ROUND(I193*H193,2)</f>
        <v>0</v>
      </c>
      <c r="K193" s="249" t="s">
        <v>274</v>
      </c>
      <c r="L193" s="254"/>
      <c r="M193" s="255" t="s">
        <v>1</v>
      </c>
      <c r="N193" s="256" t="s">
        <v>50</v>
      </c>
      <c r="O193" s="78"/>
      <c r="P193" s="227">
        <f>O193*H193</f>
        <v>0</v>
      </c>
      <c r="Q193" s="227">
        <v>0.00025000000000000001</v>
      </c>
      <c r="R193" s="227">
        <f>Q193*H193</f>
        <v>0.0050000000000000001</v>
      </c>
      <c r="S193" s="227">
        <v>0</v>
      </c>
      <c r="T193" s="228">
        <f>S193*H193</f>
        <v>0</v>
      </c>
      <c r="AR193" s="15" t="s">
        <v>90</v>
      </c>
      <c r="AT193" s="15" t="s">
        <v>312</v>
      </c>
      <c r="AU193" s="15" t="s">
        <v>90</v>
      </c>
      <c r="AY193" s="15" t="s">
        <v>174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5" t="s">
        <v>87</v>
      </c>
      <c r="BK193" s="229">
        <f>ROUND(I193*H193,2)</f>
        <v>0</v>
      </c>
      <c r="BL193" s="15" t="s">
        <v>87</v>
      </c>
      <c r="BM193" s="15" t="s">
        <v>1480</v>
      </c>
    </row>
    <row r="194" s="1" customFormat="1">
      <c r="B194" s="37"/>
      <c r="C194" s="38"/>
      <c r="D194" s="230" t="s">
        <v>181</v>
      </c>
      <c r="E194" s="38"/>
      <c r="F194" s="231" t="s">
        <v>1479</v>
      </c>
      <c r="G194" s="38"/>
      <c r="H194" s="38"/>
      <c r="I194" s="142"/>
      <c r="J194" s="38"/>
      <c r="K194" s="38"/>
      <c r="L194" s="42"/>
      <c r="M194" s="232"/>
      <c r="N194" s="78"/>
      <c r="O194" s="78"/>
      <c r="P194" s="78"/>
      <c r="Q194" s="78"/>
      <c r="R194" s="78"/>
      <c r="S194" s="78"/>
      <c r="T194" s="79"/>
      <c r="AT194" s="15" t="s">
        <v>181</v>
      </c>
      <c r="AU194" s="15" t="s">
        <v>90</v>
      </c>
    </row>
    <row r="195" s="12" customFormat="1">
      <c r="B195" s="236"/>
      <c r="C195" s="237"/>
      <c r="D195" s="230" t="s">
        <v>287</v>
      </c>
      <c r="E195" s="238" t="s">
        <v>1</v>
      </c>
      <c r="F195" s="239" t="s">
        <v>370</v>
      </c>
      <c r="G195" s="237"/>
      <c r="H195" s="240">
        <v>20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AT195" s="246" t="s">
        <v>287</v>
      </c>
      <c r="AU195" s="246" t="s">
        <v>90</v>
      </c>
      <c r="AV195" s="12" t="s">
        <v>90</v>
      </c>
      <c r="AW195" s="12" t="s">
        <v>40</v>
      </c>
      <c r="AX195" s="12" t="s">
        <v>87</v>
      </c>
      <c r="AY195" s="246" t="s">
        <v>174</v>
      </c>
    </row>
    <row r="196" s="1" customFormat="1" ht="16.5" customHeight="1">
      <c r="B196" s="37"/>
      <c r="C196" s="247" t="s">
        <v>477</v>
      </c>
      <c r="D196" s="247" t="s">
        <v>312</v>
      </c>
      <c r="E196" s="248" t="s">
        <v>1481</v>
      </c>
      <c r="F196" s="249" t="s">
        <v>1482</v>
      </c>
      <c r="G196" s="250" t="s">
        <v>320</v>
      </c>
      <c r="H196" s="251">
        <v>36</v>
      </c>
      <c r="I196" s="252"/>
      <c r="J196" s="253">
        <f>ROUND(I196*H196,2)</f>
        <v>0</v>
      </c>
      <c r="K196" s="249" t="s">
        <v>274</v>
      </c>
      <c r="L196" s="254"/>
      <c r="M196" s="255" t="s">
        <v>1</v>
      </c>
      <c r="N196" s="256" t="s">
        <v>50</v>
      </c>
      <c r="O196" s="78"/>
      <c r="P196" s="227">
        <f>O196*H196</f>
        <v>0</v>
      </c>
      <c r="Q196" s="227">
        <v>0.00048000000000000001</v>
      </c>
      <c r="R196" s="227">
        <f>Q196*H196</f>
        <v>0.01728</v>
      </c>
      <c r="S196" s="227">
        <v>0</v>
      </c>
      <c r="T196" s="228">
        <f>S196*H196</f>
        <v>0</v>
      </c>
      <c r="AR196" s="15" t="s">
        <v>90</v>
      </c>
      <c r="AT196" s="15" t="s">
        <v>312</v>
      </c>
      <c r="AU196" s="15" t="s">
        <v>90</v>
      </c>
      <c r="AY196" s="15" t="s">
        <v>174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5" t="s">
        <v>87</v>
      </c>
      <c r="BK196" s="229">
        <f>ROUND(I196*H196,2)</f>
        <v>0</v>
      </c>
      <c r="BL196" s="15" t="s">
        <v>87</v>
      </c>
      <c r="BM196" s="15" t="s">
        <v>1483</v>
      </c>
    </row>
    <row r="197" s="1" customFormat="1">
      <c r="B197" s="37"/>
      <c r="C197" s="38"/>
      <c r="D197" s="230" t="s">
        <v>181</v>
      </c>
      <c r="E197" s="38"/>
      <c r="F197" s="231" t="s">
        <v>1482</v>
      </c>
      <c r="G197" s="38"/>
      <c r="H197" s="38"/>
      <c r="I197" s="142"/>
      <c r="J197" s="38"/>
      <c r="K197" s="38"/>
      <c r="L197" s="42"/>
      <c r="M197" s="232"/>
      <c r="N197" s="78"/>
      <c r="O197" s="78"/>
      <c r="P197" s="78"/>
      <c r="Q197" s="78"/>
      <c r="R197" s="78"/>
      <c r="S197" s="78"/>
      <c r="T197" s="79"/>
      <c r="AT197" s="15" t="s">
        <v>181</v>
      </c>
      <c r="AU197" s="15" t="s">
        <v>90</v>
      </c>
    </row>
    <row r="198" s="1" customFormat="1" ht="16.5" customHeight="1">
      <c r="B198" s="37"/>
      <c r="C198" s="247" t="s">
        <v>484</v>
      </c>
      <c r="D198" s="247" t="s">
        <v>312</v>
      </c>
      <c r="E198" s="248" t="s">
        <v>1484</v>
      </c>
      <c r="F198" s="249" t="s">
        <v>1485</v>
      </c>
      <c r="G198" s="250" t="s">
        <v>320</v>
      </c>
      <c r="H198" s="251">
        <v>18</v>
      </c>
      <c r="I198" s="252"/>
      <c r="J198" s="253">
        <f>ROUND(I198*H198,2)</f>
        <v>0</v>
      </c>
      <c r="K198" s="249" t="s">
        <v>274</v>
      </c>
      <c r="L198" s="254"/>
      <c r="M198" s="255" t="s">
        <v>1</v>
      </c>
      <c r="N198" s="256" t="s">
        <v>50</v>
      </c>
      <c r="O198" s="78"/>
      <c r="P198" s="227">
        <f>O198*H198</f>
        <v>0</v>
      </c>
      <c r="Q198" s="227">
        <v>6.9999999999999994E-05</v>
      </c>
      <c r="R198" s="227">
        <f>Q198*H198</f>
        <v>0.0012599999999999998</v>
      </c>
      <c r="S198" s="227">
        <v>0</v>
      </c>
      <c r="T198" s="228">
        <f>S198*H198</f>
        <v>0</v>
      </c>
      <c r="AR198" s="15" t="s">
        <v>90</v>
      </c>
      <c r="AT198" s="15" t="s">
        <v>312</v>
      </c>
      <c r="AU198" s="15" t="s">
        <v>90</v>
      </c>
      <c r="AY198" s="15" t="s">
        <v>174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5" t="s">
        <v>87</v>
      </c>
      <c r="BK198" s="229">
        <f>ROUND(I198*H198,2)</f>
        <v>0</v>
      </c>
      <c r="BL198" s="15" t="s">
        <v>87</v>
      </c>
      <c r="BM198" s="15" t="s">
        <v>1486</v>
      </c>
    </row>
    <row r="199" s="1" customFormat="1">
      <c r="B199" s="37"/>
      <c r="C199" s="38"/>
      <c r="D199" s="230" t="s">
        <v>181</v>
      </c>
      <c r="E199" s="38"/>
      <c r="F199" s="231" t="s">
        <v>1485</v>
      </c>
      <c r="G199" s="38"/>
      <c r="H199" s="38"/>
      <c r="I199" s="142"/>
      <c r="J199" s="38"/>
      <c r="K199" s="38"/>
      <c r="L199" s="42"/>
      <c r="M199" s="232"/>
      <c r="N199" s="78"/>
      <c r="O199" s="78"/>
      <c r="P199" s="78"/>
      <c r="Q199" s="78"/>
      <c r="R199" s="78"/>
      <c r="S199" s="78"/>
      <c r="T199" s="79"/>
      <c r="AT199" s="15" t="s">
        <v>181</v>
      </c>
      <c r="AU199" s="15" t="s">
        <v>90</v>
      </c>
    </row>
    <row r="200" s="1" customFormat="1" ht="16.5" customHeight="1">
      <c r="B200" s="37"/>
      <c r="C200" s="247" t="s">
        <v>489</v>
      </c>
      <c r="D200" s="247" t="s">
        <v>312</v>
      </c>
      <c r="E200" s="248" t="s">
        <v>1487</v>
      </c>
      <c r="F200" s="249" t="s">
        <v>1488</v>
      </c>
      <c r="G200" s="250" t="s">
        <v>320</v>
      </c>
      <c r="H200" s="251">
        <v>2</v>
      </c>
      <c r="I200" s="252"/>
      <c r="J200" s="253">
        <f>ROUND(I200*H200,2)</f>
        <v>0</v>
      </c>
      <c r="K200" s="249" t="s">
        <v>274</v>
      </c>
      <c r="L200" s="254"/>
      <c r="M200" s="255" t="s">
        <v>1</v>
      </c>
      <c r="N200" s="256" t="s">
        <v>50</v>
      </c>
      <c r="O200" s="78"/>
      <c r="P200" s="227">
        <f>O200*H200</f>
        <v>0</v>
      </c>
      <c r="Q200" s="227">
        <v>0.0041999999999999997</v>
      </c>
      <c r="R200" s="227">
        <f>Q200*H200</f>
        <v>0.0083999999999999995</v>
      </c>
      <c r="S200" s="227">
        <v>0</v>
      </c>
      <c r="T200" s="228">
        <f>S200*H200</f>
        <v>0</v>
      </c>
      <c r="AR200" s="15" t="s">
        <v>90</v>
      </c>
      <c r="AT200" s="15" t="s">
        <v>312</v>
      </c>
      <c r="AU200" s="15" t="s">
        <v>90</v>
      </c>
      <c r="AY200" s="15" t="s">
        <v>174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5" t="s">
        <v>87</v>
      </c>
      <c r="BK200" s="229">
        <f>ROUND(I200*H200,2)</f>
        <v>0</v>
      </c>
      <c r="BL200" s="15" t="s">
        <v>87</v>
      </c>
      <c r="BM200" s="15" t="s">
        <v>1489</v>
      </c>
    </row>
    <row r="201" s="1" customFormat="1">
      <c r="B201" s="37"/>
      <c r="C201" s="38"/>
      <c r="D201" s="230" t="s">
        <v>181</v>
      </c>
      <c r="E201" s="38"/>
      <c r="F201" s="231" t="s">
        <v>1488</v>
      </c>
      <c r="G201" s="38"/>
      <c r="H201" s="38"/>
      <c r="I201" s="142"/>
      <c r="J201" s="38"/>
      <c r="K201" s="38"/>
      <c r="L201" s="42"/>
      <c r="M201" s="232"/>
      <c r="N201" s="78"/>
      <c r="O201" s="78"/>
      <c r="P201" s="78"/>
      <c r="Q201" s="78"/>
      <c r="R201" s="78"/>
      <c r="S201" s="78"/>
      <c r="T201" s="79"/>
      <c r="AT201" s="15" t="s">
        <v>181</v>
      </c>
      <c r="AU201" s="15" t="s">
        <v>90</v>
      </c>
    </row>
    <row r="202" s="1" customFormat="1" ht="16.5" customHeight="1">
      <c r="B202" s="37"/>
      <c r="C202" s="247" t="s">
        <v>495</v>
      </c>
      <c r="D202" s="247" t="s">
        <v>312</v>
      </c>
      <c r="E202" s="248" t="s">
        <v>1490</v>
      </c>
      <c r="F202" s="249" t="s">
        <v>1491</v>
      </c>
      <c r="G202" s="250" t="s">
        <v>320</v>
      </c>
      <c r="H202" s="251">
        <v>4</v>
      </c>
      <c r="I202" s="252"/>
      <c r="J202" s="253">
        <f>ROUND(I202*H202,2)</f>
        <v>0</v>
      </c>
      <c r="K202" s="249" t="s">
        <v>274</v>
      </c>
      <c r="L202" s="254"/>
      <c r="M202" s="255" t="s">
        <v>1</v>
      </c>
      <c r="N202" s="256" t="s">
        <v>50</v>
      </c>
      <c r="O202" s="78"/>
      <c r="P202" s="227">
        <f>O202*H202</f>
        <v>0</v>
      </c>
      <c r="Q202" s="227">
        <v>0.00032000000000000003</v>
      </c>
      <c r="R202" s="227">
        <f>Q202*H202</f>
        <v>0.0012800000000000001</v>
      </c>
      <c r="S202" s="227">
        <v>0</v>
      </c>
      <c r="T202" s="228">
        <f>S202*H202</f>
        <v>0</v>
      </c>
      <c r="AR202" s="15" t="s">
        <v>90</v>
      </c>
      <c r="AT202" s="15" t="s">
        <v>312</v>
      </c>
      <c r="AU202" s="15" t="s">
        <v>90</v>
      </c>
      <c r="AY202" s="15" t="s">
        <v>174</v>
      </c>
      <c r="BE202" s="229">
        <f>IF(N202="základní",J202,0)</f>
        <v>0</v>
      </c>
      <c r="BF202" s="229">
        <f>IF(N202="snížená",J202,0)</f>
        <v>0</v>
      </c>
      <c r="BG202" s="229">
        <f>IF(N202="zákl. přenesená",J202,0)</f>
        <v>0</v>
      </c>
      <c r="BH202" s="229">
        <f>IF(N202="sníž. přenesená",J202,0)</f>
        <v>0</v>
      </c>
      <c r="BI202" s="229">
        <f>IF(N202="nulová",J202,0)</f>
        <v>0</v>
      </c>
      <c r="BJ202" s="15" t="s">
        <v>87</v>
      </c>
      <c r="BK202" s="229">
        <f>ROUND(I202*H202,2)</f>
        <v>0</v>
      </c>
      <c r="BL202" s="15" t="s">
        <v>87</v>
      </c>
      <c r="BM202" s="15" t="s">
        <v>1492</v>
      </c>
    </row>
    <row r="203" s="1" customFormat="1">
      <c r="B203" s="37"/>
      <c r="C203" s="38"/>
      <c r="D203" s="230" t="s">
        <v>181</v>
      </c>
      <c r="E203" s="38"/>
      <c r="F203" s="231" t="s">
        <v>1493</v>
      </c>
      <c r="G203" s="38"/>
      <c r="H203" s="38"/>
      <c r="I203" s="142"/>
      <c r="J203" s="38"/>
      <c r="K203" s="38"/>
      <c r="L203" s="42"/>
      <c r="M203" s="232"/>
      <c r="N203" s="78"/>
      <c r="O203" s="78"/>
      <c r="P203" s="78"/>
      <c r="Q203" s="78"/>
      <c r="R203" s="78"/>
      <c r="S203" s="78"/>
      <c r="T203" s="79"/>
      <c r="AT203" s="15" t="s">
        <v>181</v>
      </c>
      <c r="AU203" s="15" t="s">
        <v>90</v>
      </c>
    </row>
    <row r="204" s="1" customFormat="1" ht="16.5" customHeight="1">
      <c r="B204" s="37"/>
      <c r="C204" s="247" t="s">
        <v>500</v>
      </c>
      <c r="D204" s="247" t="s">
        <v>312</v>
      </c>
      <c r="E204" s="248" t="s">
        <v>1494</v>
      </c>
      <c r="F204" s="249" t="s">
        <v>1495</v>
      </c>
      <c r="G204" s="250" t="s">
        <v>463</v>
      </c>
      <c r="H204" s="251">
        <v>40</v>
      </c>
      <c r="I204" s="252"/>
      <c r="J204" s="253">
        <f>ROUND(I204*H204,2)</f>
        <v>0</v>
      </c>
      <c r="K204" s="249" t="s">
        <v>274</v>
      </c>
      <c r="L204" s="254"/>
      <c r="M204" s="255" t="s">
        <v>1</v>
      </c>
      <c r="N204" s="256" t="s">
        <v>50</v>
      </c>
      <c r="O204" s="78"/>
      <c r="P204" s="227">
        <f>O204*H204</f>
        <v>0</v>
      </c>
      <c r="Q204" s="227">
        <v>0.001</v>
      </c>
      <c r="R204" s="227">
        <f>Q204*H204</f>
        <v>0.040000000000000001</v>
      </c>
      <c r="S204" s="227">
        <v>0</v>
      </c>
      <c r="T204" s="228">
        <f>S204*H204</f>
        <v>0</v>
      </c>
      <c r="AR204" s="15" t="s">
        <v>90</v>
      </c>
      <c r="AT204" s="15" t="s">
        <v>312</v>
      </c>
      <c r="AU204" s="15" t="s">
        <v>90</v>
      </c>
      <c r="AY204" s="15" t="s">
        <v>174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5" t="s">
        <v>87</v>
      </c>
      <c r="BK204" s="229">
        <f>ROUND(I204*H204,2)</f>
        <v>0</v>
      </c>
      <c r="BL204" s="15" t="s">
        <v>87</v>
      </c>
      <c r="BM204" s="15" t="s">
        <v>1496</v>
      </c>
    </row>
    <row r="205" s="1" customFormat="1">
      <c r="B205" s="37"/>
      <c r="C205" s="38"/>
      <c r="D205" s="230" t="s">
        <v>181</v>
      </c>
      <c r="E205" s="38"/>
      <c r="F205" s="231" t="s">
        <v>1497</v>
      </c>
      <c r="G205" s="38"/>
      <c r="H205" s="38"/>
      <c r="I205" s="142"/>
      <c r="J205" s="38"/>
      <c r="K205" s="38"/>
      <c r="L205" s="42"/>
      <c r="M205" s="232"/>
      <c r="N205" s="78"/>
      <c r="O205" s="78"/>
      <c r="P205" s="78"/>
      <c r="Q205" s="78"/>
      <c r="R205" s="78"/>
      <c r="S205" s="78"/>
      <c r="T205" s="79"/>
      <c r="AT205" s="15" t="s">
        <v>181</v>
      </c>
      <c r="AU205" s="15" t="s">
        <v>90</v>
      </c>
    </row>
    <row r="206" s="12" customFormat="1">
      <c r="B206" s="236"/>
      <c r="C206" s="237"/>
      <c r="D206" s="230" t="s">
        <v>287</v>
      </c>
      <c r="E206" s="238" t="s">
        <v>1</v>
      </c>
      <c r="F206" s="239" t="s">
        <v>477</v>
      </c>
      <c r="G206" s="237"/>
      <c r="H206" s="240">
        <v>40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AT206" s="246" t="s">
        <v>287</v>
      </c>
      <c r="AU206" s="246" t="s">
        <v>90</v>
      </c>
      <c r="AV206" s="12" t="s">
        <v>90</v>
      </c>
      <c r="AW206" s="12" t="s">
        <v>40</v>
      </c>
      <c r="AX206" s="12" t="s">
        <v>87</v>
      </c>
      <c r="AY206" s="246" t="s">
        <v>174</v>
      </c>
    </row>
    <row r="207" s="11" customFormat="1" ht="22.8" customHeight="1">
      <c r="B207" s="202"/>
      <c r="C207" s="203"/>
      <c r="D207" s="204" t="s">
        <v>78</v>
      </c>
      <c r="E207" s="216" t="s">
        <v>1498</v>
      </c>
      <c r="F207" s="216" t="s">
        <v>1499</v>
      </c>
      <c r="G207" s="203"/>
      <c r="H207" s="203"/>
      <c r="I207" s="206"/>
      <c r="J207" s="217">
        <f>BK207</f>
        <v>0</v>
      </c>
      <c r="K207" s="203"/>
      <c r="L207" s="208"/>
      <c r="M207" s="209"/>
      <c r="N207" s="210"/>
      <c r="O207" s="210"/>
      <c r="P207" s="211">
        <f>SUM(P208:P214)</f>
        <v>0</v>
      </c>
      <c r="Q207" s="210"/>
      <c r="R207" s="211">
        <f>SUM(R208:R214)</f>
        <v>0.00046999999999999999</v>
      </c>
      <c r="S207" s="210"/>
      <c r="T207" s="212">
        <f>SUM(T208:T214)</f>
        <v>0</v>
      </c>
      <c r="AR207" s="213" t="s">
        <v>90</v>
      </c>
      <c r="AT207" s="214" t="s">
        <v>78</v>
      </c>
      <c r="AU207" s="214" t="s">
        <v>87</v>
      </c>
      <c r="AY207" s="213" t="s">
        <v>174</v>
      </c>
      <c r="BK207" s="215">
        <f>SUM(BK208:BK214)</f>
        <v>0</v>
      </c>
    </row>
    <row r="208" s="1" customFormat="1" ht="16.5" customHeight="1">
      <c r="B208" s="37"/>
      <c r="C208" s="218" t="s">
        <v>504</v>
      </c>
      <c r="D208" s="218" t="s">
        <v>175</v>
      </c>
      <c r="E208" s="219" t="s">
        <v>1500</v>
      </c>
      <c r="F208" s="220" t="s">
        <v>1501</v>
      </c>
      <c r="G208" s="221" t="s">
        <v>320</v>
      </c>
      <c r="H208" s="222">
        <v>2</v>
      </c>
      <c r="I208" s="223"/>
      <c r="J208" s="224">
        <f>ROUND(I208*H208,2)</f>
        <v>0</v>
      </c>
      <c r="K208" s="220" t="s">
        <v>274</v>
      </c>
      <c r="L208" s="42"/>
      <c r="M208" s="225" t="s">
        <v>1</v>
      </c>
      <c r="N208" s="226" t="s">
        <v>50</v>
      </c>
      <c r="O208" s="78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AR208" s="15" t="s">
        <v>87</v>
      </c>
      <c r="AT208" s="15" t="s">
        <v>175</v>
      </c>
      <c r="AU208" s="15" t="s">
        <v>90</v>
      </c>
      <c r="AY208" s="15" t="s">
        <v>174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5" t="s">
        <v>87</v>
      </c>
      <c r="BK208" s="229">
        <f>ROUND(I208*H208,2)</f>
        <v>0</v>
      </c>
      <c r="BL208" s="15" t="s">
        <v>87</v>
      </c>
      <c r="BM208" s="15" t="s">
        <v>1502</v>
      </c>
    </row>
    <row r="209" s="1" customFormat="1">
      <c r="B209" s="37"/>
      <c r="C209" s="38"/>
      <c r="D209" s="230" t="s">
        <v>181</v>
      </c>
      <c r="E209" s="38"/>
      <c r="F209" s="231" t="s">
        <v>1503</v>
      </c>
      <c r="G209" s="38"/>
      <c r="H209" s="38"/>
      <c r="I209" s="142"/>
      <c r="J209" s="38"/>
      <c r="K209" s="38"/>
      <c r="L209" s="42"/>
      <c r="M209" s="232"/>
      <c r="N209" s="78"/>
      <c r="O209" s="78"/>
      <c r="P209" s="78"/>
      <c r="Q209" s="78"/>
      <c r="R209" s="78"/>
      <c r="S209" s="78"/>
      <c r="T209" s="79"/>
      <c r="AT209" s="15" t="s">
        <v>181</v>
      </c>
      <c r="AU209" s="15" t="s">
        <v>90</v>
      </c>
    </row>
    <row r="210" s="1" customFormat="1" ht="16.5" customHeight="1">
      <c r="B210" s="37"/>
      <c r="C210" s="247" t="s">
        <v>510</v>
      </c>
      <c r="D210" s="247" t="s">
        <v>312</v>
      </c>
      <c r="E210" s="248" t="s">
        <v>1504</v>
      </c>
      <c r="F210" s="249" t="s">
        <v>1505</v>
      </c>
      <c r="G210" s="250" t="s">
        <v>320</v>
      </c>
      <c r="H210" s="251">
        <v>1</v>
      </c>
      <c r="I210" s="252"/>
      <c r="J210" s="253">
        <f>ROUND(I210*H210,2)</f>
        <v>0</v>
      </c>
      <c r="K210" s="249" t="s">
        <v>1</v>
      </c>
      <c r="L210" s="254"/>
      <c r="M210" s="255" t="s">
        <v>1</v>
      </c>
      <c r="N210" s="256" t="s">
        <v>50</v>
      </c>
      <c r="O210" s="78"/>
      <c r="P210" s="227">
        <f>O210*H210</f>
        <v>0</v>
      </c>
      <c r="Q210" s="227">
        <v>0.00035</v>
      </c>
      <c r="R210" s="227">
        <f>Q210*H210</f>
        <v>0.00035</v>
      </c>
      <c r="S210" s="227">
        <v>0</v>
      </c>
      <c r="T210" s="228">
        <f>S210*H210</f>
        <v>0</v>
      </c>
      <c r="AR210" s="15" t="s">
        <v>90</v>
      </c>
      <c r="AT210" s="15" t="s">
        <v>312</v>
      </c>
      <c r="AU210" s="15" t="s">
        <v>90</v>
      </c>
      <c r="AY210" s="15" t="s">
        <v>174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5" t="s">
        <v>87</v>
      </c>
      <c r="BK210" s="229">
        <f>ROUND(I210*H210,2)</f>
        <v>0</v>
      </c>
      <c r="BL210" s="15" t="s">
        <v>87</v>
      </c>
      <c r="BM210" s="15" t="s">
        <v>1506</v>
      </c>
    </row>
    <row r="211" s="1" customFormat="1">
      <c r="B211" s="37"/>
      <c r="C211" s="38"/>
      <c r="D211" s="230" t="s">
        <v>181</v>
      </c>
      <c r="E211" s="38"/>
      <c r="F211" s="231" t="s">
        <v>1507</v>
      </c>
      <c r="G211" s="38"/>
      <c r="H211" s="38"/>
      <c r="I211" s="142"/>
      <c r="J211" s="38"/>
      <c r="K211" s="38"/>
      <c r="L211" s="42"/>
      <c r="M211" s="232"/>
      <c r="N211" s="78"/>
      <c r="O211" s="78"/>
      <c r="P211" s="78"/>
      <c r="Q211" s="78"/>
      <c r="R211" s="78"/>
      <c r="S211" s="78"/>
      <c r="T211" s="79"/>
      <c r="AT211" s="15" t="s">
        <v>181</v>
      </c>
      <c r="AU211" s="15" t="s">
        <v>90</v>
      </c>
    </row>
    <row r="212" s="1" customFormat="1" ht="16.5" customHeight="1">
      <c r="B212" s="37"/>
      <c r="C212" s="247" t="s">
        <v>516</v>
      </c>
      <c r="D212" s="247" t="s">
        <v>312</v>
      </c>
      <c r="E212" s="248" t="s">
        <v>1508</v>
      </c>
      <c r="F212" s="249" t="s">
        <v>1509</v>
      </c>
      <c r="G212" s="250" t="s">
        <v>320</v>
      </c>
      <c r="H212" s="251">
        <v>2</v>
      </c>
      <c r="I212" s="252"/>
      <c r="J212" s="253">
        <f>ROUND(I212*H212,2)</f>
        <v>0</v>
      </c>
      <c r="K212" s="249" t="s">
        <v>1391</v>
      </c>
      <c r="L212" s="254"/>
      <c r="M212" s="255" t="s">
        <v>1</v>
      </c>
      <c r="N212" s="256" t="s">
        <v>50</v>
      </c>
      <c r="O212" s="78"/>
      <c r="P212" s="227">
        <f>O212*H212</f>
        <v>0</v>
      </c>
      <c r="Q212" s="227">
        <v>6.0000000000000002E-05</v>
      </c>
      <c r="R212" s="227">
        <f>Q212*H212</f>
        <v>0.00012</v>
      </c>
      <c r="S212" s="227">
        <v>0</v>
      </c>
      <c r="T212" s="228">
        <f>S212*H212</f>
        <v>0</v>
      </c>
      <c r="AR212" s="15" t="s">
        <v>90</v>
      </c>
      <c r="AT212" s="15" t="s">
        <v>312</v>
      </c>
      <c r="AU212" s="15" t="s">
        <v>90</v>
      </c>
      <c r="AY212" s="15" t="s">
        <v>174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5" t="s">
        <v>87</v>
      </c>
      <c r="BK212" s="229">
        <f>ROUND(I212*H212,2)</f>
        <v>0</v>
      </c>
      <c r="BL212" s="15" t="s">
        <v>87</v>
      </c>
      <c r="BM212" s="15" t="s">
        <v>1510</v>
      </c>
    </row>
    <row r="213" s="1" customFormat="1">
      <c r="B213" s="37"/>
      <c r="C213" s="38"/>
      <c r="D213" s="230" t="s">
        <v>181</v>
      </c>
      <c r="E213" s="38"/>
      <c r="F213" s="231" t="s">
        <v>1511</v>
      </c>
      <c r="G213" s="38"/>
      <c r="H213" s="38"/>
      <c r="I213" s="142"/>
      <c r="J213" s="38"/>
      <c r="K213" s="38"/>
      <c r="L213" s="42"/>
      <c r="M213" s="232"/>
      <c r="N213" s="78"/>
      <c r="O213" s="78"/>
      <c r="P213" s="78"/>
      <c r="Q213" s="78"/>
      <c r="R213" s="78"/>
      <c r="S213" s="78"/>
      <c r="T213" s="79"/>
      <c r="AT213" s="15" t="s">
        <v>181</v>
      </c>
      <c r="AU213" s="15" t="s">
        <v>90</v>
      </c>
    </row>
    <row r="214" s="12" customFormat="1">
      <c r="B214" s="236"/>
      <c r="C214" s="237"/>
      <c r="D214" s="230" t="s">
        <v>287</v>
      </c>
      <c r="E214" s="238" t="s">
        <v>1</v>
      </c>
      <c r="F214" s="239" t="s">
        <v>90</v>
      </c>
      <c r="G214" s="237"/>
      <c r="H214" s="240">
        <v>2</v>
      </c>
      <c r="I214" s="241"/>
      <c r="J214" s="237"/>
      <c r="K214" s="237"/>
      <c r="L214" s="242"/>
      <c r="M214" s="257"/>
      <c r="N214" s="258"/>
      <c r="O214" s="258"/>
      <c r="P214" s="258"/>
      <c r="Q214" s="258"/>
      <c r="R214" s="258"/>
      <c r="S214" s="258"/>
      <c r="T214" s="259"/>
      <c r="AT214" s="246" t="s">
        <v>287</v>
      </c>
      <c r="AU214" s="246" t="s">
        <v>90</v>
      </c>
      <c r="AV214" s="12" t="s">
        <v>90</v>
      </c>
      <c r="AW214" s="12" t="s">
        <v>40</v>
      </c>
      <c r="AX214" s="12" t="s">
        <v>87</v>
      </c>
      <c r="AY214" s="246" t="s">
        <v>174</v>
      </c>
    </row>
    <row r="215" s="1" customFormat="1" ht="6.96" customHeight="1">
      <c r="B215" s="56"/>
      <c r="C215" s="57"/>
      <c r="D215" s="57"/>
      <c r="E215" s="57"/>
      <c r="F215" s="57"/>
      <c r="G215" s="57"/>
      <c r="H215" s="57"/>
      <c r="I215" s="169"/>
      <c r="J215" s="57"/>
      <c r="K215" s="57"/>
      <c r="L215" s="42"/>
    </row>
  </sheetData>
  <sheetProtection sheet="1" autoFilter="0" formatColumns="0" formatRows="0" objects="1" scenarios="1" spinCount="100000" saltValue="an51zodFEUCfmh7gkKL8fzoCuqsKkuhr9mws2chf97W/GJe7hS5zaSEMlzJWjHyxBpXgh+R3Heo/v2MfNJrfuQ==" hashValue="9fxy44zXKOfGfccOHOYDd0DDilUT0Tb/VF81hohRfaSbrZez1F0kV1YrTD98BTUC5pVrEEU2BdlEAg3JfPMiTQ==" algorithmName="SHA-512" password="CC35"/>
  <autoFilter ref="C84:K214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14.17" style="135" customWidth="1"/>
    <col min="10" max="10" width="23.5" customWidth="1"/>
    <col min="11" max="11" width="15.5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5" t="s">
        <v>123</v>
      </c>
    </row>
    <row r="3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8"/>
      <c r="AT3" s="15" t="s">
        <v>90</v>
      </c>
    </row>
    <row r="4" ht="24.96" customHeight="1">
      <c r="B4" s="18"/>
      <c r="D4" s="139" t="s">
        <v>143</v>
      </c>
      <c r="L4" s="18"/>
      <c r="M4" s="22" t="s">
        <v>10</v>
      </c>
      <c r="AT4" s="15" t="s">
        <v>4</v>
      </c>
    </row>
    <row r="5" ht="6.96" customHeight="1">
      <c r="B5" s="18"/>
      <c r="L5" s="18"/>
    </row>
    <row r="6" ht="12" customHeight="1">
      <c r="B6" s="18"/>
      <c r="D6" s="140" t="s">
        <v>16</v>
      </c>
      <c r="L6" s="18"/>
    </row>
    <row r="7" ht="16.5" customHeight="1">
      <c r="B7" s="18"/>
      <c r="E7" s="141" t="str">
        <f>'Rekapitulace stavby'!K6</f>
        <v>Kanalizace Stříbrná Skalice - III.etapa</v>
      </c>
      <c r="F7" s="140"/>
      <c r="G7" s="140"/>
      <c r="H7" s="140"/>
      <c r="L7" s="18"/>
    </row>
    <row r="8" ht="12" customHeight="1">
      <c r="B8" s="18"/>
      <c r="D8" s="140" t="s">
        <v>144</v>
      </c>
      <c r="L8" s="18"/>
    </row>
    <row r="9" s="1" customFormat="1" ht="16.5" customHeight="1">
      <c r="B9" s="42"/>
      <c r="E9" s="141" t="s">
        <v>1512</v>
      </c>
      <c r="F9" s="1"/>
      <c r="G9" s="1"/>
      <c r="H9" s="1"/>
      <c r="I9" s="142"/>
      <c r="L9" s="42"/>
    </row>
    <row r="10" s="1" customFormat="1" ht="12" customHeight="1">
      <c r="B10" s="42"/>
      <c r="D10" s="140" t="s">
        <v>242</v>
      </c>
      <c r="I10" s="142"/>
      <c r="L10" s="42"/>
    </row>
    <row r="11" s="1" customFormat="1" ht="36.96" customHeight="1">
      <c r="B11" s="42"/>
      <c r="E11" s="143" t="s">
        <v>1513</v>
      </c>
      <c r="F11" s="1"/>
      <c r="G11" s="1"/>
      <c r="H11" s="1"/>
      <c r="I11" s="142"/>
      <c r="L11" s="42"/>
    </row>
    <row r="12" s="1" customFormat="1">
      <c r="B12" s="42"/>
      <c r="I12" s="142"/>
      <c r="L12" s="42"/>
    </row>
    <row r="13" s="1" customFormat="1" ht="12" customHeight="1">
      <c r="B13" s="42"/>
      <c r="D13" s="140" t="s">
        <v>18</v>
      </c>
      <c r="F13" s="15" t="s">
        <v>89</v>
      </c>
      <c r="I13" s="144" t="s">
        <v>20</v>
      </c>
      <c r="J13" s="15" t="s">
        <v>1</v>
      </c>
      <c r="L13" s="42"/>
    </row>
    <row r="14" s="1" customFormat="1" ht="12" customHeight="1">
      <c r="B14" s="42"/>
      <c r="D14" s="140" t="s">
        <v>22</v>
      </c>
      <c r="F14" s="15" t="s">
        <v>23</v>
      </c>
      <c r="I14" s="144" t="s">
        <v>24</v>
      </c>
      <c r="J14" s="145" t="str">
        <f>'Rekapitulace stavby'!AN8</f>
        <v>30. 1. 2019</v>
      </c>
      <c r="L14" s="42"/>
    </row>
    <row r="15" s="1" customFormat="1" ht="10.8" customHeight="1">
      <c r="B15" s="42"/>
      <c r="I15" s="142"/>
      <c r="L15" s="42"/>
    </row>
    <row r="16" s="1" customFormat="1" ht="12" customHeight="1">
      <c r="B16" s="42"/>
      <c r="D16" s="140" t="s">
        <v>30</v>
      </c>
      <c r="I16" s="144" t="s">
        <v>31</v>
      </c>
      <c r="J16" s="15" t="str">
        <f>IF('Rekapitulace stavby'!AN10="","",'Rekapitulace stavby'!AN10)</f>
        <v>00235750</v>
      </c>
      <c r="L16" s="42"/>
    </row>
    <row r="17" s="1" customFormat="1" ht="18" customHeight="1">
      <c r="B17" s="42"/>
      <c r="E17" s="15" t="str">
        <f>IF('Rekapitulace stavby'!E11="","",'Rekapitulace stavby'!E11)</f>
        <v>Obec Stříbrná Skalice</v>
      </c>
      <c r="I17" s="144" t="s">
        <v>34</v>
      </c>
      <c r="J17" s="15" t="str">
        <f>IF('Rekapitulace stavby'!AN11="","",'Rekapitulace stavby'!AN11)</f>
        <v/>
      </c>
      <c r="L17" s="42"/>
    </row>
    <row r="18" s="1" customFormat="1" ht="6.96" customHeight="1">
      <c r="B18" s="42"/>
      <c r="I18" s="142"/>
      <c r="L18" s="42"/>
    </row>
    <row r="19" s="1" customFormat="1" ht="12" customHeight="1">
      <c r="B19" s="42"/>
      <c r="D19" s="140" t="s">
        <v>35</v>
      </c>
      <c r="I19" s="144" t="s">
        <v>31</v>
      </c>
      <c r="J19" s="31" t="str">
        <f>'Rekapitulace stavby'!AN13</f>
        <v>Vyplň údaj</v>
      </c>
      <c r="L19" s="42"/>
    </row>
    <row r="20" s="1" customFormat="1" ht="18" customHeight="1">
      <c r="B20" s="42"/>
      <c r="E20" s="31" t="str">
        <f>'Rekapitulace stavby'!E14</f>
        <v>Vyplň údaj</v>
      </c>
      <c r="F20" s="15"/>
      <c r="G20" s="15"/>
      <c r="H20" s="15"/>
      <c r="I20" s="144" t="s">
        <v>34</v>
      </c>
      <c r="J20" s="31" t="str">
        <f>'Rekapitulace stavby'!AN14</f>
        <v>Vyplň údaj</v>
      </c>
      <c r="L20" s="42"/>
    </row>
    <row r="21" s="1" customFormat="1" ht="6.96" customHeight="1">
      <c r="B21" s="42"/>
      <c r="I21" s="142"/>
      <c r="L21" s="42"/>
    </row>
    <row r="22" s="1" customFormat="1" ht="12" customHeight="1">
      <c r="B22" s="42"/>
      <c r="D22" s="140" t="s">
        <v>37</v>
      </c>
      <c r="I22" s="144" t="s">
        <v>31</v>
      </c>
      <c r="J22" s="15" t="s">
        <v>1</v>
      </c>
      <c r="L22" s="42"/>
    </row>
    <row r="23" s="1" customFormat="1" ht="18" customHeight="1">
      <c r="B23" s="42"/>
      <c r="E23" s="15" t="s">
        <v>247</v>
      </c>
      <c r="I23" s="144" t="s">
        <v>34</v>
      </c>
      <c r="J23" s="15" t="s">
        <v>1</v>
      </c>
      <c r="L23" s="42"/>
    </row>
    <row r="24" s="1" customFormat="1" ht="6.96" customHeight="1">
      <c r="B24" s="42"/>
      <c r="I24" s="142"/>
      <c r="L24" s="42"/>
    </row>
    <row r="25" s="1" customFormat="1" ht="12" customHeight="1">
      <c r="B25" s="42"/>
      <c r="D25" s="140" t="s">
        <v>41</v>
      </c>
      <c r="I25" s="144" t="s">
        <v>31</v>
      </c>
      <c r="J25" s="15" t="str">
        <f>IF('Rekapitulace stavby'!AN19="","",'Rekapitulace stavby'!AN19)</f>
        <v/>
      </c>
      <c r="L25" s="42"/>
    </row>
    <row r="26" s="1" customFormat="1" ht="18" customHeight="1">
      <c r="B26" s="42"/>
      <c r="E26" s="15" t="str">
        <f>IF('Rekapitulace stavby'!E20="","",'Rekapitulace stavby'!E20)</f>
        <v>Dvořák</v>
      </c>
      <c r="I26" s="144" t="s">
        <v>34</v>
      </c>
      <c r="J26" s="15" t="str">
        <f>IF('Rekapitulace stavby'!AN20="","",'Rekapitulace stavby'!AN20)</f>
        <v/>
      </c>
      <c r="L26" s="42"/>
    </row>
    <row r="27" s="1" customFormat="1" ht="6.96" customHeight="1">
      <c r="B27" s="42"/>
      <c r="I27" s="142"/>
      <c r="L27" s="42"/>
    </row>
    <row r="28" s="1" customFormat="1" ht="12" customHeight="1">
      <c r="B28" s="42"/>
      <c r="D28" s="140" t="s">
        <v>43</v>
      </c>
      <c r="I28" s="142"/>
      <c r="L28" s="42"/>
    </row>
    <row r="29" s="7" customFormat="1" ht="16.5" customHeight="1">
      <c r="B29" s="149"/>
      <c r="E29" s="150" t="s">
        <v>1</v>
      </c>
      <c r="F29" s="150"/>
      <c r="G29" s="150"/>
      <c r="H29" s="150"/>
      <c r="I29" s="151"/>
      <c r="L29" s="149"/>
    </row>
    <row r="30" s="1" customFormat="1" ht="6.96" customHeight="1">
      <c r="B30" s="42"/>
      <c r="I30" s="142"/>
      <c r="L30" s="42"/>
    </row>
    <row r="31" s="1" customFormat="1" ht="6.96" customHeight="1">
      <c r="B31" s="42"/>
      <c r="D31" s="70"/>
      <c r="E31" s="70"/>
      <c r="F31" s="70"/>
      <c r="G31" s="70"/>
      <c r="H31" s="70"/>
      <c r="I31" s="152"/>
      <c r="J31" s="70"/>
      <c r="K31" s="70"/>
      <c r="L31" s="42"/>
    </row>
    <row r="32" s="1" customFormat="1" ht="25.44" customHeight="1">
      <c r="B32" s="42"/>
      <c r="D32" s="153" t="s">
        <v>45</v>
      </c>
      <c r="I32" s="142"/>
      <c r="J32" s="154">
        <f>ROUND(J99, 2)</f>
        <v>0</v>
      </c>
      <c r="L32" s="42"/>
    </row>
    <row r="33" s="1" customFormat="1" ht="6.96" customHeight="1">
      <c r="B33" s="42"/>
      <c r="D33" s="70"/>
      <c r="E33" s="70"/>
      <c r="F33" s="70"/>
      <c r="G33" s="70"/>
      <c r="H33" s="70"/>
      <c r="I33" s="152"/>
      <c r="J33" s="70"/>
      <c r="K33" s="70"/>
      <c r="L33" s="42"/>
    </row>
    <row r="34" s="1" customFormat="1" ht="14.4" customHeight="1">
      <c r="B34" s="42"/>
      <c r="F34" s="155" t="s">
        <v>47</v>
      </c>
      <c r="I34" s="156" t="s">
        <v>46</v>
      </c>
      <c r="J34" s="155" t="s">
        <v>48</v>
      </c>
      <c r="L34" s="42"/>
    </row>
    <row r="35" s="1" customFormat="1" ht="14.4" customHeight="1">
      <c r="B35" s="42"/>
      <c r="D35" s="140" t="s">
        <v>49</v>
      </c>
      <c r="E35" s="140" t="s">
        <v>50</v>
      </c>
      <c r="F35" s="157">
        <f>ROUND((SUM(BE99:BE1203)),  2)</f>
        <v>0</v>
      </c>
      <c r="I35" s="158">
        <v>0.20999999999999999</v>
      </c>
      <c r="J35" s="157">
        <f>ROUND(((SUM(BE99:BE1203))*I35),  2)</f>
        <v>0</v>
      </c>
      <c r="L35" s="42"/>
    </row>
    <row r="36" s="1" customFormat="1" ht="14.4" customHeight="1">
      <c r="B36" s="42"/>
      <c r="E36" s="140" t="s">
        <v>51</v>
      </c>
      <c r="F36" s="157">
        <f>ROUND((SUM(BF99:BF1203)),  2)</f>
        <v>0</v>
      </c>
      <c r="I36" s="158">
        <v>0.14999999999999999</v>
      </c>
      <c r="J36" s="157">
        <f>ROUND(((SUM(BF99:BF1203))*I36),  2)</f>
        <v>0</v>
      </c>
      <c r="L36" s="42"/>
    </row>
    <row r="37" hidden="1" s="1" customFormat="1" ht="14.4" customHeight="1">
      <c r="B37" s="42"/>
      <c r="E37" s="140" t="s">
        <v>52</v>
      </c>
      <c r="F37" s="157">
        <f>ROUND((SUM(BG99:BG1203)),  2)</f>
        <v>0</v>
      </c>
      <c r="I37" s="158">
        <v>0.20999999999999999</v>
      </c>
      <c r="J37" s="157">
        <f>0</f>
        <v>0</v>
      </c>
      <c r="L37" s="42"/>
    </row>
    <row r="38" hidden="1" s="1" customFormat="1" ht="14.4" customHeight="1">
      <c r="B38" s="42"/>
      <c r="E38" s="140" t="s">
        <v>53</v>
      </c>
      <c r="F38" s="157">
        <f>ROUND((SUM(BH99:BH1203)),  2)</f>
        <v>0</v>
      </c>
      <c r="I38" s="158">
        <v>0.14999999999999999</v>
      </c>
      <c r="J38" s="157">
        <f>0</f>
        <v>0</v>
      </c>
      <c r="L38" s="42"/>
    </row>
    <row r="39" hidden="1" s="1" customFormat="1" ht="14.4" customHeight="1">
      <c r="B39" s="42"/>
      <c r="E39" s="140" t="s">
        <v>54</v>
      </c>
      <c r="F39" s="157">
        <f>ROUND((SUM(BI99:BI1203)),  2)</f>
        <v>0</v>
      </c>
      <c r="I39" s="158">
        <v>0</v>
      </c>
      <c r="J39" s="157">
        <f>0</f>
        <v>0</v>
      </c>
      <c r="L39" s="42"/>
    </row>
    <row r="40" s="1" customFormat="1" ht="6.96" customHeight="1">
      <c r="B40" s="42"/>
      <c r="I40" s="142"/>
      <c r="L40" s="42"/>
    </row>
    <row r="41" s="1" customFormat="1" ht="25.44" customHeight="1">
      <c r="B41" s="42"/>
      <c r="C41" s="159"/>
      <c r="D41" s="160" t="s">
        <v>55</v>
      </c>
      <c r="E41" s="161"/>
      <c r="F41" s="161"/>
      <c r="G41" s="162" t="s">
        <v>56</v>
      </c>
      <c r="H41" s="163" t="s">
        <v>57</v>
      </c>
      <c r="I41" s="164"/>
      <c r="J41" s="165">
        <f>SUM(J32:J39)</f>
        <v>0</v>
      </c>
      <c r="K41" s="166"/>
      <c r="L41" s="42"/>
    </row>
    <row r="42" s="1" customFormat="1" ht="14.4" customHeight="1">
      <c r="B42" s="167"/>
      <c r="C42" s="168"/>
      <c r="D42" s="168"/>
      <c r="E42" s="168"/>
      <c r="F42" s="168"/>
      <c r="G42" s="168"/>
      <c r="H42" s="168"/>
      <c r="I42" s="169"/>
      <c r="J42" s="168"/>
      <c r="K42" s="168"/>
      <c r="L42" s="42"/>
    </row>
    <row r="46" s="1" customFormat="1" ht="6.96" customHeight="1">
      <c r="B46" s="170"/>
      <c r="C46" s="171"/>
      <c r="D46" s="171"/>
      <c r="E46" s="171"/>
      <c r="F46" s="171"/>
      <c r="G46" s="171"/>
      <c r="H46" s="171"/>
      <c r="I46" s="172"/>
      <c r="J46" s="171"/>
      <c r="K46" s="171"/>
      <c r="L46" s="42"/>
    </row>
    <row r="47" s="1" customFormat="1" ht="24.96" customHeight="1">
      <c r="B47" s="37"/>
      <c r="C47" s="21" t="s">
        <v>151</v>
      </c>
      <c r="D47" s="38"/>
      <c r="E47" s="38"/>
      <c r="F47" s="38"/>
      <c r="G47" s="38"/>
      <c r="H47" s="38"/>
      <c r="I47" s="142"/>
      <c r="J47" s="38"/>
      <c r="K47" s="38"/>
      <c r="L47" s="42"/>
    </row>
    <row r="48" s="1" customFormat="1" ht="6.96" customHeight="1">
      <c r="B48" s="37"/>
      <c r="C48" s="38"/>
      <c r="D48" s="38"/>
      <c r="E48" s="38"/>
      <c r="F48" s="38"/>
      <c r="G48" s="38"/>
      <c r="H48" s="38"/>
      <c r="I48" s="142"/>
      <c r="J48" s="38"/>
      <c r="K48" s="38"/>
      <c r="L48" s="42"/>
    </row>
    <row r="49" s="1" customFormat="1" ht="12" customHeight="1">
      <c r="B49" s="37"/>
      <c r="C49" s="30" t="s">
        <v>16</v>
      </c>
      <c r="D49" s="38"/>
      <c r="E49" s="38"/>
      <c r="F49" s="38"/>
      <c r="G49" s="38"/>
      <c r="H49" s="38"/>
      <c r="I49" s="142"/>
      <c r="J49" s="38"/>
      <c r="K49" s="38"/>
      <c r="L49" s="42"/>
    </row>
    <row r="50" s="1" customFormat="1" ht="16.5" customHeight="1">
      <c r="B50" s="37"/>
      <c r="C50" s="38"/>
      <c r="D50" s="38"/>
      <c r="E50" s="173" t="str">
        <f>E7</f>
        <v>Kanalizace Stříbrná Skalice - III.etapa</v>
      </c>
      <c r="F50" s="30"/>
      <c r="G50" s="30"/>
      <c r="H50" s="30"/>
      <c r="I50" s="142"/>
      <c r="J50" s="38"/>
      <c r="K50" s="38"/>
      <c r="L50" s="42"/>
    </row>
    <row r="51" ht="12" customHeight="1">
      <c r="B51" s="19"/>
      <c r="C51" s="30" t="s">
        <v>144</v>
      </c>
      <c r="D51" s="20"/>
      <c r="E51" s="20"/>
      <c r="F51" s="20"/>
      <c r="G51" s="20"/>
      <c r="H51" s="20"/>
      <c r="I51" s="135"/>
      <c r="J51" s="20"/>
      <c r="K51" s="20"/>
      <c r="L51" s="18"/>
    </row>
    <row r="52" s="1" customFormat="1" ht="16.5" customHeight="1">
      <c r="B52" s="37"/>
      <c r="C52" s="38"/>
      <c r="D52" s="38"/>
      <c r="E52" s="173" t="s">
        <v>1512</v>
      </c>
      <c r="F52" s="38"/>
      <c r="G52" s="38"/>
      <c r="H52" s="38"/>
      <c r="I52" s="142"/>
      <c r="J52" s="38"/>
      <c r="K52" s="38"/>
      <c r="L52" s="42"/>
    </row>
    <row r="53" s="1" customFormat="1" ht="12" customHeight="1">
      <c r="B53" s="37"/>
      <c r="C53" s="30" t="s">
        <v>242</v>
      </c>
      <c r="D53" s="38"/>
      <c r="E53" s="38"/>
      <c r="F53" s="38"/>
      <c r="G53" s="38"/>
      <c r="H53" s="38"/>
      <c r="I53" s="142"/>
      <c r="J53" s="38"/>
      <c r="K53" s="38"/>
      <c r="L53" s="42"/>
    </row>
    <row r="54" s="1" customFormat="1" ht="16.5" customHeight="1">
      <c r="B54" s="37"/>
      <c r="C54" s="38"/>
      <c r="D54" s="38"/>
      <c r="E54" s="63" t="str">
        <f>E11</f>
        <v>2019_01_0.1.1 - IO 01.1. Stoková síť podtlakové kanalizace - stoky A</v>
      </c>
      <c r="F54" s="38"/>
      <c r="G54" s="38"/>
      <c r="H54" s="38"/>
      <c r="I54" s="142"/>
      <c r="J54" s="38"/>
      <c r="K54" s="38"/>
      <c r="L54" s="42"/>
    </row>
    <row r="55" s="1" customFormat="1" ht="6.96" customHeight="1">
      <c r="B55" s="37"/>
      <c r="C55" s="38"/>
      <c r="D55" s="38"/>
      <c r="E55" s="38"/>
      <c r="F55" s="38"/>
      <c r="G55" s="38"/>
      <c r="H55" s="38"/>
      <c r="I55" s="142"/>
      <c r="J55" s="38"/>
      <c r="K55" s="38"/>
      <c r="L55" s="42"/>
    </row>
    <row r="56" s="1" customFormat="1" ht="12" customHeight="1">
      <c r="B56" s="37"/>
      <c r="C56" s="30" t="s">
        <v>22</v>
      </c>
      <c r="D56" s="38"/>
      <c r="E56" s="38"/>
      <c r="F56" s="25" t="str">
        <f>F14</f>
        <v>Stříbrná Skalice</v>
      </c>
      <c r="G56" s="38"/>
      <c r="H56" s="38"/>
      <c r="I56" s="144" t="s">
        <v>24</v>
      </c>
      <c r="J56" s="66" t="str">
        <f>IF(J14="","",J14)</f>
        <v>30. 1. 2019</v>
      </c>
      <c r="K56" s="38"/>
      <c r="L56" s="42"/>
    </row>
    <row r="57" s="1" customFormat="1" ht="6.96" customHeight="1">
      <c r="B57" s="37"/>
      <c r="C57" s="38"/>
      <c r="D57" s="38"/>
      <c r="E57" s="38"/>
      <c r="F57" s="38"/>
      <c r="G57" s="38"/>
      <c r="H57" s="38"/>
      <c r="I57" s="142"/>
      <c r="J57" s="38"/>
      <c r="K57" s="38"/>
      <c r="L57" s="42"/>
    </row>
    <row r="58" s="1" customFormat="1" ht="13.65" customHeight="1">
      <c r="B58" s="37"/>
      <c r="C58" s="30" t="s">
        <v>30</v>
      </c>
      <c r="D58" s="38"/>
      <c r="E58" s="38"/>
      <c r="F58" s="25" t="str">
        <f>E17</f>
        <v>Obec Stříbrná Skalice</v>
      </c>
      <c r="G58" s="38"/>
      <c r="H58" s="38"/>
      <c r="I58" s="144" t="s">
        <v>37</v>
      </c>
      <c r="J58" s="35" t="str">
        <f>E23</f>
        <v>VRV a.s.</v>
      </c>
      <c r="K58" s="38"/>
      <c r="L58" s="42"/>
    </row>
    <row r="59" s="1" customFormat="1" ht="13.65" customHeight="1">
      <c r="B59" s="37"/>
      <c r="C59" s="30" t="s">
        <v>35</v>
      </c>
      <c r="D59" s="38"/>
      <c r="E59" s="38"/>
      <c r="F59" s="25" t="str">
        <f>IF(E20="","",E20)</f>
        <v>Vyplň údaj</v>
      </c>
      <c r="G59" s="38"/>
      <c r="H59" s="38"/>
      <c r="I59" s="144" t="s">
        <v>41</v>
      </c>
      <c r="J59" s="35" t="str">
        <f>E26</f>
        <v>Dvořák</v>
      </c>
      <c r="K59" s="38"/>
      <c r="L59" s="42"/>
    </row>
    <row r="60" s="1" customFormat="1" ht="10.32" customHeight="1">
      <c r="B60" s="37"/>
      <c r="C60" s="38"/>
      <c r="D60" s="38"/>
      <c r="E60" s="38"/>
      <c r="F60" s="38"/>
      <c r="G60" s="38"/>
      <c r="H60" s="38"/>
      <c r="I60" s="142"/>
      <c r="J60" s="38"/>
      <c r="K60" s="38"/>
      <c r="L60" s="42"/>
    </row>
    <row r="61" s="1" customFormat="1" ht="29.28" customHeight="1">
      <c r="B61" s="37"/>
      <c r="C61" s="174" t="s">
        <v>152</v>
      </c>
      <c r="D61" s="175"/>
      <c r="E61" s="175"/>
      <c r="F61" s="175"/>
      <c r="G61" s="175"/>
      <c r="H61" s="175"/>
      <c r="I61" s="176"/>
      <c r="J61" s="177" t="s">
        <v>153</v>
      </c>
      <c r="K61" s="175"/>
      <c r="L61" s="42"/>
    </row>
    <row r="62" s="1" customFormat="1" ht="10.32" customHeight="1">
      <c r="B62" s="37"/>
      <c r="C62" s="38"/>
      <c r="D62" s="38"/>
      <c r="E62" s="38"/>
      <c r="F62" s="38"/>
      <c r="G62" s="38"/>
      <c r="H62" s="38"/>
      <c r="I62" s="142"/>
      <c r="J62" s="38"/>
      <c r="K62" s="38"/>
      <c r="L62" s="42"/>
    </row>
    <row r="63" s="1" customFormat="1" ht="22.8" customHeight="1">
      <c r="B63" s="37"/>
      <c r="C63" s="178" t="s">
        <v>154</v>
      </c>
      <c r="D63" s="38"/>
      <c r="E63" s="38"/>
      <c r="F63" s="38"/>
      <c r="G63" s="38"/>
      <c r="H63" s="38"/>
      <c r="I63" s="142"/>
      <c r="J63" s="97">
        <f>J99</f>
        <v>0</v>
      </c>
      <c r="K63" s="38"/>
      <c r="L63" s="42"/>
      <c r="AU63" s="15" t="s">
        <v>155</v>
      </c>
    </row>
    <row r="64" s="8" customFormat="1" ht="24.96" customHeight="1">
      <c r="B64" s="179"/>
      <c r="C64" s="180"/>
      <c r="D64" s="181" t="s">
        <v>248</v>
      </c>
      <c r="E64" s="182"/>
      <c r="F64" s="182"/>
      <c r="G64" s="182"/>
      <c r="H64" s="182"/>
      <c r="I64" s="183"/>
      <c r="J64" s="184">
        <f>J100</f>
        <v>0</v>
      </c>
      <c r="K64" s="180"/>
      <c r="L64" s="185"/>
    </row>
    <row r="65" s="9" customFormat="1" ht="19.92" customHeight="1">
      <c r="B65" s="186"/>
      <c r="C65" s="121"/>
      <c r="D65" s="187" t="s">
        <v>249</v>
      </c>
      <c r="E65" s="188"/>
      <c r="F65" s="188"/>
      <c r="G65" s="188"/>
      <c r="H65" s="188"/>
      <c r="I65" s="189"/>
      <c r="J65" s="190">
        <f>J101</f>
        <v>0</v>
      </c>
      <c r="K65" s="121"/>
      <c r="L65" s="191"/>
    </row>
    <row r="66" s="9" customFormat="1" ht="19.92" customHeight="1">
      <c r="B66" s="186"/>
      <c r="C66" s="121"/>
      <c r="D66" s="187" t="s">
        <v>250</v>
      </c>
      <c r="E66" s="188"/>
      <c r="F66" s="188"/>
      <c r="G66" s="188"/>
      <c r="H66" s="188"/>
      <c r="I66" s="189"/>
      <c r="J66" s="190">
        <f>J470</f>
        <v>0</v>
      </c>
      <c r="K66" s="121"/>
      <c r="L66" s="191"/>
    </row>
    <row r="67" s="9" customFormat="1" ht="19.92" customHeight="1">
      <c r="B67" s="186"/>
      <c r="C67" s="121"/>
      <c r="D67" s="187" t="s">
        <v>252</v>
      </c>
      <c r="E67" s="188"/>
      <c r="F67" s="188"/>
      <c r="G67" s="188"/>
      <c r="H67" s="188"/>
      <c r="I67" s="189"/>
      <c r="J67" s="190">
        <f>J474</f>
        <v>0</v>
      </c>
      <c r="K67" s="121"/>
      <c r="L67" s="191"/>
    </row>
    <row r="68" s="9" customFormat="1" ht="19.92" customHeight="1">
      <c r="B68" s="186"/>
      <c r="C68" s="121"/>
      <c r="D68" s="187" t="s">
        <v>253</v>
      </c>
      <c r="E68" s="188"/>
      <c r="F68" s="188"/>
      <c r="G68" s="188"/>
      <c r="H68" s="188"/>
      <c r="I68" s="189"/>
      <c r="J68" s="190">
        <f>J489</f>
        <v>0</v>
      </c>
      <c r="K68" s="121"/>
      <c r="L68" s="191"/>
    </row>
    <row r="69" s="9" customFormat="1" ht="19.92" customHeight="1">
      <c r="B69" s="186"/>
      <c r="C69" s="121"/>
      <c r="D69" s="187" t="s">
        <v>942</v>
      </c>
      <c r="E69" s="188"/>
      <c r="F69" s="188"/>
      <c r="G69" s="188"/>
      <c r="H69" s="188"/>
      <c r="I69" s="189"/>
      <c r="J69" s="190">
        <f>J602</f>
        <v>0</v>
      </c>
      <c r="K69" s="121"/>
      <c r="L69" s="191"/>
    </row>
    <row r="70" s="9" customFormat="1" ht="19.92" customHeight="1">
      <c r="B70" s="186"/>
      <c r="C70" s="121"/>
      <c r="D70" s="187" t="s">
        <v>255</v>
      </c>
      <c r="E70" s="188"/>
      <c r="F70" s="188"/>
      <c r="G70" s="188"/>
      <c r="H70" s="188"/>
      <c r="I70" s="189"/>
      <c r="J70" s="190">
        <f>J1115</f>
        <v>0</v>
      </c>
      <c r="K70" s="121"/>
      <c r="L70" s="191"/>
    </row>
    <row r="71" s="9" customFormat="1" ht="14.88" customHeight="1">
      <c r="B71" s="186"/>
      <c r="C71" s="121"/>
      <c r="D71" s="187" t="s">
        <v>893</v>
      </c>
      <c r="E71" s="188"/>
      <c r="F71" s="188"/>
      <c r="G71" s="188"/>
      <c r="H71" s="188"/>
      <c r="I71" s="189"/>
      <c r="J71" s="190">
        <f>J1158</f>
        <v>0</v>
      </c>
      <c r="K71" s="121"/>
      <c r="L71" s="191"/>
    </row>
    <row r="72" s="9" customFormat="1" ht="19.92" customHeight="1">
      <c r="B72" s="186"/>
      <c r="C72" s="121"/>
      <c r="D72" s="187" t="s">
        <v>943</v>
      </c>
      <c r="E72" s="188"/>
      <c r="F72" s="188"/>
      <c r="G72" s="188"/>
      <c r="H72" s="188"/>
      <c r="I72" s="189"/>
      <c r="J72" s="190">
        <f>J1163</f>
        <v>0</v>
      </c>
      <c r="K72" s="121"/>
      <c r="L72" s="191"/>
    </row>
    <row r="73" s="9" customFormat="1" ht="19.92" customHeight="1">
      <c r="B73" s="186"/>
      <c r="C73" s="121"/>
      <c r="D73" s="187" t="s">
        <v>1144</v>
      </c>
      <c r="E73" s="188"/>
      <c r="F73" s="188"/>
      <c r="G73" s="188"/>
      <c r="H73" s="188"/>
      <c r="I73" s="189"/>
      <c r="J73" s="190">
        <f>J1179</f>
        <v>0</v>
      </c>
      <c r="K73" s="121"/>
      <c r="L73" s="191"/>
    </row>
    <row r="74" s="8" customFormat="1" ht="24.96" customHeight="1">
      <c r="B74" s="179"/>
      <c r="C74" s="180"/>
      <c r="D74" s="181" t="s">
        <v>256</v>
      </c>
      <c r="E74" s="182"/>
      <c r="F74" s="182"/>
      <c r="G74" s="182"/>
      <c r="H74" s="182"/>
      <c r="I74" s="183"/>
      <c r="J74" s="184">
        <f>J1183</f>
        <v>0</v>
      </c>
      <c r="K74" s="180"/>
      <c r="L74" s="185"/>
    </row>
    <row r="75" s="9" customFormat="1" ht="19.92" customHeight="1">
      <c r="B75" s="186"/>
      <c r="C75" s="121"/>
      <c r="D75" s="187" t="s">
        <v>1514</v>
      </c>
      <c r="E75" s="188"/>
      <c r="F75" s="188"/>
      <c r="G75" s="188"/>
      <c r="H75" s="188"/>
      <c r="I75" s="189"/>
      <c r="J75" s="190">
        <f>J1184</f>
        <v>0</v>
      </c>
      <c r="K75" s="121"/>
      <c r="L75" s="191"/>
    </row>
    <row r="76" s="8" customFormat="1" ht="24.96" customHeight="1">
      <c r="B76" s="179"/>
      <c r="C76" s="180"/>
      <c r="D76" s="181" t="s">
        <v>944</v>
      </c>
      <c r="E76" s="182"/>
      <c r="F76" s="182"/>
      <c r="G76" s="182"/>
      <c r="H76" s="182"/>
      <c r="I76" s="183"/>
      <c r="J76" s="184">
        <f>J1188</f>
        <v>0</v>
      </c>
      <c r="K76" s="180"/>
      <c r="L76" s="185"/>
    </row>
    <row r="77" s="9" customFormat="1" ht="19.92" customHeight="1">
      <c r="B77" s="186"/>
      <c r="C77" s="121"/>
      <c r="D77" s="187" t="s">
        <v>1515</v>
      </c>
      <c r="E77" s="188"/>
      <c r="F77" s="188"/>
      <c r="G77" s="188"/>
      <c r="H77" s="188"/>
      <c r="I77" s="189"/>
      <c r="J77" s="190">
        <f>J1189</f>
        <v>0</v>
      </c>
      <c r="K77" s="121"/>
      <c r="L77" s="191"/>
    </row>
    <row r="78" s="1" customFormat="1" ht="21.84" customHeight="1">
      <c r="B78" s="37"/>
      <c r="C78" s="38"/>
      <c r="D78" s="38"/>
      <c r="E78" s="38"/>
      <c r="F78" s="38"/>
      <c r="G78" s="38"/>
      <c r="H78" s="38"/>
      <c r="I78" s="142"/>
      <c r="J78" s="38"/>
      <c r="K78" s="38"/>
      <c r="L78" s="42"/>
    </row>
    <row r="79" s="1" customFormat="1" ht="6.96" customHeight="1">
      <c r="B79" s="56"/>
      <c r="C79" s="57"/>
      <c r="D79" s="57"/>
      <c r="E79" s="57"/>
      <c r="F79" s="57"/>
      <c r="G79" s="57"/>
      <c r="H79" s="57"/>
      <c r="I79" s="169"/>
      <c r="J79" s="57"/>
      <c r="K79" s="57"/>
      <c r="L79" s="42"/>
    </row>
    <row r="83" s="1" customFormat="1" ht="6.96" customHeight="1">
      <c r="B83" s="58"/>
      <c r="C83" s="59"/>
      <c r="D83" s="59"/>
      <c r="E83" s="59"/>
      <c r="F83" s="59"/>
      <c r="G83" s="59"/>
      <c r="H83" s="59"/>
      <c r="I83" s="172"/>
      <c r="J83" s="59"/>
      <c r="K83" s="59"/>
      <c r="L83" s="42"/>
    </row>
    <row r="84" s="1" customFormat="1" ht="24.96" customHeight="1">
      <c r="B84" s="37"/>
      <c r="C84" s="21" t="s">
        <v>158</v>
      </c>
      <c r="D84" s="38"/>
      <c r="E84" s="38"/>
      <c r="F84" s="38"/>
      <c r="G84" s="38"/>
      <c r="H84" s="38"/>
      <c r="I84" s="142"/>
      <c r="J84" s="38"/>
      <c r="K84" s="38"/>
      <c r="L84" s="42"/>
    </row>
    <row r="85" s="1" customFormat="1" ht="6.96" customHeight="1">
      <c r="B85" s="37"/>
      <c r="C85" s="38"/>
      <c r="D85" s="38"/>
      <c r="E85" s="38"/>
      <c r="F85" s="38"/>
      <c r="G85" s="38"/>
      <c r="H85" s="38"/>
      <c r="I85" s="142"/>
      <c r="J85" s="38"/>
      <c r="K85" s="38"/>
      <c r="L85" s="42"/>
    </row>
    <row r="86" s="1" customFormat="1" ht="12" customHeight="1">
      <c r="B86" s="37"/>
      <c r="C86" s="30" t="s">
        <v>16</v>
      </c>
      <c r="D86" s="38"/>
      <c r="E86" s="38"/>
      <c r="F86" s="38"/>
      <c r="G86" s="38"/>
      <c r="H86" s="38"/>
      <c r="I86" s="142"/>
      <c r="J86" s="38"/>
      <c r="K86" s="38"/>
      <c r="L86" s="42"/>
    </row>
    <row r="87" s="1" customFormat="1" ht="16.5" customHeight="1">
      <c r="B87" s="37"/>
      <c r="C87" s="38"/>
      <c r="D87" s="38"/>
      <c r="E87" s="173" t="str">
        <f>E7</f>
        <v>Kanalizace Stříbrná Skalice - III.etapa</v>
      </c>
      <c r="F87" s="30"/>
      <c r="G87" s="30"/>
      <c r="H87" s="30"/>
      <c r="I87" s="142"/>
      <c r="J87" s="38"/>
      <c r="K87" s="38"/>
      <c r="L87" s="42"/>
    </row>
    <row r="88" ht="12" customHeight="1">
      <c r="B88" s="19"/>
      <c r="C88" s="30" t="s">
        <v>144</v>
      </c>
      <c r="D88" s="20"/>
      <c r="E88" s="20"/>
      <c r="F88" s="20"/>
      <c r="G88" s="20"/>
      <c r="H88" s="20"/>
      <c r="I88" s="135"/>
      <c r="J88" s="20"/>
      <c r="K88" s="20"/>
      <c r="L88" s="18"/>
    </row>
    <row r="89" s="1" customFormat="1" ht="16.5" customHeight="1">
      <c r="B89" s="37"/>
      <c r="C89" s="38"/>
      <c r="D89" s="38"/>
      <c r="E89" s="173" t="s">
        <v>1512</v>
      </c>
      <c r="F89" s="38"/>
      <c r="G89" s="38"/>
      <c r="H89" s="38"/>
      <c r="I89" s="142"/>
      <c r="J89" s="38"/>
      <c r="K89" s="38"/>
      <c r="L89" s="42"/>
    </row>
    <row r="90" s="1" customFormat="1" ht="12" customHeight="1">
      <c r="B90" s="37"/>
      <c r="C90" s="30" t="s">
        <v>242</v>
      </c>
      <c r="D90" s="38"/>
      <c r="E90" s="38"/>
      <c r="F90" s="38"/>
      <c r="G90" s="38"/>
      <c r="H90" s="38"/>
      <c r="I90" s="142"/>
      <c r="J90" s="38"/>
      <c r="K90" s="38"/>
      <c r="L90" s="42"/>
    </row>
    <row r="91" s="1" customFormat="1" ht="16.5" customHeight="1">
      <c r="B91" s="37"/>
      <c r="C91" s="38"/>
      <c r="D91" s="38"/>
      <c r="E91" s="63" t="str">
        <f>E11</f>
        <v>2019_01_0.1.1 - IO 01.1. Stoková síť podtlakové kanalizace - stoky A</v>
      </c>
      <c r="F91" s="38"/>
      <c r="G91" s="38"/>
      <c r="H91" s="38"/>
      <c r="I91" s="142"/>
      <c r="J91" s="38"/>
      <c r="K91" s="38"/>
      <c r="L91" s="42"/>
    </row>
    <row r="92" s="1" customFormat="1" ht="6.96" customHeight="1">
      <c r="B92" s="37"/>
      <c r="C92" s="38"/>
      <c r="D92" s="38"/>
      <c r="E92" s="38"/>
      <c r="F92" s="38"/>
      <c r="G92" s="38"/>
      <c r="H92" s="38"/>
      <c r="I92" s="142"/>
      <c r="J92" s="38"/>
      <c r="K92" s="38"/>
      <c r="L92" s="42"/>
    </row>
    <row r="93" s="1" customFormat="1" ht="12" customHeight="1">
      <c r="B93" s="37"/>
      <c r="C93" s="30" t="s">
        <v>22</v>
      </c>
      <c r="D93" s="38"/>
      <c r="E93" s="38"/>
      <c r="F93" s="25" t="str">
        <f>F14</f>
        <v>Stříbrná Skalice</v>
      </c>
      <c r="G93" s="38"/>
      <c r="H93" s="38"/>
      <c r="I93" s="144" t="s">
        <v>24</v>
      </c>
      <c r="J93" s="66" t="str">
        <f>IF(J14="","",J14)</f>
        <v>30. 1. 2019</v>
      </c>
      <c r="K93" s="38"/>
      <c r="L93" s="42"/>
    </row>
    <row r="94" s="1" customFormat="1" ht="6.96" customHeight="1">
      <c r="B94" s="37"/>
      <c r="C94" s="38"/>
      <c r="D94" s="38"/>
      <c r="E94" s="38"/>
      <c r="F94" s="38"/>
      <c r="G94" s="38"/>
      <c r="H94" s="38"/>
      <c r="I94" s="142"/>
      <c r="J94" s="38"/>
      <c r="K94" s="38"/>
      <c r="L94" s="42"/>
    </row>
    <row r="95" s="1" customFormat="1" ht="13.65" customHeight="1">
      <c r="B95" s="37"/>
      <c r="C95" s="30" t="s">
        <v>30</v>
      </c>
      <c r="D95" s="38"/>
      <c r="E95" s="38"/>
      <c r="F95" s="25" t="str">
        <f>E17</f>
        <v>Obec Stříbrná Skalice</v>
      </c>
      <c r="G95" s="38"/>
      <c r="H95" s="38"/>
      <c r="I95" s="144" t="s">
        <v>37</v>
      </c>
      <c r="J95" s="35" t="str">
        <f>E23</f>
        <v>VRV a.s.</v>
      </c>
      <c r="K95" s="38"/>
      <c r="L95" s="42"/>
    </row>
    <row r="96" s="1" customFormat="1" ht="13.65" customHeight="1">
      <c r="B96" s="37"/>
      <c r="C96" s="30" t="s">
        <v>35</v>
      </c>
      <c r="D96" s="38"/>
      <c r="E96" s="38"/>
      <c r="F96" s="25" t="str">
        <f>IF(E20="","",E20)</f>
        <v>Vyplň údaj</v>
      </c>
      <c r="G96" s="38"/>
      <c r="H96" s="38"/>
      <c r="I96" s="144" t="s">
        <v>41</v>
      </c>
      <c r="J96" s="35" t="str">
        <f>E26</f>
        <v>Dvořák</v>
      </c>
      <c r="K96" s="38"/>
      <c r="L96" s="42"/>
    </row>
    <row r="97" s="1" customFormat="1" ht="10.32" customHeight="1">
      <c r="B97" s="37"/>
      <c r="C97" s="38"/>
      <c r="D97" s="38"/>
      <c r="E97" s="38"/>
      <c r="F97" s="38"/>
      <c r="G97" s="38"/>
      <c r="H97" s="38"/>
      <c r="I97" s="142"/>
      <c r="J97" s="38"/>
      <c r="K97" s="38"/>
      <c r="L97" s="42"/>
    </row>
    <row r="98" s="10" customFormat="1" ht="29.28" customHeight="1">
      <c r="B98" s="192"/>
      <c r="C98" s="193" t="s">
        <v>159</v>
      </c>
      <c r="D98" s="194" t="s">
        <v>64</v>
      </c>
      <c r="E98" s="194" t="s">
        <v>60</v>
      </c>
      <c r="F98" s="194" t="s">
        <v>61</v>
      </c>
      <c r="G98" s="194" t="s">
        <v>160</v>
      </c>
      <c r="H98" s="194" t="s">
        <v>161</v>
      </c>
      <c r="I98" s="195" t="s">
        <v>162</v>
      </c>
      <c r="J98" s="194" t="s">
        <v>153</v>
      </c>
      <c r="K98" s="196" t="s">
        <v>163</v>
      </c>
      <c r="L98" s="197"/>
      <c r="M98" s="87" t="s">
        <v>1</v>
      </c>
      <c r="N98" s="88" t="s">
        <v>49</v>
      </c>
      <c r="O98" s="88" t="s">
        <v>164</v>
      </c>
      <c r="P98" s="88" t="s">
        <v>165</v>
      </c>
      <c r="Q98" s="88" t="s">
        <v>166</v>
      </c>
      <c r="R98" s="88" t="s">
        <v>167</v>
      </c>
      <c r="S98" s="88" t="s">
        <v>168</v>
      </c>
      <c r="T98" s="89" t="s">
        <v>169</v>
      </c>
    </row>
    <row r="99" s="1" customFormat="1" ht="22.8" customHeight="1">
      <c r="B99" s="37"/>
      <c r="C99" s="94" t="s">
        <v>170</v>
      </c>
      <c r="D99" s="38"/>
      <c r="E99" s="38"/>
      <c r="F99" s="38"/>
      <c r="G99" s="38"/>
      <c r="H99" s="38"/>
      <c r="I99" s="142"/>
      <c r="J99" s="198">
        <f>BK99</f>
        <v>0</v>
      </c>
      <c r="K99" s="38"/>
      <c r="L99" s="42"/>
      <c r="M99" s="90"/>
      <c r="N99" s="91"/>
      <c r="O99" s="91"/>
      <c r="P99" s="199">
        <f>P100+P1183+P1188</f>
        <v>0</v>
      </c>
      <c r="Q99" s="91"/>
      <c r="R99" s="199">
        <f>R100+R1183+R1188</f>
        <v>3639.4233033199998</v>
      </c>
      <c r="S99" s="91"/>
      <c r="T99" s="200">
        <f>T100+T1183+T1188</f>
        <v>1785.13904</v>
      </c>
      <c r="AT99" s="15" t="s">
        <v>78</v>
      </c>
      <c r="AU99" s="15" t="s">
        <v>155</v>
      </c>
      <c r="BK99" s="201">
        <f>BK100+BK1183+BK1188</f>
        <v>0</v>
      </c>
    </row>
    <row r="100" s="11" customFormat="1" ht="25.92" customHeight="1">
      <c r="B100" s="202"/>
      <c r="C100" s="203"/>
      <c r="D100" s="204" t="s">
        <v>78</v>
      </c>
      <c r="E100" s="205" t="s">
        <v>268</v>
      </c>
      <c r="F100" s="205" t="s">
        <v>269</v>
      </c>
      <c r="G100" s="203"/>
      <c r="H100" s="203"/>
      <c r="I100" s="206"/>
      <c r="J100" s="207">
        <f>BK100</f>
        <v>0</v>
      </c>
      <c r="K100" s="203"/>
      <c r="L100" s="208"/>
      <c r="M100" s="209"/>
      <c r="N100" s="210"/>
      <c r="O100" s="210"/>
      <c r="P100" s="211">
        <f>P101+P470+P474+P489+P602+P1115+P1163+P1179</f>
        <v>0</v>
      </c>
      <c r="Q100" s="210"/>
      <c r="R100" s="211">
        <f>R101+R470+R474+R489+R602+R1115+R1163+R1179</f>
        <v>3614.0643033199999</v>
      </c>
      <c r="S100" s="210"/>
      <c r="T100" s="212">
        <f>T101+T470+T474+T489+T602+T1115+T1163+T1179</f>
        <v>1785.13904</v>
      </c>
      <c r="AR100" s="213" t="s">
        <v>87</v>
      </c>
      <c r="AT100" s="214" t="s">
        <v>78</v>
      </c>
      <c r="AU100" s="214" t="s">
        <v>79</v>
      </c>
      <c r="AY100" s="213" t="s">
        <v>174</v>
      </c>
      <c r="BK100" s="215">
        <f>BK101+BK470+BK474+BK489+BK602+BK1115+BK1163+BK1179</f>
        <v>0</v>
      </c>
    </row>
    <row r="101" s="11" customFormat="1" ht="22.8" customHeight="1">
      <c r="B101" s="202"/>
      <c r="C101" s="203"/>
      <c r="D101" s="204" t="s">
        <v>78</v>
      </c>
      <c r="E101" s="216" t="s">
        <v>87</v>
      </c>
      <c r="F101" s="216" t="s">
        <v>270</v>
      </c>
      <c r="G101" s="203"/>
      <c r="H101" s="203"/>
      <c r="I101" s="206"/>
      <c r="J101" s="217">
        <f>BK101</f>
        <v>0</v>
      </c>
      <c r="K101" s="203"/>
      <c r="L101" s="208"/>
      <c r="M101" s="209"/>
      <c r="N101" s="210"/>
      <c r="O101" s="210"/>
      <c r="P101" s="211">
        <f>SUM(P102:P469)</f>
        <v>0</v>
      </c>
      <c r="Q101" s="210"/>
      <c r="R101" s="211">
        <f>SUM(R102:R469)</f>
        <v>2139.9923057199999</v>
      </c>
      <c r="S101" s="210"/>
      <c r="T101" s="212">
        <f>SUM(T102:T469)</f>
        <v>1785.13904</v>
      </c>
      <c r="AR101" s="213" t="s">
        <v>87</v>
      </c>
      <c r="AT101" s="214" t="s">
        <v>78</v>
      </c>
      <c r="AU101" s="214" t="s">
        <v>87</v>
      </c>
      <c r="AY101" s="213" t="s">
        <v>174</v>
      </c>
      <c r="BK101" s="215">
        <f>SUM(BK102:BK469)</f>
        <v>0</v>
      </c>
    </row>
    <row r="102" s="1" customFormat="1" ht="16.5" customHeight="1">
      <c r="B102" s="37"/>
      <c r="C102" s="218" t="s">
        <v>87</v>
      </c>
      <c r="D102" s="218" t="s">
        <v>175</v>
      </c>
      <c r="E102" s="219" t="s">
        <v>1516</v>
      </c>
      <c r="F102" s="220" t="s">
        <v>1517</v>
      </c>
      <c r="G102" s="221" t="s">
        <v>305</v>
      </c>
      <c r="H102" s="222">
        <v>30</v>
      </c>
      <c r="I102" s="223"/>
      <c r="J102" s="224">
        <f>ROUND(I102*H102,2)</f>
        <v>0</v>
      </c>
      <c r="K102" s="220" t="s">
        <v>274</v>
      </c>
      <c r="L102" s="42"/>
      <c r="M102" s="225" t="s">
        <v>1</v>
      </c>
      <c r="N102" s="226" t="s">
        <v>50</v>
      </c>
      <c r="O102" s="78"/>
      <c r="P102" s="227">
        <f>O102*H102</f>
        <v>0</v>
      </c>
      <c r="Q102" s="227">
        <v>0</v>
      </c>
      <c r="R102" s="227">
        <f>Q102*H102</f>
        <v>0</v>
      </c>
      <c r="S102" s="227">
        <v>0.255</v>
      </c>
      <c r="T102" s="228">
        <f>S102*H102</f>
        <v>7.6500000000000004</v>
      </c>
      <c r="AR102" s="15" t="s">
        <v>192</v>
      </c>
      <c r="AT102" s="15" t="s">
        <v>175</v>
      </c>
      <c r="AU102" s="15" t="s">
        <v>90</v>
      </c>
      <c r="AY102" s="15" t="s">
        <v>174</v>
      </c>
      <c r="BE102" s="229">
        <f>IF(N102="základní",J102,0)</f>
        <v>0</v>
      </c>
      <c r="BF102" s="229">
        <f>IF(N102="snížená",J102,0)</f>
        <v>0</v>
      </c>
      <c r="BG102" s="229">
        <f>IF(N102="zákl. přenesená",J102,0)</f>
        <v>0</v>
      </c>
      <c r="BH102" s="229">
        <f>IF(N102="sníž. přenesená",J102,0)</f>
        <v>0</v>
      </c>
      <c r="BI102" s="229">
        <f>IF(N102="nulová",J102,0)</f>
        <v>0</v>
      </c>
      <c r="BJ102" s="15" t="s">
        <v>87</v>
      </c>
      <c r="BK102" s="229">
        <f>ROUND(I102*H102,2)</f>
        <v>0</v>
      </c>
      <c r="BL102" s="15" t="s">
        <v>192</v>
      </c>
      <c r="BM102" s="15" t="s">
        <v>1518</v>
      </c>
    </row>
    <row r="103" s="1" customFormat="1">
      <c r="B103" s="37"/>
      <c r="C103" s="38"/>
      <c r="D103" s="230" t="s">
        <v>181</v>
      </c>
      <c r="E103" s="38"/>
      <c r="F103" s="231" t="s">
        <v>1519</v>
      </c>
      <c r="G103" s="38"/>
      <c r="H103" s="38"/>
      <c r="I103" s="142"/>
      <c r="J103" s="38"/>
      <c r="K103" s="38"/>
      <c r="L103" s="42"/>
      <c r="M103" s="232"/>
      <c r="N103" s="78"/>
      <c r="O103" s="78"/>
      <c r="P103" s="78"/>
      <c r="Q103" s="78"/>
      <c r="R103" s="78"/>
      <c r="S103" s="78"/>
      <c r="T103" s="79"/>
      <c r="AT103" s="15" t="s">
        <v>181</v>
      </c>
      <c r="AU103" s="15" t="s">
        <v>90</v>
      </c>
    </row>
    <row r="104" s="12" customFormat="1">
      <c r="B104" s="236"/>
      <c r="C104" s="237"/>
      <c r="D104" s="230" t="s">
        <v>287</v>
      </c>
      <c r="E104" s="238" t="s">
        <v>1</v>
      </c>
      <c r="F104" s="239" t="s">
        <v>1520</v>
      </c>
      <c r="G104" s="237"/>
      <c r="H104" s="240">
        <v>30</v>
      </c>
      <c r="I104" s="241"/>
      <c r="J104" s="237"/>
      <c r="K104" s="237"/>
      <c r="L104" s="242"/>
      <c r="M104" s="243"/>
      <c r="N104" s="244"/>
      <c r="O104" s="244"/>
      <c r="P104" s="244"/>
      <c r="Q104" s="244"/>
      <c r="R104" s="244"/>
      <c r="S104" s="244"/>
      <c r="T104" s="245"/>
      <c r="AT104" s="246" t="s">
        <v>287</v>
      </c>
      <c r="AU104" s="246" t="s">
        <v>90</v>
      </c>
      <c r="AV104" s="12" t="s">
        <v>90</v>
      </c>
      <c r="AW104" s="12" t="s">
        <v>40</v>
      </c>
      <c r="AX104" s="12" t="s">
        <v>87</v>
      </c>
      <c r="AY104" s="246" t="s">
        <v>174</v>
      </c>
    </row>
    <row r="105" s="1" customFormat="1" ht="16.5" customHeight="1">
      <c r="B105" s="37"/>
      <c r="C105" s="218" t="s">
        <v>90</v>
      </c>
      <c r="D105" s="218" t="s">
        <v>175</v>
      </c>
      <c r="E105" s="219" t="s">
        <v>1521</v>
      </c>
      <c r="F105" s="220" t="s">
        <v>1522</v>
      </c>
      <c r="G105" s="221" t="s">
        <v>305</v>
      </c>
      <c r="H105" s="222">
        <v>1934.56</v>
      </c>
      <c r="I105" s="223"/>
      <c r="J105" s="224">
        <f>ROUND(I105*H105,2)</f>
        <v>0</v>
      </c>
      <c r="K105" s="220" t="s">
        <v>274</v>
      </c>
      <c r="L105" s="42"/>
      <c r="M105" s="225" t="s">
        <v>1</v>
      </c>
      <c r="N105" s="226" t="s">
        <v>50</v>
      </c>
      <c r="O105" s="78"/>
      <c r="P105" s="227">
        <f>O105*H105</f>
        <v>0</v>
      </c>
      <c r="Q105" s="227">
        <v>0</v>
      </c>
      <c r="R105" s="227">
        <f>Q105*H105</f>
        <v>0</v>
      </c>
      <c r="S105" s="227">
        <v>0.28999999999999998</v>
      </c>
      <c r="T105" s="228">
        <f>S105*H105</f>
        <v>561.02239999999995</v>
      </c>
      <c r="AR105" s="15" t="s">
        <v>192</v>
      </c>
      <c r="AT105" s="15" t="s">
        <v>175</v>
      </c>
      <c r="AU105" s="15" t="s">
        <v>90</v>
      </c>
      <c r="AY105" s="15" t="s">
        <v>174</v>
      </c>
      <c r="BE105" s="229">
        <f>IF(N105="základní",J105,0)</f>
        <v>0</v>
      </c>
      <c r="BF105" s="229">
        <f>IF(N105="snížená",J105,0)</f>
        <v>0</v>
      </c>
      <c r="BG105" s="229">
        <f>IF(N105="zákl. přenesená",J105,0)</f>
        <v>0</v>
      </c>
      <c r="BH105" s="229">
        <f>IF(N105="sníž. přenesená",J105,0)</f>
        <v>0</v>
      </c>
      <c r="BI105" s="229">
        <f>IF(N105="nulová",J105,0)</f>
        <v>0</v>
      </c>
      <c r="BJ105" s="15" t="s">
        <v>87</v>
      </c>
      <c r="BK105" s="229">
        <f>ROUND(I105*H105,2)</f>
        <v>0</v>
      </c>
      <c r="BL105" s="15" t="s">
        <v>192</v>
      </c>
      <c r="BM105" s="15" t="s">
        <v>1523</v>
      </c>
    </row>
    <row r="106" s="1" customFormat="1">
      <c r="B106" s="37"/>
      <c r="C106" s="38"/>
      <c r="D106" s="230" t="s">
        <v>181</v>
      </c>
      <c r="E106" s="38"/>
      <c r="F106" s="231" t="s">
        <v>1524</v>
      </c>
      <c r="G106" s="38"/>
      <c r="H106" s="38"/>
      <c r="I106" s="142"/>
      <c r="J106" s="38"/>
      <c r="K106" s="38"/>
      <c r="L106" s="42"/>
      <c r="M106" s="232"/>
      <c r="N106" s="78"/>
      <c r="O106" s="78"/>
      <c r="P106" s="78"/>
      <c r="Q106" s="78"/>
      <c r="R106" s="78"/>
      <c r="S106" s="78"/>
      <c r="T106" s="79"/>
      <c r="AT106" s="15" t="s">
        <v>181</v>
      </c>
      <c r="AU106" s="15" t="s">
        <v>90</v>
      </c>
    </row>
    <row r="107" s="12" customFormat="1">
      <c r="B107" s="236"/>
      <c r="C107" s="237"/>
      <c r="D107" s="230" t="s">
        <v>287</v>
      </c>
      <c r="E107" s="238" t="s">
        <v>1</v>
      </c>
      <c r="F107" s="239" t="s">
        <v>1525</v>
      </c>
      <c r="G107" s="237"/>
      <c r="H107" s="240">
        <v>743.20000000000005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AT107" s="246" t="s">
        <v>287</v>
      </c>
      <c r="AU107" s="246" t="s">
        <v>90</v>
      </c>
      <c r="AV107" s="12" t="s">
        <v>90</v>
      </c>
      <c r="AW107" s="12" t="s">
        <v>40</v>
      </c>
      <c r="AX107" s="12" t="s">
        <v>79</v>
      </c>
      <c r="AY107" s="246" t="s">
        <v>174</v>
      </c>
    </row>
    <row r="108" s="12" customFormat="1">
      <c r="B108" s="236"/>
      <c r="C108" s="237"/>
      <c r="D108" s="230" t="s">
        <v>287</v>
      </c>
      <c r="E108" s="238" t="s">
        <v>1</v>
      </c>
      <c r="F108" s="239" t="s">
        <v>1526</v>
      </c>
      <c r="G108" s="237"/>
      <c r="H108" s="240">
        <v>32.799999999999997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AT108" s="246" t="s">
        <v>287</v>
      </c>
      <c r="AU108" s="246" t="s">
        <v>90</v>
      </c>
      <c r="AV108" s="12" t="s">
        <v>90</v>
      </c>
      <c r="AW108" s="12" t="s">
        <v>40</v>
      </c>
      <c r="AX108" s="12" t="s">
        <v>79</v>
      </c>
      <c r="AY108" s="246" t="s">
        <v>174</v>
      </c>
    </row>
    <row r="109" s="12" customFormat="1">
      <c r="B109" s="236"/>
      <c r="C109" s="237"/>
      <c r="D109" s="230" t="s">
        <v>287</v>
      </c>
      <c r="E109" s="238" t="s">
        <v>1</v>
      </c>
      <c r="F109" s="239" t="s">
        <v>1527</v>
      </c>
      <c r="G109" s="237"/>
      <c r="H109" s="240">
        <v>8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AT109" s="246" t="s">
        <v>287</v>
      </c>
      <c r="AU109" s="246" t="s">
        <v>90</v>
      </c>
      <c r="AV109" s="12" t="s">
        <v>90</v>
      </c>
      <c r="AW109" s="12" t="s">
        <v>40</v>
      </c>
      <c r="AX109" s="12" t="s">
        <v>79</v>
      </c>
      <c r="AY109" s="246" t="s">
        <v>174</v>
      </c>
    </row>
    <row r="110" s="12" customFormat="1">
      <c r="B110" s="236"/>
      <c r="C110" s="237"/>
      <c r="D110" s="230" t="s">
        <v>287</v>
      </c>
      <c r="E110" s="238" t="s">
        <v>1</v>
      </c>
      <c r="F110" s="239" t="s">
        <v>1528</v>
      </c>
      <c r="G110" s="237"/>
      <c r="H110" s="240">
        <v>86.400000000000006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AT110" s="246" t="s">
        <v>287</v>
      </c>
      <c r="AU110" s="246" t="s">
        <v>90</v>
      </c>
      <c r="AV110" s="12" t="s">
        <v>90</v>
      </c>
      <c r="AW110" s="12" t="s">
        <v>40</v>
      </c>
      <c r="AX110" s="12" t="s">
        <v>79</v>
      </c>
      <c r="AY110" s="246" t="s">
        <v>174</v>
      </c>
    </row>
    <row r="111" s="12" customFormat="1">
      <c r="B111" s="236"/>
      <c r="C111" s="237"/>
      <c r="D111" s="230" t="s">
        <v>287</v>
      </c>
      <c r="E111" s="238" t="s">
        <v>1</v>
      </c>
      <c r="F111" s="239" t="s">
        <v>1529</v>
      </c>
      <c r="G111" s="237"/>
      <c r="H111" s="240">
        <v>112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AT111" s="246" t="s">
        <v>287</v>
      </c>
      <c r="AU111" s="246" t="s">
        <v>90</v>
      </c>
      <c r="AV111" s="12" t="s">
        <v>90</v>
      </c>
      <c r="AW111" s="12" t="s">
        <v>40</v>
      </c>
      <c r="AX111" s="12" t="s">
        <v>79</v>
      </c>
      <c r="AY111" s="246" t="s">
        <v>174</v>
      </c>
    </row>
    <row r="112" s="12" customFormat="1">
      <c r="B112" s="236"/>
      <c r="C112" s="237"/>
      <c r="D112" s="230" t="s">
        <v>287</v>
      </c>
      <c r="E112" s="238" t="s">
        <v>1</v>
      </c>
      <c r="F112" s="239" t="s">
        <v>1530</v>
      </c>
      <c r="G112" s="237"/>
      <c r="H112" s="240">
        <v>60.799999999999997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AT112" s="246" t="s">
        <v>287</v>
      </c>
      <c r="AU112" s="246" t="s">
        <v>90</v>
      </c>
      <c r="AV112" s="12" t="s">
        <v>90</v>
      </c>
      <c r="AW112" s="12" t="s">
        <v>40</v>
      </c>
      <c r="AX112" s="12" t="s">
        <v>79</v>
      </c>
      <c r="AY112" s="246" t="s">
        <v>174</v>
      </c>
    </row>
    <row r="113" s="12" customFormat="1">
      <c r="B113" s="236"/>
      <c r="C113" s="237"/>
      <c r="D113" s="230" t="s">
        <v>287</v>
      </c>
      <c r="E113" s="238" t="s">
        <v>1</v>
      </c>
      <c r="F113" s="239" t="s">
        <v>1531</v>
      </c>
      <c r="G113" s="237"/>
      <c r="H113" s="240">
        <v>40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AT113" s="246" t="s">
        <v>287</v>
      </c>
      <c r="AU113" s="246" t="s">
        <v>90</v>
      </c>
      <c r="AV113" s="12" t="s">
        <v>90</v>
      </c>
      <c r="AW113" s="12" t="s">
        <v>40</v>
      </c>
      <c r="AX113" s="12" t="s">
        <v>79</v>
      </c>
      <c r="AY113" s="246" t="s">
        <v>174</v>
      </c>
    </row>
    <row r="114" s="12" customFormat="1">
      <c r="B114" s="236"/>
      <c r="C114" s="237"/>
      <c r="D114" s="230" t="s">
        <v>287</v>
      </c>
      <c r="E114" s="238" t="s">
        <v>1</v>
      </c>
      <c r="F114" s="239" t="s">
        <v>1532</v>
      </c>
      <c r="G114" s="237"/>
      <c r="H114" s="240">
        <v>26.399999999999999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AT114" s="246" t="s">
        <v>287</v>
      </c>
      <c r="AU114" s="246" t="s">
        <v>90</v>
      </c>
      <c r="AV114" s="12" t="s">
        <v>90</v>
      </c>
      <c r="AW114" s="12" t="s">
        <v>40</v>
      </c>
      <c r="AX114" s="12" t="s">
        <v>79</v>
      </c>
      <c r="AY114" s="246" t="s">
        <v>174</v>
      </c>
    </row>
    <row r="115" s="12" customFormat="1">
      <c r="B115" s="236"/>
      <c r="C115" s="237"/>
      <c r="D115" s="230" t="s">
        <v>287</v>
      </c>
      <c r="E115" s="238" t="s">
        <v>1</v>
      </c>
      <c r="F115" s="239" t="s">
        <v>1533</v>
      </c>
      <c r="G115" s="237"/>
      <c r="H115" s="240">
        <v>82.400000000000006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AT115" s="246" t="s">
        <v>287</v>
      </c>
      <c r="AU115" s="246" t="s">
        <v>90</v>
      </c>
      <c r="AV115" s="12" t="s">
        <v>90</v>
      </c>
      <c r="AW115" s="12" t="s">
        <v>40</v>
      </c>
      <c r="AX115" s="12" t="s">
        <v>79</v>
      </c>
      <c r="AY115" s="246" t="s">
        <v>174</v>
      </c>
    </row>
    <row r="116" s="12" customFormat="1">
      <c r="B116" s="236"/>
      <c r="C116" s="237"/>
      <c r="D116" s="230" t="s">
        <v>287</v>
      </c>
      <c r="E116" s="238" t="s">
        <v>1</v>
      </c>
      <c r="F116" s="239" t="s">
        <v>1534</v>
      </c>
      <c r="G116" s="237"/>
      <c r="H116" s="240">
        <v>184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AT116" s="246" t="s">
        <v>287</v>
      </c>
      <c r="AU116" s="246" t="s">
        <v>90</v>
      </c>
      <c r="AV116" s="12" t="s">
        <v>90</v>
      </c>
      <c r="AW116" s="12" t="s">
        <v>40</v>
      </c>
      <c r="AX116" s="12" t="s">
        <v>79</v>
      </c>
      <c r="AY116" s="246" t="s">
        <v>174</v>
      </c>
    </row>
    <row r="117" s="12" customFormat="1">
      <c r="B117" s="236"/>
      <c r="C117" s="237"/>
      <c r="D117" s="230" t="s">
        <v>287</v>
      </c>
      <c r="E117" s="238" t="s">
        <v>1</v>
      </c>
      <c r="F117" s="239" t="s">
        <v>1535</v>
      </c>
      <c r="G117" s="237"/>
      <c r="H117" s="240">
        <v>34.399999999999999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AT117" s="246" t="s">
        <v>287</v>
      </c>
      <c r="AU117" s="246" t="s">
        <v>90</v>
      </c>
      <c r="AV117" s="12" t="s">
        <v>90</v>
      </c>
      <c r="AW117" s="12" t="s">
        <v>40</v>
      </c>
      <c r="AX117" s="12" t="s">
        <v>79</v>
      </c>
      <c r="AY117" s="246" t="s">
        <v>174</v>
      </c>
    </row>
    <row r="118" s="12" customFormat="1">
      <c r="B118" s="236"/>
      <c r="C118" s="237"/>
      <c r="D118" s="230" t="s">
        <v>287</v>
      </c>
      <c r="E118" s="238" t="s">
        <v>1</v>
      </c>
      <c r="F118" s="239" t="s">
        <v>1536</v>
      </c>
      <c r="G118" s="237"/>
      <c r="H118" s="240">
        <v>524.15999999999997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AT118" s="246" t="s">
        <v>287</v>
      </c>
      <c r="AU118" s="246" t="s">
        <v>90</v>
      </c>
      <c r="AV118" s="12" t="s">
        <v>90</v>
      </c>
      <c r="AW118" s="12" t="s">
        <v>40</v>
      </c>
      <c r="AX118" s="12" t="s">
        <v>79</v>
      </c>
      <c r="AY118" s="246" t="s">
        <v>174</v>
      </c>
    </row>
    <row r="119" s="1" customFormat="1" ht="16.5" customHeight="1">
      <c r="B119" s="37"/>
      <c r="C119" s="218" t="s">
        <v>187</v>
      </c>
      <c r="D119" s="218" t="s">
        <v>175</v>
      </c>
      <c r="E119" s="219" t="s">
        <v>1537</v>
      </c>
      <c r="F119" s="220" t="s">
        <v>1538</v>
      </c>
      <c r="G119" s="221" t="s">
        <v>305</v>
      </c>
      <c r="H119" s="222">
        <v>208</v>
      </c>
      <c r="I119" s="223"/>
      <c r="J119" s="224">
        <f>ROUND(I119*H119,2)</f>
        <v>0</v>
      </c>
      <c r="K119" s="220" t="s">
        <v>274</v>
      </c>
      <c r="L119" s="42"/>
      <c r="M119" s="225" t="s">
        <v>1</v>
      </c>
      <c r="N119" s="226" t="s">
        <v>50</v>
      </c>
      <c r="O119" s="78"/>
      <c r="P119" s="227">
        <f>O119*H119</f>
        <v>0</v>
      </c>
      <c r="Q119" s="227">
        <v>0</v>
      </c>
      <c r="R119" s="227">
        <f>Q119*H119</f>
        <v>0</v>
      </c>
      <c r="S119" s="227">
        <v>0.44</v>
      </c>
      <c r="T119" s="228">
        <f>S119*H119</f>
        <v>91.519999999999996</v>
      </c>
      <c r="AR119" s="15" t="s">
        <v>192</v>
      </c>
      <c r="AT119" s="15" t="s">
        <v>175</v>
      </c>
      <c r="AU119" s="15" t="s">
        <v>90</v>
      </c>
      <c r="AY119" s="15" t="s">
        <v>174</v>
      </c>
      <c r="BE119" s="229">
        <f>IF(N119="základní",J119,0)</f>
        <v>0</v>
      </c>
      <c r="BF119" s="229">
        <f>IF(N119="snížená",J119,0)</f>
        <v>0</v>
      </c>
      <c r="BG119" s="229">
        <f>IF(N119="zákl. přenesená",J119,0)</f>
        <v>0</v>
      </c>
      <c r="BH119" s="229">
        <f>IF(N119="sníž. přenesená",J119,0)</f>
        <v>0</v>
      </c>
      <c r="BI119" s="229">
        <f>IF(N119="nulová",J119,0)</f>
        <v>0</v>
      </c>
      <c r="BJ119" s="15" t="s">
        <v>87</v>
      </c>
      <c r="BK119" s="229">
        <f>ROUND(I119*H119,2)</f>
        <v>0</v>
      </c>
      <c r="BL119" s="15" t="s">
        <v>192</v>
      </c>
      <c r="BM119" s="15" t="s">
        <v>1539</v>
      </c>
    </row>
    <row r="120" s="1" customFormat="1">
      <c r="B120" s="37"/>
      <c r="C120" s="38"/>
      <c r="D120" s="230" t="s">
        <v>181</v>
      </c>
      <c r="E120" s="38"/>
      <c r="F120" s="231" t="s">
        <v>1538</v>
      </c>
      <c r="G120" s="38"/>
      <c r="H120" s="38"/>
      <c r="I120" s="142"/>
      <c r="J120" s="38"/>
      <c r="K120" s="38"/>
      <c r="L120" s="42"/>
      <c r="M120" s="232"/>
      <c r="N120" s="78"/>
      <c r="O120" s="78"/>
      <c r="P120" s="78"/>
      <c r="Q120" s="78"/>
      <c r="R120" s="78"/>
      <c r="S120" s="78"/>
      <c r="T120" s="79"/>
      <c r="AT120" s="15" t="s">
        <v>181</v>
      </c>
      <c r="AU120" s="15" t="s">
        <v>90</v>
      </c>
    </row>
    <row r="121" s="12" customFormat="1">
      <c r="B121" s="236"/>
      <c r="C121" s="237"/>
      <c r="D121" s="230" t="s">
        <v>287</v>
      </c>
      <c r="E121" s="238" t="s">
        <v>1</v>
      </c>
      <c r="F121" s="239" t="s">
        <v>1540</v>
      </c>
      <c r="G121" s="237"/>
      <c r="H121" s="240">
        <v>0</v>
      </c>
      <c r="I121" s="241"/>
      <c r="J121" s="237"/>
      <c r="K121" s="237"/>
      <c r="L121" s="242"/>
      <c r="M121" s="243"/>
      <c r="N121" s="244"/>
      <c r="O121" s="244"/>
      <c r="P121" s="244"/>
      <c r="Q121" s="244"/>
      <c r="R121" s="244"/>
      <c r="S121" s="244"/>
      <c r="T121" s="245"/>
      <c r="AT121" s="246" t="s">
        <v>287</v>
      </c>
      <c r="AU121" s="246" t="s">
        <v>90</v>
      </c>
      <c r="AV121" s="12" t="s">
        <v>90</v>
      </c>
      <c r="AW121" s="12" t="s">
        <v>40</v>
      </c>
      <c r="AX121" s="12" t="s">
        <v>79</v>
      </c>
      <c r="AY121" s="246" t="s">
        <v>174</v>
      </c>
    </row>
    <row r="122" s="12" customFormat="1">
      <c r="B122" s="236"/>
      <c r="C122" s="237"/>
      <c r="D122" s="230" t="s">
        <v>287</v>
      </c>
      <c r="E122" s="238" t="s">
        <v>1</v>
      </c>
      <c r="F122" s="239" t="s">
        <v>1541</v>
      </c>
      <c r="G122" s="237"/>
      <c r="H122" s="240">
        <v>0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AT122" s="246" t="s">
        <v>287</v>
      </c>
      <c r="AU122" s="246" t="s">
        <v>90</v>
      </c>
      <c r="AV122" s="12" t="s">
        <v>90</v>
      </c>
      <c r="AW122" s="12" t="s">
        <v>40</v>
      </c>
      <c r="AX122" s="12" t="s">
        <v>79</v>
      </c>
      <c r="AY122" s="246" t="s">
        <v>174</v>
      </c>
    </row>
    <row r="123" s="12" customFormat="1">
      <c r="B123" s="236"/>
      <c r="C123" s="237"/>
      <c r="D123" s="230" t="s">
        <v>287</v>
      </c>
      <c r="E123" s="238" t="s">
        <v>1</v>
      </c>
      <c r="F123" s="239" t="s">
        <v>1542</v>
      </c>
      <c r="G123" s="237"/>
      <c r="H123" s="240">
        <v>0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AT123" s="246" t="s">
        <v>287</v>
      </c>
      <c r="AU123" s="246" t="s">
        <v>90</v>
      </c>
      <c r="AV123" s="12" t="s">
        <v>90</v>
      </c>
      <c r="AW123" s="12" t="s">
        <v>40</v>
      </c>
      <c r="AX123" s="12" t="s">
        <v>79</v>
      </c>
      <c r="AY123" s="246" t="s">
        <v>174</v>
      </c>
    </row>
    <row r="124" s="12" customFormat="1">
      <c r="B124" s="236"/>
      <c r="C124" s="237"/>
      <c r="D124" s="230" t="s">
        <v>287</v>
      </c>
      <c r="E124" s="238" t="s">
        <v>1</v>
      </c>
      <c r="F124" s="239" t="s">
        <v>1543</v>
      </c>
      <c r="G124" s="237"/>
      <c r="H124" s="240">
        <v>0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AT124" s="246" t="s">
        <v>287</v>
      </c>
      <c r="AU124" s="246" t="s">
        <v>90</v>
      </c>
      <c r="AV124" s="12" t="s">
        <v>90</v>
      </c>
      <c r="AW124" s="12" t="s">
        <v>40</v>
      </c>
      <c r="AX124" s="12" t="s">
        <v>79</v>
      </c>
      <c r="AY124" s="246" t="s">
        <v>174</v>
      </c>
    </row>
    <row r="125" s="12" customFormat="1">
      <c r="B125" s="236"/>
      <c r="C125" s="237"/>
      <c r="D125" s="230" t="s">
        <v>287</v>
      </c>
      <c r="E125" s="238" t="s">
        <v>1</v>
      </c>
      <c r="F125" s="239" t="s">
        <v>1544</v>
      </c>
      <c r="G125" s="237"/>
      <c r="H125" s="240">
        <v>0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AT125" s="246" t="s">
        <v>287</v>
      </c>
      <c r="AU125" s="246" t="s">
        <v>90</v>
      </c>
      <c r="AV125" s="12" t="s">
        <v>90</v>
      </c>
      <c r="AW125" s="12" t="s">
        <v>40</v>
      </c>
      <c r="AX125" s="12" t="s">
        <v>79</v>
      </c>
      <c r="AY125" s="246" t="s">
        <v>174</v>
      </c>
    </row>
    <row r="126" s="12" customFormat="1">
      <c r="B126" s="236"/>
      <c r="C126" s="237"/>
      <c r="D126" s="230" t="s">
        <v>287</v>
      </c>
      <c r="E126" s="238" t="s">
        <v>1</v>
      </c>
      <c r="F126" s="239" t="s">
        <v>1545</v>
      </c>
      <c r="G126" s="237"/>
      <c r="H126" s="240">
        <v>105.59999999999999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AT126" s="246" t="s">
        <v>287</v>
      </c>
      <c r="AU126" s="246" t="s">
        <v>90</v>
      </c>
      <c r="AV126" s="12" t="s">
        <v>90</v>
      </c>
      <c r="AW126" s="12" t="s">
        <v>40</v>
      </c>
      <c r="AX126" s="12" t="s">
        <v>79</v>
      </c>
      <c r="AY126" s="246" t="s">
        <v>174</v>
      </c>
    </row>
    <row r="127" s="12" customFormat="1">
      <c r="B127" s="236"/>
      <c r="C127" s="237"/>
      <c r="D127" s="230" t="s">
        <v>287</v>
      </c>
      <c r="E127" s="238" t="s">
        <v>1</v>
      </c>
      <c r="F127" s="239" t="s">
        <v>1546</v>
      </c>
      <c r="G127" s="237"/>
      <c r="H127" s="240">
        <v>0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AT127" s="246" t="s">
        <v>287</v>
      </c>
      <c r="AU127" s="246" t="s">
        <v>90</v>
      </c>
      <c r="AV127" s="12" t="s">
        <v>90</v>
      </c>
      <c r="AW127" s="12" t="s">
        <v>40</v>
      </c>
      <c r="AX127" s="12" t="s">
        <v>79</v>
      </c>
      <c r="AY127" s="246" t="s">
        <v>174</v>
      </c>
    </row>
    <row r="128" s="12" customFormat="1">
      <c r="B128" s="236"/>
      <c r="C128" s="237"/>
      <c r="D128" s="230" t="s">
        <v>287</v>
      </c>
      <c r="E128" s="238" t="s">
        <v>1</v>
      </c>
      <c r="F128" s="239" t="s">
        <v>1547</v>
      </c>
      <c r="G128" s="237"/>
      <c r="H128" s="240">
        <v>30.399999999999999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AT128" s="246" t="s">
        <v>287</v>
      </c>
      <c r="AU128" s="246" t="s">
        <v>90</v>
      </c>
      <c r="AV128" s="12" t="s">
        <v>90</v>
      </c>
      <c r="AW128" s="12" t="s">
        <v>40</v>
      </c>
      <c r="AX128" s="12" t="s">
        <v>79</v>
      </c>
      <c r="AY128" s="246" t="s">
        <v>174</v>
      </c>
    </row>
    <row r="129" s="12" customFormat="1">
      <c r="B129" s="236"/>
      <c r="C129" s="237"/>
      <c r="D129" s="230" t="s">
        <v>287</v>
      </c>
      <c r="E129" s="238" t="s">
        <v>1</v>
      </c>
      <c r="F129" s="239" t="s">
        <v>1548</v>
      </c>
      <c r="G129" s="237"/>
      <c r="H129" s="240">
        <v>0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AT129" s="246" t="s">
        <v>287</v>
      </c>
      <c r="AU129" s="246" t="s">
        <v>90</v>
      </c>
      <c r="AV129" s="12" t="s">
        <v>90</v>
      </c>
      <c r="AW129" s="12" t="s">
        <v>40</v>
      </c>
      <c r="AX129" s="12" t="s">
        <v>79</v>
      </c>
      <c r="AY129" s="246" t="s">
        <v>174</v>
      </c>
    </row>
    <row r="130" s="12" customFormat="1">
      <c r="B130" s="236"/>
      <c r="C130" s="237"/>
      <c r="D130" s="230" t="s">
        <v>287</v>
      </c>
      <c r="E130" s="238" t="s">
        <v>1</v>
      </c>
      <c r="F130" s="239" t="s">
        <v>1549</v>
      </c>
      <c r="G130" s="237"/>
      <c r="H130" s="240">
        <v>72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AT130" s="246" t="s">
        <v>287</v>
      </c>
      <c r="AU130" s="246" t="s">
        <v>90</v>
      </c>
      <c r="AV130" s="12" t="s">
        <v>90</v>
      </c>
      <c r="AW130" s="12" t="s">
        <v>40</v>
      </c>
      <c r="AX130" s="12" t="s">
        <v>79</v>
      </c>
      <c r="AY130" s="246" t="s">
        <v>174</v>
      </c>
    </row>
    <row r="131" s="12" customFormat="1">
      <c r="B131" s="236"/>
      <c r="C131" s="237"/>
      <c r="D131" s="230" t="s">
        <v>287</v>
      </c>
      <c r="E131" s="238" t="s">
        <v>1</v>
      </c>
      <c r="F131" s="239" t="s">
        <v>1550</v>
      </c>
      <c r="G131" s="237"/>
      <c r="H131" s="240">
        <v>0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AT131" s="246" t="s">
        <v>287</v>
      </c>
      <c r="AU131" s="246" t="s">
        <v>90</v>
      </c>
      <c r="AV131" s="12" t="s">
        <v>90</v>
      </c>
      <c r="AW131" s="12" t="s">
        <v>40</v>
      </c>
      <c r="AX131" s="12" t="s">
        <v>79</v>
      </c>
      <c r="AY131" s="246" t="s">
        <v>174</v>
      </c>
    </row>
    <row r="132" s="12" customFormat="1">
      <c r="B132" s="236"/>
      <c r="C132" s="237"/>
      <c r="D132" s="230" t="s">
        <v>287</v>
      </c>
      <c r="E132" s="238" t="s">
        <v>1</v>
      </c>
      <c r="F132" s="239" t="s">
        <v>1551</v>
      </c>
      <c r="G132" s="237"/>
      <c r="H132" s="240">
        <v>0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AT132" s="246" t="s">
        <v>287</v>
      </c>
      <c r="AU132" s="246" t="s">
        <v>90</v>
      </c>
      <c r="AV132" s="12" t="s">
        <v>90</v>
      </c>
      <c r="AW132" s="12" t="s">
        <v>40</v>
      </c>
      <c r="AX132" s="12" t="s">
        <v>79</v>
      </c>
      <c r="AY132" s="246" t="s">
        <v>174</v>
      </c>
    </row>
    <row r="133" s="1" customFormat="1" ht="16.5" customHeight="1">
      <c r="B133" s="37"/>
      <c r="C133" s="218" t="s">
        <v>192</v>
      </c>
      <c r="D133" s="218" t="s">
        <v>175</v>
      </c>
      <c r="E133" s="219" t="s">
        <v>1552</v>
      </c>
      <c r="F133" s="220" t="s">
        <v>1553</v>
      </c>
      <c r="G133" s="221" t="s">
        <v>320</v>
      </c>
      <c r="H133" s="222">
        <v>10</v>
      </c>
      <c r="I133" s="223"/>
      <c r="J133" s="224">
        <f>ROUND(I133*H133,2)</f>
        <v>0</v>
      </c>
      <c r="K133" s="220" t="s">
        <v>274</v>
      </c>
      <c r="L133" s="42"/>
      <c r="M133" s="225" t="s">
        <v>1</v>
      </c>
      <c r="N133" s="226" t="s">
        <v>50</v>
      </c>
      <c r="O133" s="78"/>
      <c r="P133" s="227">
        <f>O133*H133</f>
        <v>0</v>
      </c>
      <c r="Q133" s="227">
        <v>0.00064999999999999997</v>
      </c>
      <c r="R133" s="227">
        <f>Q133*H133</f>
        <v>0.0064999999999999997</v>
      </c>
      <c r="S133" s="227">
        <v>0</v>
      </c>
      <c r="T133" s="228">
        <f>S133*H133</f>
        <v>0</v>
      </c>
      <c r="AR133" s="15" t="s">
        <v>192</v>
      </c>
      <c r="AT133" s="15" t="s">
        <v>175</v>
      </c>
      <c r="AU133" s="15" t="s">
        <v>90</v>
      </c>
      <c r="AY133" s="15" t="s">
        <v>174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5" t="s">
        <v>87</v>
      </c>
      <c r="BK133" s="229">
        <f>ROUND(I133*H133,2)</f>
        <v>0</v>
      </c>
      <c r="BL133" s="15" t="s">
        <v>192</v>
      </c>
      <c r="BM133" s="15" t="s">
        <v>1554</v>
      </c>
    </row>
    <row r="134" s="1" customFormat="1">
      <c r="B134" s="37"/>
      <c r="C134" s="38"/>
      <c r="D134" s="230" t="s">
        <v>181</v>
      </c>
      <c r="E134" s="38"/>
      <c r="F134" s="231" t="s">
        <v>1555</v>
      </c>
      <c r="G134" s="38"/>
      <c r="H134" s="38"/>
      <c r="I134" s="142"/>
      <c r="J134" s="38"/>
      <c r="K134" s="38"/>
      <c r="L134" s="42"/>
      <c r="M134" s="232"/>
      <c r="N134" s="78"/>
      <c r="O134" s="78"/>
      <c r="P134" s="78"/>
      <c r="Q134" s="78"/>
      <c r="R134" s="78"/>
      <c r="S134" s="78"/>
      <c r="T134" s="79"/>
      <c r="AT134" s="15" t="s">
        <v>181</v>
      </c>
      <c r="AU134" s="15" t="s">
        <v>90</v>
      </c>
    </row>
    <row r="135" s="1" customFormat="1" ht="16.5" customHeight="1">
      <c r="B135" s="37"/>
      <c r="C135" s="218" t="s">
        <v>173</v>
      </c>
      <c r="D135" s="218" t="s">
        <v>175</v>
      </c>
      <c r="E135" s="219" t="s">
        <v>1556</v>
      </c>
      <c r="F135" s="220" t="s">
        <v>1557</v>
      </c>
      <c r="G135" s="221" t="s">
        <v>320</v>
      </c>
      <c r="H135" s="222">
        <v>10</v>
      </c>
      <c r="I135" s="223"/>
      <c r="J135" s="224">
        <f>ROUND(I135*H135,2)</f>
        <v>0</v>
      </c>
      <c r="K135" s="220" t="s">
        <v>274</v>
      </c>
      <c r="L135" s="42"/>
      <c r="M135" s="225" t="s">
        <v>1</v>
      </c>
      <c r="N135" s="226" t="s">
        <v>50</v>
      </c>
      <c r="O135" s="78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AR135" s="15" t="s">
        <v>192</v>
      </c>
      <c r="AT135" s="15" t="s">
        <v>175</v>
      </c>
      <c r="AU135" s="15" t="s">
        <v>90</v>
      </c>
      <c r="AY135" s="15" t="s">
        <v>174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5" t="s">
        <v>87</v>
      </c>
      <c r="BK135" s="229">
        <f>ROUND(I135*H135,2)</f>
        <v>0</v>
      </c>
      <c r="BL135" s="15" t="s">
        <v>192</v>
      </c>
      <c r="BM135" s="15" t="s">
        <v>1558</v>
      </c>
    </row>
    <row r="136" s="1" customFormat="1">
      <c r="B136" s="37"/>
      <c r="C136" s="38"/>
      <c r="D136" s="230" t="s">
        <v>181</v>
      </c>
      <c r="E136" s="38"/>
      <c r="F136" s="231" t="s">
        <v>1559</v>
      </c>
      <c r="G136" s="38"/>
      <c r="H136" s="38"/>
      <c r="I136" s="142"/>
      <c r="J136" s="38"/>
      <c r="K136" s="38"/>
      <c r="L136" s="42"/>
      <c r="M136" s="232"/>
      <c r="N136" s="78"/>
      <c r="O136" s="78"/>
      <c r="P136" s="78"/>
      <c r="Q136" s="78"/>
      <c r="R136" s="78"/>
      <c r="S136" s="78"/>
      <c r="T136" s="79"/>
      <c r="AT136" s="15" t="s">
        <v>181</v>
      </c>
      <c r="AU136" s="15" t="s">
        <v>90</v>
      </c>
    </row>
    <row r="137" s="1" customFormat="1" ht="16.5" customHeight="1">
      <c r="B137" s="37"/>
      <c r="C137" s="218" t="s">
        <v>200</v>
      </c>
      <c r="D137" s="218" t="s">
        <v>175</v>
      </c>
      <c r="E137" s="219" t="s">
        <v>1560</v>
      </c>
      <c r="F137" s="220" t="s">
        <v>1561</v>
      </c>
      <c r="G137" s="221" t="s">
        <v>305</v>
      </c>
      <c r="H137" s="222">
        <v>45</v>
      </c>
      <c r="I137" s="223"/>
      <c r="J137" s="224">
        <f>ROUND(I137*H137,2)</f>
        <v>0</v>
      </c>
      <c r="K137" s="220" t="s">
        <v>274</v>
      </c>
      <c r="L137" s="42"/>
      <c r="M137" s="225" t="s">
        <v>1</v>
      </c>
      <c r="N137" s="226" t="s">
        <v>50</v>
      </c>
      <c r="O137" s="78"/>
      <c r="P137" s="227">
        <f>O137*H137</f>
        <v>0</v>
      </c>
      <c r="Q137" s="227">
        <v>0.00064000000000000005</v>
      </c>
      <c r="R137" s="227">
        <f>Q137*H137</f>
        <v>0.028800000000000003</v>
      </c>
      <c r="S137" s="227">
        <v>0</v>
      </c>
      <c r="T137" s="228">
        <f>S137*H137</f>
        <v>0</v>
      </c>
      <c r="AR137" s="15" t="s">
        <v>192</v>
      </c>
      <c r="AT137" s="15" t="s">
        <v>175</v>
      </c>
      <c r="AU137" s="15" t="s">
        <v>90</v>
      </c>
      <c r="AY137" s="15" t="s">
        <v>174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5" t="s">
        <v>87</v>
      </c>
      <c r="BK137" s="229">
        <f>ROUND(I137*H137,2)</f>
        <v>0</v>
      </c>
      <c r="BL137" s="15" t="s">
        <v>192</v>
      </c>
      <c r="BM137" s="15" t="s">
        <v>1562</v>
      </c>
    </row>
    <row r="138" s="1" customFormat="1">
      <c r="B138" s="37"/>
      <c r="C138" s="38"/>
      <c r="D138" s="230" t="s">
        <v>181</v>
      </c>
      <c r="E138" s="38"/>
      <c r="F138" s="231" t="s">
        <v>1563</v>
      </c>
      <c r="G138" s="38"/>
      <c r="H138" s="38"/>
      <c r="I138" s="142"/>
      <c r="J138" s="38"/>
      <c r="K138" s="38"/>
      <c r="L138" s="42"/>
      <c r="M138" s="232"/>
      <c r="N138" s="78"/>
      <c r="O138" s="78"/>
      <c r="P138" s="78"/>
      <c r="Q138" s="78"/>
      <c r="R138" s="78"/>
      <c r="S138" s="78"/>
      <c r="T138" s="79"/>
      <c r="AT138" s="15" t="s">
        <v>181</v>
      </c>
      <c r="AU138" s="15" t="s">
        <v>90</v>
      </c>
    </row>
    <row r="139" s="12" customFormat="1">
      <c r="B139" s="236"/>
      <c r="C139" s="237"/>
      <c r="D139" s="230" t="s">
        <v>287</v>
      </c>
      <c r="E139" s="238" t="s">
        <v>1</v>
      </c>
      <c r="F139" s="239" t="s">
        <v>1564</v>
      </c>
      <c r="G139" s="237"/>
      <c r="H139" s="240">
        <v>45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AT139" s="246" t="s">
        <v>287</v>
      </c>
      <c r="AU139" s="246" t="s">
        <v>90</v>
      </c>
      <c r="AV139" s="12" t="s">
        <v>90</v>
      </c>
      <c r="AW139" s="12" t="s">
        <v>40</v>
      </c>
      <c r="AX139" s="12" t="s">
        <v>87</v>
      </c>
      <c r="AY139" s="246" t="s">
        <v>174</v>
      </c>
    </row>
    <row r="140" s="1" customFormat="1" ht="16.5" customHeight="1">
      <c r="B140" s="37"/>
      <c r="C140" s="218" t="s">
        <v>205</v>
      </c>
      <c r="D140" s="218" t="s">
        <v>175</v>
      </c>
      <c r="E140" s="219" t="s">
        <v>1565</v>
      </c>
      <c r="F140" s="220" t="s">
        <v>1566</v>
      </c>
      <c r="G140" s="221" t="s">
        <v>305</v>
      </c>
      <c r="H140" s="222">
        <v>45</v>
      </c>
      <c r="I140" s="223"/>
      <c r="J140" s="224">
        <f>ROUND(I140*H140,2)</f>
        <v>0</v>
      </c>
      <c r="K140" s="220" t="s">
        <v>274</v>
      </c>
      <c r="L140" s="42"/>
      <c r="M140" s="225" t="s">
        <v>1</v>
      </c>
      <c r="N140" s="226" t="s">
        <v>50</v>
      </c>
      <c r="O140" s="78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AR140" s="15" t="s">
        <v>192</v>
      </c>
      <c r="AT140" s="15" t="s">
        <v>175</v>
      </c>
      <c r="AU140" s="15" t="s">
        <v>90</v>
      </c>
      <c r="AY140" s="15" t="s">
        <v>174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5" t="s">
        <v>87</v>
      </c>
      <c r="BK140" s="229">
        <f>ROUND(I140*H140,2)</f>
        <v>0</v>
      </c>
      <c r="BL140" s="15" t="s">
        <v>192</v>
      </c>
      <c r="BM140" s="15" t="s">
        <v>1567</v>
      </c>
    </row>
    <row r="141" s="1" customFormat="1">
      <c r="B141" s="37"/>
      <c r="C141" s="38"/>
      <c r="D141" s="230" t="s">
        <v>181</v>
      </c>
      <c r="E141" s="38"/>
      <c r="F141" s="231" t="s">
        <v>1568</v>
      </c>
      <c r="G141" s="38"/>
      <c r="H141" s="38"/>
      <c r="I141" s="142"/>
      <c r="J141" s="38"/>
      <c r="K141" s="38"/>
      <c r="L141" s="42"/>
      <c r="M141" s="232"/>
      <c r="N141" s="78"/>
      <c r="O141" s="78"/>
      <c r="P141" s="78"/>
      <c r="Q141" s="78"/>
      <c r="R141" s="78"/>
      <c r="S141" s="78"/>
      <c r="T141" s="79"/>
      <c r="AT141" s="15" t="s">
        <v>181</v>
      </c>
      <c r="AU141" s="15" t="s">
        <v>90</v>
      </c>
    </row>
    <row r="142" s="12" customFormat="1">
      <c r="B142" s="236"/>
      <c r="C142" s="237"/>
      <c r="D142" s="230" t="s">
        <v>287</v>
      </c>
      <c r="E142" s="238" t="s">
        <v>1</v>
      </c>
      <c r="F142" s="239" t="s">
        <v>1564</v>
      </c>
      <c r="G142" s="237"/>
      <c r="H142" s="240">
        <v>45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AT142" s="246" t="s">
        <v>287</v>
      </c>
      <c r="AU142" s="246" t="s">
        <v>90</v>
      </c>
      <c r="AV142" s="12" t="s">
        <v>90</v>
      </c>
      <c r="AW142" s="12" t="s">
        <v>40</v>
      </c>
      <c r="AX142" s="12" t="s">
        <v>87</v>
      </c>
      <c r="AY142" s="246" t="s">
        <v>174</v>
      </c>
    </row>
    <row r="143" s="1" customFormat="1" ht="16.5" customHeight="1">
      <c r="B143" s="37"/>
      <c r="C143" s="218" t="s">
        <v>209</v>
      </c>
      <c r="D143" s="218" t="s">
        <v>175</v>
      </c>
      <c r="E143" s="219" t="s">
        <v>1569</v>
      </c>
      <c r="F143" s="220" t="s">
        <v>1570</v>
      </c>
      <c r="G143" s="221" t="s">
        <v>284</v>
      </c>
      <c r="H143" s="222">
        <v>640</v>
      </c>
      <c r="I143" s="223"/>
      <c r="J143" s="224">
        <f>ROUND(I143*H143,2)</f>
        <v>0</v>
      </c>
      <c r="K143" s="220" t="s">
        <v>274</v>
      </c>
      <c r="L143" s="42"/>
      <c r="M143" s="225" t="s">
        <v>1</v>
      </c>
      <c r="N143" s="226" t="s">
        <v>50</v>
      </c>
      <c r="O143" s="78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AR143" s="15" t="s">
        <v>192</v>
      </c>
      <c r="AT143" s="15" t="s">
        <v>175</v>
      </c>
      <c r="AU143" s="15" t="s">
        <v>90</v>
      </c>
      <c r="AY143" s="15" t="s">
        <v>174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5" t="s">
        <v>87</v>
      </c>
      <c r="BK143" s="229">
        <f>ROUND(I143*H143,2)</f>
        <v>0</v>
      </c>
      <c r="BL143" s="15" t="s">
        <v>192</v>
      </c>
      <c r="BM143" s="15" t="s">
        <v>1571</v>
      </c>
    </row>
    <row r="144" s="1" customFormat="1">
      <c r="B144" s="37"/>
      <c r="C144" s="38"/>
      <c r="D144" s="230" t="s">
        <v>181</v>
      </c>
      <c r="E144" s="38"/>
      <c r="F144" s="231" t="s">
        <v>1572</v>
      </c>
      <c r="G144" s="38"/>
      <c r="H144" s="38"/>
      <c r="I144" s="142"/>
      <c r="J144" s="38"/>
      <c r="K144" s="38"/>
      <c r="L144" s="42"/>
      <c r="M144" s="232"/>
      <c r="N144" s="78"/>
      <c r="O144" s="78"/>
      <c r="P144" s="78"/>
      <c r="Q144" s="78"/>
      <c r="R144" s="78"/>
      <c r="S144" s="78"/>
      <c r="T144" s="79"/>
      <c r="AT144" s="15" t="s">
        <v>181</v>
      </c>
      <c r="AU144" s="15" t="s">
        <v>90</v>
      </c>
    </row>
    <row r="145" s="12" customFormat="1">
      <c r="B145" s="236"/>
      <c r="C145" s="237"/>
      <c r="D145" s="230" t="s">
        <v>287</v>
      </c>
      <c r="E145" s="238" t="s">
        <v>1</v>
      </c>
      <c r="F145" s="239" t="s">
        <v>1573</v>
      </c>
      <c r="G145" s="237"/>
      <c r="H145" s="240">
        <v>640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AT145" s="246" t="s">
        <v>287</v>
      </c>
      <c r="AU145" s="246" t="s">
        <v>90</v>
      </c>
      <c r="AV145" s="12" t="s">
        <v>90</v>
      </c>
      <c r="AW145" s="12" t="s">
        <v>40</v>
      </c>
      <c r="AX145" s="12" t="s">
        <v>87</v>
      </c>
      <c r="AY145" s="246" t="s">
        <v>174</v>
      </c>
    </row>
    <row r="146" s="1" customFormat="1" ht="16.5" customHeight="1">
      <c r="B146" s="37"/>
      <c r="C146" s="218" t="s">
        <v>213</v>
      </c>
      <c r="D146" s="218" t="s">
        <v>175</v>
      </c>
      <c r="E146" s="219" t="s">
        <v>1574</v>
      </c>
      <c r="F146" s="220" t="s">
        <v>1575</v>
      </c>
      <c r="G146" s="221" t="s">
        <v>284</v>
      </c>
      <c r="H146" s="222">
        <v>83.400000000000006</v>
      </c>
      <c r="I146" s="223"/>
      <c r="J146" s="224">
        <f>ROUND(I146*H146,2)</f>
        <v>0</v>
      </c>
      <c r="K146" s="220" t="s">
        <v>274</v>
      </c>
      <c r="L146" s="42"/>
      <c r="M146" s="225" t="s">
        <v>1</v>
      </c>
      <c r="N146" s="226" t="s">
        <v>50</v>
      </c>
      <c r="O146" s="78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AR146" s="15" t="s">
        <v>192</v>
      </c>
      <c r="AT146" s="15" t="s">
        <v>175</v>
      </c>
      <c r="AU146" s="15" t="s">
        <v>90</v>
      </c>
      <c r="AY146" s="15" t="s">
        <v>174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5" t="s">
        <v>87</v>
      </c>
      <c r="BK146" s="229">
        <f>ROUND(I146*H146,2)</f>
        <v>0</v>
      </c>
      <c r="BL146" s="15" t="s">
        <v>192</v>
      </c>
      <c r="BM146" s="15" t="s">
        <v>1576</v>
      </c>
    </row>
    <row r="147" s="1" customFormat="1">
      <c r="B147" s="37"/>
      <c r="C147" s="38"/>
      <c r="D147" s="230" t="s">
        <v>181</v>
      </c>
      <c r="E147" s="38"/>
      <c r="F147" s="231" t="s">
        <v>1575</v>
      </c>
      <c r="G147" s="38"/>
      <c r="H147" s="38"/>
      <c r="I147" s="142"/>
      <c r="J147" s="38"/>
      <c r="K147" s="38"/>
      <c r="L147" s="42"/>
      <c r="M147" s="232"/>
      <c r="N147" s="78"/>
      <c r="O147" s="78"/>
      <c r="P147" s="78"/>
      <c r="Q147" s="78"/>
      <c r="R147" s="78"/>
      <c r="S147" s="78"/>
      <c r="T147" s="79"/>
      <c r="AT147" s="15" t="s">
        <v>181</v>
      </c>
      <c r="AU147" s="15" t="s">
        <v>90</v>
      </c>
    </row>
    <row r="148" s="12" customFormat="1">
      <c r="B148" s="236"/>
      <c r="C148" s="237"/>
      <c r="D148" s="230" t="s">
        <v>287</v>
      </c>
      <c r="E148" s="238" t="s">
        <v>1</v>
      </c>
      <c r="F148" s="239" t="s">
        <v>1577</v>
      </c>
      <c r="G148" s="237"/>
      <c r="H148" s="240">
        <v>21.800000000000001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AT148" s="246" t="s">
        <v>287</v>
      </c>
      <c r="AU148" s="246" t="s">
        <v>90</v>
      </c>
      <c r="AV148" s="12" t="s">
        <v>90</v>
      </c>
      <c r="AW148" s="12" t="s">
        <v>40</v>
      </c>
      <c r="AX148" s="12" t="s">
        <v>79</v>
      </c>
      <c r="AY148" s="246" t="s">
        <v>174</v>
      </c>
    </row>
    <row r="149" s="12" customFormat="1">
      <c r="B149" s="236"/>
      <c r="C149" s="237"/>
      <c r="D149" s="230" t="s">
        <v>287</v>
      </c>
      <c r="E149" s="238" t="s">
        <v>1</v>
      </c>
      <c r="F149" s="239" t="s">
        <v>1578</v>
      </c>
      <c r="G149" s="237"/>
      <c r="H149" s="240">
        <v>1.2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AT149" s="246" t="s">
        <v>287</v>
      </c>
      <c r="AU149" s="246" t="s">
        <v>90</v>
      </c>
      <c r="AV149" s="12" t="s">
        <v>90</v>
      </c>
      <c r="AW149" s="12" t="s">
        <v>40</v>
      </c>
      <c r="AX149" s="12" t="s">
        <v>79</v>
      </c>
      <c r="AY149" s="246" t="s">
        <v>174</v>
      </c>
    </row>
    <row r="150" s="12" customFormat="1">
      <c r="B150" s="236"/>
      <c r="C150" s="237"/>
      <c r="D150" s="230" t="s">
        <v>287</v>
      </c>
      <c r="E150" s="238" t="s">
        <v>1</v>
      </c>
      <c r="F150" s="239" t="s">
        <v>1542</v>
      </c>
      <c r="G150" s="237"/>
      <c r="H150" s="240">
        <v>0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AT150" s="246" t="s">
        <v>287</v>
      </c>
      <c r="AU150" s="246" t="s">
        <v>90</v>
      </c>
      <c r="AV150" s="12" t="s">
        <v>90</v>
      </c>
      <c r="AW150" s="12" t="s">
        <v>40</v>
      </c>
      <c r="AX150" s="12" t="s">
        <v>79</v>
      </c>
      <c r="AY150" s="246" t="s">
        <v>174</v>
      </c>
    </row>
    <row r="151" s="12" customFormat="1">
      <c r="B151" s="236"/>
      <c r="C151" s="237"/>
      <c r="D151" s="230" t="s">
        <v>287</v>
      </c>
      <c r="E151" s="238" t="s">
        <v>1</v>
      </c>
      <c r="F151" s="239" t="s">
        <v>1579</v>
      </c>
      <c r="G151" s="237"/>
      <c r="H151" s="240">
        <v>10.4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AT151" s="246" t="s">
        <v>287</v>
      </c>
      <c r="AU151" s="246" t="s">
        <v>90</v>
      </c>
      <c r="AV151" s="12" t="s">
        <v>90</v>
      </c>
      <c r="AW151" s="12" t="s">
        <v>40</v>
      </c>
      <c r="AX151" s="12" t="s">
        <v>79</v>
      </c>
      <c r="AY151" s="246" t="s">
        <v>174</v>
      </c>
    </row>
    <row r="152" s="12" customFormat="1">
      <c r="B152" s="236"/>
      <c r="C152" s="237"/>
      <c r="D152" s="230" t="s">
        <v>287</v>
      </c>
      <c r="E152" s="238" t="s">
        <v>1</v>
      </c>
      <c r="F152" s="239" t="s">
        <v>1580</v>
      </c>
      <c r="G152" s="237"/>
      <c r="H152" s="240">
        <v>5.7999999999999998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AT152" s="246" t="s">
        <v>287</v>
      </c>
      <c r="AU152" s="246" t="s">
        <v>90</v>
      </c>
      <c r="AV152" s="12" t="s">
        <v>90</v>
      </c>
      <c r="AW152" s="12" t="s">
        <v>40</v>
      </c>
      <c r="AX152" s="12" t="s">
        <v>79</v>
      </c>
      <c r="AY152" s="246" t="s">
        <v>174</v>
      </c>
    </row>
    <row r="153" s="12" customFormat="1">
      <c r="B153" s="236"/>
      <c r="C153" s="237"/>
      <c r="D153" s="230" t="s">
        <v>287</v>
      </c>
      <c r="E153" s="238" t="s">
        <v>1</v>
      </c>
      <c r="F153" s="239" t="s">
        <v>1581</v>
      </c>
      <c r="G153" s="237"/>
      <c r="H153" s="240">
        <v>0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AT153" s="246" t="s">
        <v>287</v>
      </c>
      <c r="AU153" s="246" t="s">
        <v>90</v>
      </c>
      <c r="AV153" s="12" t="s">
        <v>90</v>
      </c>
      <c r="AW153" s="12" t="s">
        <v>40</v>
      </c>
      <c r="AX153" s="12" t="s">
        <v>79</v>
      </c>
      <c r="AY153" s="246" t="s">
        <v>174</v>
      </c>
    </row>
    <row r="154" s="12" customFormat="1">
      <c r="B154" s="236"/>
      <c r="C154" s="237"/>
      <c r="D154" s="230" t="s">
        <v>287</v>
      </c>
      <c r="E154" s="238" t="s">
        <v>1</v>
      </c>
      <c r="F154" s="239" t="s">
        <v>1582</v>
      </c>
      <c r="G154" s="237"/>
      <c r="H154" s="240">
        <v>0.20000000000000001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AT154" s="246" t="s">
        <v>287</v>
      </c>
      <c r="AU154" s="246" t="s">
        <v>90</v>
      </c>
      <c r="AV154" s="12" t="s">
        <v>90</v>
      </c>
      <c r="AW154" s="12" t="s">
        <v>40</v>
      </c>
      <c r="AX154" s="12" t="s">
        <v>79</v>
      </c>
      <c r="AY154" s="246" t="s">
        <v>174</v>
      </c>
    </row>
    <row r="155" s="12" customFormat="1">
      <c r="B155" s="236"/>
      <c r="C155" s="237"/>
      <c r="D155" s="230" t="s">
        <v>287</v>
      </c>
      <c r="E155" s="238" t="s">
        <v>1</v>
      </c>
      <c r="F155" s="239" t="s">
        <v>1583</v>
      </c>
      <c r="G155" s="237"/>
      <c r="H155" s="240">
        <v>0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AT155" s="246" t="s">
        <v>287</v>
      </c>
      <c r="AU155" s="246" t="s">
        <v>90</v>
      </c>
      <c r="AV155" s="12" t="s">
        <v>90</v>
      </c>
      <c r="AW155" s="12" t="s">
        <v>40</v>
      </c>
      <c r="AX155" s="12" t="s">
        <v>79</v>
      </c>
      <c r="AY155" s="246" t="s">
        <v>174</v>
      </c>
    </row>
    <row r="156" s="12" customFormat="1">
      <c r="B156" s="236"/>
      <c r="C156" s="237"/>
      <c r="D156" s="230" t="s">
        <v>287</v>
      </c>
      <c r="E156" s="238" t="s">
        <v>1</v>
      </c>
      <c r="F156" s="239" t="s">
        <v>1584</v>
      </c>
      <c r="G156" s="237"/>
      <c r="H156" s="240">
        <v>4.4000000000000004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AT156" s="246" t="s">
        <v>287</v>
      </c>
      <c r="AU156" s="246" t="s">
        <v>90</v>
      </c>
      <c r="AV156" s="12" t="s">
        <v>90</v>
      </c>
      <c r="AW156" s="12" t="s">
        <v>40</v>
      </c>
      <c r="AX156" s="12" t="s">
        <v>79</v>
      </c>
      <c r="AY156" s="246" t="s">
        <v>174</v>
      </c>
    </row>
    <row r="157" s="12" customFormat="1">
      <c r="B157" s="236"/>
      <c r="C157" s="237"/>
      <c r="D157" s="230" t="s">
        <v>287</v>
      </c>
      <c r="E157" s="238" t="s">
        <v>1</v>
      </c>
      <c r="F157" s="239" t="s">
        <v>1585</v>
      </c>
      <c r="G157" s="237"/>
      <c r="H157" s="240">
        <v>33.600000000000001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AT157" s="246" t="s">
        <v>287</v>
      </c>
      <c r="AU157" s="246" t="s">
        <v>90</v>
      </c>
      <c r="AV157" s="12" t="s">
        <v>90</v>
      </c>
      <c r="AW157" s="12" t="s">
        <v>40</v>
      </c>
      <c r="AX157" s="12" t="s">
        <v>79</v>
      </c>
      <c r="AY157" s="246" t="s">
        <v>174</v>
      </c>
    </row>
    <row r="158" s="12" customFormat="1">
      <c r="B158" s="236"/>
      <c r="C158" s="237"/>
      <c r="D158" s="230" t="s">
        <v>287</v>
      </c>
      <c r="E158" s="238" t="s">
        <v>1</v>
      </c>
      <c r="F158" s="239" t="s">
        <v>1550</v>
      </c>
      <c r="G158" s="237"/>
      <c r="H158" s="240">
        <v>0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AT158" s="246" t="s">
        <v>287</v>
      </c>
      <c r="AU158" s="246" t="s">
        <v>90</v>
      </c>
      <c r="AV158" s="12" t="s">
        <v>90</v>
      </c>
      <c r="AW158" s="12" t="s">
        <v>40</v>
      </c>
      <c r="AX158" s="12" t="s">
        <v>79</v>
      </c>
      <c r="AY158" s="246" t="s">
        <v>174</v>
      </c>
    </row>
    <row r="159" s="12" customFormat="1">
      <c r="B159" s="236"/>
      <c r="C159" s="237"/>
      <c r="D159" s="230" t="s">
        <v>287</v>
      </c>
      <c r="E159" s="238" t="s">
        <v>1</v>
      </c>
      <c r="F159" s="239" t="s">
        <v>1586</v>
      </c>
      <c r="G159" s="237"/>
      <c r="H159" s="240">
        <v>6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AT159" s="246" t="s">
        <v>287</v>
      </c>
      <c r="AU159" s="246" t="s">
        <v>90</v>
      </c>
      <c r="AV159" s="12" t="s">
        <v>90</v>
      </c>
      <c r="AW159" s="12" t="s">
        <v>40</v>
      </c>
      <c r="AX159" s="12" t="s">
        <v>79</v>
      </c>
      <c r="AY159" s="246" t="s">
        <v>174</v>
      </c>
    </row>
    <row r="160" s="1" customFormat="1" ht="16.5" customHeight="1">
      <c r="B160" s="37"/>
      <c r="C160" s="218" t="s">
        <v>217</v>
      </c>
      <c r="D160" s="218" t="s">
        <v>175</v>
      </c>
      <c r="E160" s="219" t="s">
        <v>1587</v>
      </c>
      <c r="F160" s="220" t="s">
        <v>1588</v>
      </c>
      <c r="G160" s="221" t="s">
        <v>305</v>
      </c>
      <c r="H160" s="222">
        <v>3143.6599999999999</v>
      </c>
      <c r="I160" s="223"/>
      <c r="J160" s="224">
        <f>ROUND(I160*H160,2)</f>
        <v>0</v>
      </c>
      <c r="K160" s="220" t="s">
        <v>274</v>
      </c>
      <c r="L160" s="42"/>
      <c r="M160" s="225" t="s">
        <v>1</v>
      </c>
      <c r="N160" s="226" t="s">
        <v>50</v>
      </c>
      <c r="O160" s="78"/>
      <c r="P160" s="227">
        <f>O160*H160</f>
        <v>0</v>
      </c>
      <c r="Q160" s="227">
        <v>0</v>
      </c>
      <c r="R160" s="227">
        <f>Q160*H160</f>
        <v>0</v>
      </c>
      <c r="S160" s="227">
        <v>0.22</v>
      </c>
      <c r="T160" s="228">
        <f>S160*H160</f>
        <v>691.60519999999997</v>
      </c>
      <c r="AR160" s="15" t="s">
        <v>192</v>
      </c>
      <c r="AT160" s="15" t="s">
        <v>175</v>
      </c>
      <c r="AU160" s="15" t="s">
        <v>90</v>
      </c>
      <c r="AY160" s="15" t="s">
        <v>174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5" t="s">
        <v>87</v>
      </c>
      <c r="BK160" s="229">
        <f>ROUND(I160*H160,2)</f>
        <v>0</v>
      </c>
      <c r="BL160" s="15" t="s">
        <v>192</v>
      </c>
      <c r="BM160" s="15" t="s">
        <v>1589</v>
      </c>
    </row>
    <row r="161" s="1" customFormat="1">
      <c r="B161" s="37"/>
      <c r="C161" s="38"/>
      <c r="D161" s="230" t="s">
        <v>181</v>
      </c>
      <c r="E161" s="38"/>
      <c r="F161" s="231" t="s">
        <v>1590</v>
      </c>
      <c r="G161" s="38"/>
      <c r="H161" s="38"/>
      <c r="I161" s="142"/>
      <c r="J161" s="38"/>
      <c r="K161" s="38"/>
      <c r="L161" s="42"/>
      <c r="M161" s="232"/>
      <c r="N161" s="78"/>
      <c r="O161" s="78"/>
      <c r="P161" s="78"/>
      <c r="Q161" s="78"/>
      <c r="R161" s="78"/>
      <c r="S161" s="78"/>
      <c r="T161" s="79"/>
      <c r="AT161" s="15" t="s">
        <v>181</v>
      </c>
      <c r="AU161" s="15" t="s">
        <v>90</v>
      </c>
    </row>
    <row r="162" s="12" customFormat="1">
      <c r="B162" s="236"/>
      <c r="C162" s="237"/>
      <c r="D162" s="230" t="s">
        <v>287</v>
      </c>
      <c r="E162" s="238" t="s">
        <v>1</v>
      </c>
      <c r="F162" s="239" t="s">
        <v>1591</v>
      </c>
      <c r="G162" s="237"/>
      <c r="H162" s="240">
        <v>1207.7000000000001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AT162" s="246" t="s">
        <v>287</v>
      </c>
      <c r="AU162" s="246" t="s">
        <v>90</v>
      </c>
      <c r="AV162" s="12" t="s">
        <v>90</v>
      </c>
      <c r="AW162" s="12" t="s">
        <v>40</v>
      </c>
      <c r="AX162" s="12" t="s">
        <v>79</v>
      </c>
      <c r="AY162" s="246" t="s">
        <v>174</v>
      </c>
    </row>
    <row r="163" s="12" customFormat="1">
      <c r="B163" s="236"/>
      <c r="C163" s="237"/>
      <c r="D163" s="230" t="s">
        <v>287</v>
      </c>
      <c r="E163" s="238" t="s">
        <v>1</v>
      </c>
      <c r="F163" s="239" t="s">
        <v>1592</v>
      </c>
      <c r="G163" s="237"/>
      <c r="H163" s="240">
        <v>53.299999999999997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AT163" s="246" t="s">
        <v>287</v>
      </c>
      <c r="AU163" s="246" t="s">
        <v>90</v>
      </c>
      <c r="AV163" s="12" t="s">
        <v>90</v>
      </c>
      <c r="AW163" s="12" t="s">
        <v>40</v>
      </c>
      <c r="AX163" s="12" t="s">
        <v>79</v>
      </c>
      <c r="AY163" s="246" t="s">
        <v>174</v>
      </c>
    </row>
    <row r="164" s="12" customFormat="1">
      <c r="B164" s="236"/>
      <c r="C164" s="237"/>
      <c r="D164" s="230" t="s">
        <v>287</v>
      </c>
      <c r="E164" s="238" t="s">
        <v>1</v>
      </c>
      <c r="F164" s="239" t="s">
        <v>1593</v>
      </c>
      <c r="G164" s="237"/>
      <c r="H164" s="240">
        <v>13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AT164" s="246" t="s">
        <v>287</v>
      </c>
      <c r="AU164" s="246" t="s">
        <v>90</v>
      </c>
      <c r="AV164" s="12" t="s">
        <v>90</v>
      </c>
      <c r="AW164" s="12" t="s">
        <v>40</v>
      </c>
      <c r="AX164" s="12" t="s">
        <v>79</v>
      </c>
      <c r="AY164" s="246" t="s">
        <v>174</v>
      </c>
    </row>
    <row r="165" s="12" customFormat="1">
      <c r="B165" s="236"/>
      <c r="C165" s="237"/>
      <c r="D165" s="230" t="s">
        <v>287</v>
      </c>
      <c r="E165" s="238" t="s">
        <v>1</v>
      </c>
      <c r="F165" s="239" t="s">
        <v>1594</v>
      </c>
      <c r="G165" s="237"/>
      <c r="H165" s="240">
        <v>140.40000000000001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AT165" s="246" t="s">
        <v>287</v>
      </c>
      <c r="AU165" s="246" t="s">
        <v>90</v>
      </c>
      <c r="AV165" s="12" t="s">
        <v>90</v>
      </c>
      <c r="AW165" s="12" t="s">
        <v>40</v>
      </c>
      <c r="AX165" s="12" t="s">
        <v>79</v>
      </c>
      <c r="AY165" s="246" t="s">
        <v>174</v>
      </c>
    </row>
    <row r="166" s="12" customFormat="1">
      <c r="B166" s="236"/>
      <c r="C166" s="237"/>
      <c r="D166" s="230" t="s">
        <v>287</v>
      </c>
      <c r="E166" s="238" t="s">
        <v>1</v>
      </c>
      <c r="F166" s="239" t="s">
        <v>1595</v>
      </c>
      <c r="G166" s="237"/>
      <c r="H166" s="240">
        <v>182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AT166" s="246" t="s">
        <v>287</v>
      </c>
      <c r="AU166" s="246" t="s">
        <v>90</v>
      </c>
      <c r="AV166" s="12" t="s">
        <v>90</v>
      </c>
      <c r="AW166" s="12" t="s">
        <v>40</v>
      </c>
      <c r="AX166" s="12" t="s">
        <v>79</v>
      </c>
      <c r="AY166" s="246" t="s">
        <v>174</v>
      </c>
    </row>
    <row r="167" s="12" customFormat="1">
      <c r="B167" s="236"/>
      <c r="C167" s="237"/>
      <c r="D167" s="230" t="s">
        <v>287</v>
      </c>
      <c r="E167" s="238" t="s">
        <v>1</v>
      </c>
      <c r="F167" s="239" t="s">
        <v>1596</v>
      </c>
      <c r="G167" s="237"/>
      <c r="H167" s="240">
        <v>98.799999999999997</v>
      </c>
      <c r="I167" s="241"/>
      <c r="J167" s="237"/>
      <c r="K167" s="237"/>
      <c r="L167" s="242"/>
      <c r="M167" s="243"/>
      <c r="N167" s="244"/>
      <c r="O167" s="244"/>
      <c r="P167" s="244"/>
      <c r="Q167" s="244"/>
      <c r="R167" s="244"/>
      <c r="S167" s="244"/>
      <c r="T167" s="245"/>
      <c r="AT167" s="246" t="s">
        <v>287</v>
      </c>
      <c r="AU167" s="246" t="s">
        <v>90</v>
      </c>
      <c r="AV167" s="12" t="s">
        <v>90</v>
      </c>
      <c r="AW167" s="12" t="s">
        <v>40</v>
      </c>
      <c r="AX167" s="12" t="s">
        <v>79</v>
      </c>
      <c r="AY167" s="246" t="s">
        <v>174</v>
      </c>
    </row>
    <row r="168" s="12" customFormat="1">
      <c r="B168" s="236"/>
      <c r="C168" s="237"/>
      <c r="D168" s="230" t="s">
        <v>287</v>
      </c>
      <c r="E168" s="238" t="s">
        <v>1</v>
      </c>
      <c r="F168" s="239" t="s">
        <v>1597</v>
      </c>
      <c r="G168" s="237"/>
      <c r="H168" s="240">
        <v>65</v>
      </c>
      <c r="I168" s="241"/>
      <c r="J168" s="237"/>
      <c r="K168" s="237"/>
      <c r="L168" s="242"/>
      <c r="M168" s="243"/>
      <c r="N168" s="244"/>
      <c r="O168" s="244"/>
      <c r="P168" s="244"/>
      <c r="Q168" s="244"/>
      <c r="R168" s="244"/>
      <c r="S168" s="244"/>
      <c r="T168" s="245"/>
      <c r="AT168" s="246" t="s">
        <v>287</v>
      </c>
      <c r="AU168" s="246" t="s">
        <v>90</v>
      </c>
      <c r="AV168" s="12" t="s">
        <v>90</v>
      </c>
      <c r="AW168" s="12" t="s">
        <v>40</v>
      </c>
      <c r="AX168" s="12" t="s">
        <v>79</v>
      </c>
      <c r="AY168" s="246" t="s">
        <v>174</v>
      </c>
    </row>
    <row r="169" s="12" customFormat="1">
      <c r="B169" s="236"/>
      <c r="C169" s="237"/>
      <c r="D169" s="230" t="s">
        <v>287</v>
      </c>
      <c r="E169" s="238" t="s">
        <v>1</v>
      </c>
      <c r="F169" s="239" t="s">
        <v>1598</v>
      </c>
      <c r="G169" s="237"/>
      <c r="H169" s="240">
        <v>42.899999999999999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AT169" s="246" t="s">
        <v>287</v>
      </c>
      <c r="AU169" s="246" t="s">
        <v>90</v>
      </c>
      <c r="AV169" s="12" t="s">
        <v>90</v>
      </c>
      <c r="AW169" s="12" t="s">
        <v>40</v>
      </c>
      <c r="AX169" s="12" t="s">
        <v>79</v>
      </c>
      <c r="AY169" s="246" t="s">
        <v>174</v>
      </c>
    </row>
    <row r="170" s="12" customFormat="1">
      <c r="B170" s="236"/>
      <c r="C170" s="237"/>
      <c r="D170" s="230" t="s">
        <v>287</v>
      </c>
      <c r="E170" s="238" t="s">
        <v>1</v>
      </c>
      <c r="F170" s="239" t="s">
        <v>1599</v>
      </c>
      <c r="G170" s="237"/>
      <c r="H170" s="240">
        <v>133.90000000000001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AT170" s="246" t="s">
        <v>287</v>
      </c>
      <c r="AU170" s="246" t="s">
        <v>90</v>
      </c>
      <c r="AV170" s="12" t="s">
        <v>90</v>
      </c>
      <c r="AW170" s="12" t="s">
        <v>40</v>
      </c>
      <c r="AX170" s="12" t="s">
        <v>79</v>
      </c>
      <c r="AY170" s="246" t="s">
        <v>174</v>
      </c>
    </row>
    <row r="171" s="12" customFormat="1">
      <c r="B171" s="236"/>
      <c r="C171" s="237"/>
      <c r="D171" s="230" t="s">
        <v>287</v>
      </c>
      <c r="E171" s="238" t="s">
        <v>1</v>
      </c>
      <c r="F171" s="239" t="s">
        <v>1600</v>
      </c>
      <c r="G171" s="237"/>
      <c r="H171" s="240">
        <v>299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AT171" s="246" t="s">
        <v>287</v>
      </c>
      <c r="AU171" s="246" t="s">
        <v>90</v>
      </c>
      <c r="AV171" s="12" t="s">
        <v>90</v>
      </c>
      <c r="AW171" s="12" t="s">
        <v>40</v>
      </c>
      <c r="AX171" s="12" t="s">
        <v>79</v>
      </c>
      <c r="AY171" s="246" t="s">
        <v>174</v>
      </c>
    </row>
    <row r="172" s="12" customFormat="1">
      <c r="B172" s="236"/>
      <c r="C172" s="237"/>
      <c r="D172" s="230" t="s">
        <v>287</v>
      </c>
      <c r="E172" s="238" t="s">
        <v>1</v>
      </c>
      <c r="F172" s="239" t="s">
        <v>1601</v>
      </c>
      <c r="G172" s="237"/>
      <c r="H172" s="240">
        <v>55.899999999999999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AT172" s="246" t="s">
        <v>287</v>
      </c>
      <c r="AU172" s="246" t="s">
        <v>90</v>
      </c>
      <c r="AV172" s="12" t="s">
        <v>90</v>
      </c>
      <c r="AW172" s="12" t="s">
        <v>40</v>
      </c>
      <c r="AX172" s="12" t="s">
        <v>79</v>
      </c>
      <c r="AY172" s="246" t="s">
        <v>174</v>
      </c>
    </row>
    <row r="173" s="12" customFormat="1">
      <c r="B173" s="236"/>
      <c r="C173" s="237"/>
      <c r="D173" s="230" t="s">
        <v>287</v>
      </c>
      <c r="E173" s="238" t="s">
        <v>1</v>
      </c>
      <c r="F173" s="239" t="s">
        <v>1602</v>
      </c>
      <c r="G173" s="237"/>
      <c r="H173" s="240">
        <v>851.75999999999999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AT173" s="246" t="s">
        <v>287</v>
      </c>
      <c r="AU173" s="246" t="s">
        <v>90</v>
      </c>
      <c r="AV173" s="12" t="s">
        <v>90</v>
      </c>
      <c r="AW173" s="12" t="s">
        <v>40</v>
      </c>
      <c r="AX173" s="12" t="s">
        <v>79</v>
      </c>
      <c r="AY173" s="246" t="s">
        <v>174</v>
      </c>
    </row>
    <row r="174" s="1" customFormat="1" ht="16.5" customHeight="1">
      <c r="B174" s="37"/>
      <c r="C174" s="218" t="s">
        <v>221</v>
      </c>
      <c r="D174" s="218" t="s">
        <v>175</v>
      </c>
      <c r="E174" s="219" t="s">
        <v>1603</v>
      </c>
      <c r="F174" s="220" t="s">
        <v>1604</v>
      </c>
      <c r="G174" s="221" t="s">
        <v>305</v>
      </c>
      <c r="H174" s="222">
        <v>3385.48</v>
      </c>
      <c r="I174" s="223"/>
      <c r="J174" s="224">
        <f>ROUND(I174*H174,2)</f>
        <v>0</v>
      </c>
      <c r="K174" s="220" t="s">
        <v>274</v>
      </c>
      <c r="L174" s="42"/>
      <c r="M174" s="225" t="s">
        <v>1</v>
      </c>
      <c r="N174" s="226" t="s">
        <v>50</v>
      </c>
      <c r="O174" s="78"/>
      <c r="P174" s="227">
        <f>O174*H174</f>
        <v>0</v>
      </c>
      <c r="Q174" s="227">
        <v>9.0000000000000006E-05</v>
      </c>
      <c r="R174" s="227">
        <f>Q174*H174</f>
        <v>0.3046932</v>
      </c>
      <c r="S174" s="227">
        <v>0.128</v>
      </c>
      <c r="T174" s="228">
        <f>S174*H174</f>
        <v>433.34144000000003</v>
      </c>
      <c r="AR174" s="15" t="s">
        <v>192</v>
      </c>
      <c r="AT174" s="15" t="s">
        <v>175</v>
      </c>
      <c r="AU174" s="15" t="s">
        <v>90</v>
      </c>
      <c r="AY174" s="15" t="s">
        <v>174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5" t="s">
        <v>87</v>
      </c>
      <c r="BK174" s="229">
        <f>ROUND(I174*H174,2)</f>
        <v>0</v>
      </c>
      <c r="BL174" s="15" t="s">
        <v>192</v>
      </c>
      <c r="BM174" s="15" t="s">
        <v>1605</v>
      </c>
    </row>
    <row r="175" s="1" customFormat="1">
      <c r="B175" s="37"/>
      <c r="C175" s="38"/>
      <c r="D175" s="230" t="s">
        <v>181</v>
      </c>
      <c r="E175" s="38"/>
      <c r="F175" s="231" t="s">
        <v>1606</v>
      </c>
      <c r="G175" s="38"/>
      <c r="H175" s="38"/>
      <c r="I175" s="142"/>
      <c r="J175" s="38"/>
      <c r="K175" s="38"/>
      <c r="L175" s="42"/>
      <c r="M175" s="232"/>
      <c r="N175" s="78"/>
      <c r="O175" s="78"/>
      <c r="P175" s="78"/>
      <c r="Q175" s="78"/>
      <c r="R175" s="78"/>
      <c r="S175" s="78"/>
      <c r="T175" s="79"/>
      <c r="AT175" s="15" t="s">
        <v>181</v>
      </c>
      <c r="AU175" s="15" t="s">
        <v>90</v>
      </c>
    </row>
    <row r="176" s="12" customFormat="1">
      <c r="B176" s="236"/>
      <c r="C176" s="237"/>
      <c r="D176" s="230" t="s">
        <v>287</v>
      </c>
      <c r="E176" s="238" t="s">
        <v>1</v>
      </c>
      <c r="F176" s="239" t="s">
        <v>1607</v>
      </c>
      <c r="G176" s="237"/>
      <c r="H176" s="240">
        <v>1300.5999999999999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AT176" s="246" t="s">
        <v>287</v>
      </c>
      <c r="AU176" s="246" t="s">
        <v>90</v>
      </c>
      <c r="AV176" s="12" t="s">
        <v>90</v>
      </c>
      <c r="AW176" s="12" t="s">
        <v>40</v>
      </c>
      <c r="AX176" s="12" t="s">
        <v>79</v>
      </c>
      <c r="AY176" s="246" t="s">
        <v>174</v>
      </c>
    </row>
    <row r="177" s="12" customFormat="1">
      <c r="B177" s="236"/>
      <c r="C177" s="237"/>
      <c r="D177" s="230" t="s">
        <v>287</v>
      </c>
      <c r="E177" s="238" t="s">
        <v>1</v>
      </c>
      <c r="F177" s="239" t="s">
        <v>1608</v>
      </c>
      <c r="G177" s="237"/>
      <c r="H177" s="240">
        <v>57.399999999999999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AT177" s="246" t="s">
        <v>287</v>
      </c>
      <c r="AU177" s="246" t="s">
        <v>90</v>
      </c>
      <c r="AV177" s="12" t="s">
        <v>90</v>
      </c>
      <c r="AW177" s="12" t="s">
        <v>40</v>
      </c>
      <c r="AX177" s="12" t="s">
        <v>79</v>
      </c>
      <c r="AY177" s="246" t="s">
        <v>174</v>
      </c>
    </row>
    <row r="178" s="12" customFormat="1">
      <c r="B178" s="236"/>
      <c r="C178" s="237"/>
      <c r="D178" s="230" t="s">
        <v>287</v>
      </c>
      <c r="E178" s="238" t="s">
        <v>1</v>
      </c>
      <c r="F178" s="239" t="s">
        <v>1609</v>
      </c>
      <c r="G178" s="237"/>
      <c r="H178" s="240">
        <v>14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AT178" s="246" t="s">
        <v>287</v>
      </c>
      <c r="AU178" s="246" t="s">
        <v>90</v>
      </c>
      <c r="AV178" s="12" t="s">
        <v>90</v>
      </c>
      <c r="AW178" s="12" t="s">
        <v>40</v>
      </c>
      <c r="AX178" s="12" t="s">
        <v>79</v>
      </c>
      <c r="AY178" s="246" t="s">
        <v>174</v>
      </c>
    </row>
    <row r="179" s="12" customFormat="1">
      <c r="B179" s="236"/>
      <c r="C179" s="237"/>
      <c r="D179" s="230" t="s">
        <v>287</v>
      </c>
      <c r="E179" s="238" t="s">
        <v>1</v>
      </c>
      <c r="F179" s="239" t="s">
        <v>1610</v>
      </c>
      <c r="G179" s="237"/>
      <c r="H179" s="240">
        <v>151.19999999999999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AT179" s="246" t="s">
        <v>287</v>
      </c>
      <c r="AU179" s="246" t="s">
        <v>90</v>
      </c>
      <c r="AV179" s="12" t="s">
        <v>90</v>
      </c>
      <c r="AW179" s="12" t="s">
        <v>40</v>
      </c>
      <c r="AX179" s="12" t="s">
        <v>79</v>
      </c>
      <c r="AY179" s="246" t="s">
        <v>174</v>
      </c>
    </row>
    <row r="180" s="12" customFormat="1">
      <c r="B180" s="236"/>
      <c r="C180" s="237"/>
      <c r="D180" s="230" t="s">
        <v>287</v>
      </c>
      <c r="E180" s="238" t="s">
        <v>1</v>
      </c>
      <c r="F180" s="239" t="s">
        <v>1611</v>
      </c>
      <c r="G180" s="237"/>
      <c r="H180" s="240">
        <v>196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AT180" s="246" t="s">
        <v>287</v>
      </c>
      <c r="AU180" s="246" t="s">
        <v>90</v>
      </c>
      <c r="AV180" s="12" t="s">
        <v>90</v>
      </c>
      <c r="AW180" s="12" t="s">
        <v>40</v>
      </c>
      <c r="AX180" s="12" t="s">
        <v>79</v>
      </c>
      <c r="AY180" s="246" t="s">
        <v>174</v>
      </c>
    </row>
    <row r="181" s="12" customFormat="1">
      <c r="B181" s="236"/>
      <c r="C181" s="237"/>
      <c r="D181" s="230" t="s">
        <v>287</v>
      </c>
      <c r="E181" s="238" t="s">
        <v>1</v>
      </c>
      <c r="F181" s="239" t="s">
        <v>1612</v>
      </c>
      <c r="G181" s="237"/>
      <c r="H181" s="240">
        <v>106.40000000000001</v>
      </c>
      <c r="I181" s="241"/>
      <c r="J181" s="237"/>
      <c r="K181" s="237"/>
      <c r="L181" s="242"/>
      <c r="M181" s="243"/>
      <c r="N181" s="244"/>
      <c r="O181" s="244"/>
      <c r="P181" s="244"/>
      <c r="Q181" s="244"/>
      <c r="R181" s="244"/>
      <c r="S181" s="244"/>
      <c r="T181" s="245"/>
      <c r="AT181" s="246" t="s">
        <v>287</v>
      </c>
      <c r="AU181" s="246" t="s">
        <v>90</v>
      </c>
      <c r="AV181" s="12" t="s">
        <v>90</v>
      </c>
      <c r="AW181" s="12" t="s">
        <v>40</v>
      </c>
      <c r="AX181" s="12" t="s">
        <v>79</v>
      </c>
      <c r="AY181" s="246" t="s">
        <v>174</v>
      </c>
    </row>
    <row r="182" s="12" customFormat="1">
      <c r="B182" s="236"/>
      <c r="C182" s="237"/>
      <c r="D182" s="230" t="s">
        <v>287</v>
      </c>
      <c r="E182" s="238" t="s">
        <v>1</v>
      </c>
      <c r="F182" s="239" t="s">
        <v>1613</v>
      </c>
      <c r="G182" s="237"/>
      <c r="H182" s="240">
        <v>70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AT182" s="246" t="s">
        <v>287</v>
      </c>
      <c r="AU182" s="246" t="s">
        <v>90</v>
      </c>
      <c r="AV182" s="12" t="s">
        <v>90</v>
      </c>
      <c r="AW182" s="12" t="s">
        <v>40</v>
      </c>
      <c r="AX182" s="12" t="s">
        <v>79</v>
      </c>
      <c r="AY182" s="246" t="s">
        <v>174</v>
      </c>
    </row>
    <row r="183" s="12" customFormat="1">
      <c r="B183" s="236"/>
      <c r="C183" s="237"/>
      <c r="D183" s="230" t="s">
        <v>287</v>
      </c>
      <c r="E183" s="238" t="s">
        <v>1</v>
      </c>
      <c r="F183" s="239" t="s">
        <v>1614</v>
      </c>
      <c r="G183" s="237"/>
      <c r="H183" s="240">
        <v>46.200000000000003</v>
      </c>
      <c r="I183" s="241"/>
      <c r="J183" s="237"/>
      <c r="K183" s="237"/>
      <c r="L183" s="242"/>
      <c r="M183" s="243"/>
      <c r="N183" s="244"/>
      <c r="O183" s="244"/>
      <c r="P183" s="244"/>
      <c r="Q183" s="244"/>
      <c r="R183" s="244"/>
      <c r="S183" s="244"/>
      <c r="T183" s="245"/>
      <c r="AT183" s="246" t="s">
        <v>287</v>
      </c>
      <c r="AU183" s="246" t="s">
        <v>90</v>
      </c>
      <c r="AV183" s="12" t="s">
        <v>90</v>
      </c>
      <c r="AW183" s="12" t="s">
        <v>40</v>
      </c>
      <c r="AX183" s="12" t="s">
        <v>79</v>
      </c>
      <c r="AY183" s="246" t="s">
        <v>174</v>
      </c>
    </row>
    <row r="184" s="12" customFormat="1">
      <c r="B184" s="236"/>
      <c r="C184" s="237"/>
      <c r="D184" s="230" t="s">
        <v>287</v>
      </c>
      <c r="E184" s="238" t="s">
        <v>1</v>
      </c>
      <c r="F184" s="239" t="s">
        <v>1615</v>
      </c>
      <c r="G184" s="237"/>
      <c r="H184" s="240">
        <v>144.19999999999999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AT184" s="246" t="s">
        <v>287</v>
      </c>
      <c r="AU184" s="246" t="s">
        <v>90</v>
      </c>
      <c r="AV184" s="12" t="s">
        <v>90</v>
      </c>
      <c r="AW184" s="12" t="s">
        <v>40</v>
      </c>
      <c r="AX184" s="12" t="s">
        <v>79</v>
      </c>
      <c r="AY184" s="246" t="s">
        <v>174</v>
      </c>
    </row>
    <row r="185" s="12" customFormat="1">
      <c r="B185" s="236"/>
      <c r="C185" s="237"/>
      <c r="D185" s="230" t="s">
        <v>287</v>
      </c>
      <c r="E185" s="238" t="s">
        <v>1</v>
      </c>
      <c r="F185" s="239" t="s">
        <v>1616</v>
      </c>
      <c r="G185" s="237"/>
      <c r="H185" s="240">
        <v>322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AT185" s="246" t="s">
        <v>287</v>
      </c>
      <c r="AU185" s="246" t="s">
        <v>90</v>
      </c>
      <c r="AV185" s="12" t="s">
        <v>90</v>
      </c>
      <c r="AW185" s="12" t="s">
        <v>40</v>
      </c>
      <c r="AX185" s="12" t="s">
        <v>79</v>
      </c>
      <c r="AY185" s="246" t="s">
        <v>174</v>
      </c>
    </row>
    <row r="186" s="12" customFormat="1">
      <c r="B186" s="236"/>
      <c r="C186" s="237"/>
      <c r="D186" s="230" t="s">
        <v>287</v>
      </c>
      <c r="E186" s="238" t="s">
        <v>1</v>
      </c>
      <c r="F186" s="239" t="s">
        <v>1617</v>
      </c>
      <c r="G186" s="237"/>
      <c r="H186" s="240">
        <v>60.200000000000003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AT186" s="246" t="s">
        <v>287</v>
      </c>
      <c r="AU186" s="246" t="s">
        <v>90</v>
      </c>
      <c r="AV186" s="12" t="s">
        <v>90</v>
      </c>
      <c r="AW186" s="12" t="s">
        <v>40</v>
      </c>
      <c r="AX186" s="12" t="s">
        <v>79</v>
      </c>
      <c r="AY186" s="246" t="s">
        <v>174</v>
      </c>
    </row>
    <row r="187" s="12" customFormat="1">
      <c r="B187" s="236"/>
      <c r="C187" s="237"/>
      <c r="D187" s="230" t="s">
        <v>287</v>
      </c>
      <c r="E187" s="238" t="s">
        <v>1</v>
      </c>
      <c r="F187" s="239" t="s">
        <v>1618</v>
      </c>
      <c r="G187" s="237"/>
      <c r="H187" s="240">
        <v>917.27999999999997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AT187" s="246" t="s">
        <v>287</v>
      </c>
      <c r="AU187" s="246" t="s">
        <v>90</v>
      </c>
      <c r="AV187" s="12" t="s">
        <v>90</v>
      </c>
      <c r="AW187" s="12" t="s">
        <v>40</v>
      </c>
      <c r="AX187" s="12" t="s">
        <v>79</v>
      </c>
      <c r="AY187" s="246" t="s">
        <v>174</v>
      </c>
    </row>
    <row r="188" s="1" customFormat="1" ht="16.5" customHeight="1">
      <c r="B188" s="37"/>
      <c r="C188" s="218" t="s">
        <v>225</v>
      </c>
      <c r="D188" s="218" t="s">
        <v>175</v>
      </c>
      <c r="E188" s="219" t="s">
        <v>271</v>
      </c>
      <c r="F188" s="220" t="s">
        <v>272</v>
      </c>
      <c r="G188" s="221" t="s">
        <v>273</v>
      </c>
      <c r="H188" s="222">
        <v>240</v>
      </c>
      <c r="I188" s="223"/>
      <c r="J188" s="224">
        <f>ROUND(I188*H188,2)</f>
        <v>0</v>
      </c>
      <c r="K188" s="220" t="s">
        <v>274</v>
      </c>
      <c r="L188" s="42"/>
      <c r="M188" s="225" t="s">
        <v>1</v>
      </c>
      <c r="N188" s="226" t="s">
        <v>50</v>
      </c>
      <c r="O188" s="78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AR188" s="15" t="s">
        <v>192</v>
      </c>
      <c r="AT188" s="15" t="s">
        <v>175</v>
      </c>
      <c r="AU188" s="15" t="s">
        <v>90</v>
      </c>
      <c r="AY188" s="15" t="s">
        <v>174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5" t="s">
        <v>87</v>
      </c>
      <c r="BK188" s="229">
        <f>ROUND(I188*H188,2)</f>
        <v>0</v>
      </c>
      <c r="BL188" s="15" t="s">
        <v>192</v>
      </c>
      <c r="BM188" s="15" t="s">
        <v>1619</v>
      </c>
    </row>
    <row r="189" s="1" customFormat="1">
      <c r="B189" s="37"/>
      <c r="C189" s="38"/>
      <c r="D189" s="230" t="s">
        <v>181</v>
      </c>
      <c r="E189" s="38"/>
      <c r="F189" s="231" t="s">
        <v>272</v>
      </c>
      <c r="G189" s="38"/>
      <c r="H189" s="38"/>
      <c r="I189" s="142"/>
      <c r="J189" s="38"/>
      <c r="K189" s="38"/>
      <c r="L189" s="42"/>
      <c r="M189" s="232"/>
      <c r="N189" s="78"/>
      <c r="O189" s="78"/>
      <c r="P189" s="78"/>
      <c r="Q189" s="78"/>
      <c r="R189" s="78"/>
      <c r="S189" s="78"/>
      <c r="T189" s="79"/>
      <c r="AT189" s="15" t="s">
        <v>181</v>
      </c>
      <c r="AU189" s="15" t="s">
        <v>90</v>
      </c>
    </row>
    <row r="190" s="12" customFormat="1">
      <c r="B190" s="236"/>
      <c r="C190" s="237"/>
      <c r="D190" s="230" t="s">
        <v>287</v>
      </c>
      <c r="E190" s="238" t="s">
        <v>1</v>
      </c>
      <c r="F190" s="239" t="s">
        <v>1620</v>
      </c>
      <c r="G190" s="237"/>
      <c r="H190" s="240">
        <v>240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AT190" s="246" t="s">
        <v>287</v>
      </c>
      <c r="AU190" s="246" t="s">
        <v>90</v>
      </c>
      <c r="AV190" s="12" t="s">
        <v>90</v>
      </c>
      <c r="AW190" s="12" t="s">
        <v>40</v>
      </c>
      <c r="AX190" s="12" t="s">
        <v>87</v>
      </c>
      <c r="AY190" s="246" t="s">
        <v>174</v>
      </c>
    </row>
    <row r="191" s="1" customFormat="1" ht="16.5" customHeight="1">
      <c r="B191" s="37"/>
      <c r="C191" s="218" t="s">
        <v>229</v>
      </c>
      <c r="D191" s="218" t="s">
        <v>175</v>
      </c>
      <c r="E191" s="219" t="s">
        <v>277</v>
      </c>
      <c r="F191" s="220" t="s">
        <v>278</v>
      </c>
      <c r="G191" s="221" t="s">
        <v>279</v>
      </c>
      <c r="H191" s="222">
        <v>60</v>
      </c>
      <c r="I191" s="223"/>
      <c r="J191" s="224">
        <f>ROUND(I191*H191,2)</f>
        <v>0</v>
      </c>
      <c r="K191" s="220" t="s">
        <v>274</v>
      </c>
      <c r="L191" s="42"/>
      <c r="M191" s="225" t="s">
        <v>1</v>
      </c>
      <c r="N191" s="226" t="s">
        <v>50</v>
      </c>
      <c r="O191" s="78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AR191" s="15" t="s">
        <v>192</v>
      </c>
      <c r="AT191" s="15" t="s">
        <v>175</v>
      </c>
      <c r="AU191" s="15" t="s">
        <v>90</v>
      </c>
      <c r="AY191" s="15" t="s">
        <v>174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5" t="s">
        <v>87</v>
      </c>
      <c r="BK191" s="229">
        <f>ROUND(I191*H191,2)</f>
        <v>0</v>
      </c>
      <c r="BL191" s="15" t="s">
        <v>192</v>
      </c>
      <c r="BM191" s="15" t="s">
        <v>1621</v>
      </c>
    </row>
    <row r="192" s="1" customFormat="1">
      <c r="B192" s="37"/>
      <c r="C192" s="38"/>
      <c r="D192" s="230" t="s">
        <v>181</v>
      </c>
      <c r="E192" s="38"/>
      <c r="F192" s="231" t="s">
        <v>278</v>
      </c>
      <c r="G192" s="38"/>
      <c r="H192" s="38"/>
      <c r="I192" s="142"/>
      <c r="J192" s="38"/>
      <c r="K192" s="38"/>
      <c r="L192" s="42"/>
      <c r="M192" s="232"/>
      <c r="N192" s="78"/>
      <c r="O192" s="78"/>
      <c r="P192" s="78"/>
      <c r="Q192" s="78"/>
      <c r="R192" s="78"/>
      <c r="S192" s="78"/>
      <c r="T192" s="79"/>
      <c r="AT192" s="15" t="s">
        <v>181</v>
      </c>
      <c r="AU192" s="15" t="s">
        <v>90</v>
      </c>
    </row>
    <row r="193" s="12" customFormat="1">
      <c r="B193" s="236"/>
      <c r="C193" s="237"/>
      <c r="D193" s="230" t="s">
        <v>287</v>
      </c>
      <c r="E193" s="238" t="s">
        <v>1</v>
      </c>
      <c r="F193" s="239" t="s">
        <v>594</v>
      </c>
      <c r="G193" s="237"/>
      <c r="H193" s="240">
        <v>60</v>
      </c>
      <c r="I193" s="241"/>
      <c r="J193" s="237"/>
      <c r="K193" s="237"/>
      <c r="L193" s="242"/>
      <c r="M193" s="243"/>
      <c r="N193" s="244"/>
      <c r="O193" s="244"/>
      <c r="P193" s="244"/>
      <c r="Q193" s="244"/>
      <c r="R193" s="244"/>
      <c r="S193" s="244"/>
      <c r="T193" s="245"/>
      <c r="AT193" s="246" t="s">
        <v>287</v>
      </c>
      <c r="AU193" s="246" t="s">
        <v>90</v>
      </c>
      <c r="AV193" s="12" t="s">
        <v>90</v>
      </c>
      <c r="AW193" s="12" t="s">
        <v>40</v>
      </c>
      <c r="AX193" s="12" t="s">
        <v>87</v>
      </c>
      <c r="AY193" s="246" t="s">
        <v>174</v>
      </c>
    </row>
    <row r="194" s="1" customFormat="1" ht="16.5" customHeight="1">
      <c r="B194" s="37"/>
      <c r="C194" s="218" t="s">
        <v>233</v>
      </c>
      <c r="D194" s="218" t="s">
        <v>175</v>
      </c>
      <c r="E194" s="219" t="s">
        <v>1622</v>
      </c>
      <c r="F194" s="220" t="s">
        <v>1623</v>
      </c>
      <c r="G194" s="221" t="s">
        <v>463</v>
      </c>
      <c r="H194" s="222">
        <v>269</v>
      </c>
      <c r="I194" s="223"/>
      <c r="J194" s="224">
        <f>ROUND(I194*H194,2)</f>
        <v>0</v>
      </c>
      <c r="K194" s="220" t="s">
        <v>274</v>
      </c>
      <c r="L194" s="42"/>
      <c r="M194" s="225" t="s">
        <v>1</v>
      </c>
      <c r="N194" s="226" t="s">
        <v>50</v>
      </c>
      <c r="O194" s="78"/>
      <c r="P194" s="227">
        <f>O194*H194</f>
        <v>0</v>
      </c>
      <c r="Q194" s="227">
        <v>0.036900000000000002</v>
      </c>
      <c r="R194" s="227">
        <f>Q194*H194</f>
        <v>9.9260999999999999</v>
      </c>
      <c r="S194" s="227">
        <v>0</v>
      </c>
      <c r="T194" s="228">
        <f>S194*H194</f>
        <v>0</v>
      </c>
      <c r="AR194" s="15" t="s">
        <v>192</v>
      </c>
      <c r="AT194" s="15" t="s">
        <v>175</v>
      </c>
      <c r="AU194" s="15" t="s">
        <v>90</v>
      </c>
      <c r="AY194" s="15" t="s">
        <v>174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5" t="s">
        <v>87</v>
      </c>
      <c r="BK194" s="229">
        <f>ROUND(I194*H194,2)</f>
        <v>0</v>
      </c>
      <c r="BL194" s="15" t="s">
        <v>192</v>
      </c>
      <c r="BM194" s="15" t="s">
        <v>1624</v>
      </c>
    </row>
    <row r="195" s="1" customFormat="1">
      <c r="B195" s="37"/>
      <c r="C195" s="38"/>
      <c r="D195" s="230" t="s">
        <v>181</v>
      </c>
      <c r="E195" s="38"/>
      <c r="F195" s="231" t="s">
        <v>1623</v>
      </c>
      <c r="G195" s="38"/>
      <c r="H195" s="38"/>
      <c r="I195" s="142"/>
      <c r="J195" s="38"/>
      <c r="K195" s="38"/>
      <c r="L195" s="42"/>
      <c r="M195" s="232"/>
      <c r="N195" s="78"/>
      <c r="O195" s="78"/>
      <c r="P195" s="78"/>
      <c r="Q195" s="78"/>
      <c r="R195" s="78"/>
      <c r="S195" s="78"/>
      <c r="T195" s="79"/>
      <c r="AT195" s="15" t="s">
        <v>181</v>
      </c>
      <c r="AU195" s="15" t="s">
        <v>90</v>
      </c>
    </row>
    <row r="196" s="12" customFormat="1">
      <c r="B196" s="236"/>
      <c r="C196" s="237"/>
      <c r="D196" s="230" t="s">
        <v>287</v>
      </c>
      <c r="E196" s="238" t="s">
        <v>1</v>
      </c>
      <c r="F196" s="239" t="s">
        <v>1625</v>
      </c>
      <c r="G196" s="237"/>
      <c r="H196" s="240">
        <v>100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AT196" s="246" t="s">
        <v>287</v>
      </c>
      <c r="AU196" s="246" t="s">
        <v>90</v>
      </c>
      <c r="AV196" s="12" t="s">
        <v>90</v>
      </c>
      <c r="AW196" s="12" t="s">
        <v>40</v>
      </c>
      <c r="AX196" s="12" t="s">
        <v>79</v>
      </c>
      <c r="AY196" s="246" t="s">
        <v>174</v>
      </c>
    </row>
    <row r="197" s="12" customFormat="1">
      <c r="B197" s="236"/>
      <c r="C197" s="237"/>
      <c r="D197" s="230" t="s">
        <v>287</v>
      </c>
      <c r="E197" s="238" t="s">
        <v>1</v>
      </c>
      <c r="F197" s="239" t="s">
        <v>1626</v>
      </c>
      <c r="G197" s="237"/>
      <c r="H197" s="240">
        <v>3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AT197" s="246" t="s">
        <v>287</v>
      </c>
      <c r="AU197" s="246" t="s">
        <v>90</v>
      </c>
      <c r="AV197" s="12" t="s">
        <v>90</v>
      </c>
      <c r="AW197" s="12" t="s">
        <v>40</v>
      </c>
      <c r="AX197" s="12" t="s">
        <v>79</v>
      </c>
      <c r="AY197" s="246" t="s">
        <v>174</v>
      </c>
    </row>
    <row r="198" s="12" customFormat="1">
      <c r="B198" s="236"/>
      <c r="C198" s="237"/>
      <c r="D198" s="230" t="s">
        <v>287</v>
      </c>
      <c r="E198" s="238" t="s">
        <v>1</v>
      </c>
      <c r="F198" s="239" t="s">
        <v>1542</v>
      </c>
      <c r="G198" s="237"/>
      <c r="H198" s="240">
        <v>0</v>
      </c>
      <c r="I198" s="241"/>
      <c r="J198" s="237"/>
      <c r="K198" s="237"/>
      <c r="L198" s="242"/>
      <c r="M198" s="243"/>
      <c r="N198" s="244"/>
      <c r="O198" s="244"/>
      <c r="P198" s="244"/>
      <c r="Q198" s="244"/>
      <c r="R198" s="244"/>
      <c r="S198" s="244"/>
      <c r="T198" s="245"/>
      <c r="AT198" s="246" t="s">
        <v>287</v>
      </c>
      <c r="AU198" s="246" t="s">
        <v>90</v>
      </c>
      <c r="AV198" s="12" t="s">
        <v>90</v>
      </c>
      <c r="AW198" s="12" t="s">
        <v>40</v>
      </c>
      <c r="AX198" s="12" t="s">
        <v>79</v>
      </c>
      <c r="AY198" s="246" t="s">
        <v>174</v>
      </c>
    </row>
    <row r="199" s="12" customFormat="1">
      <c r="B199" s="236"/>
      <c r="C199" s="237"/>
      <c r="D199" s="230" t="s">
        <v>287</v>
      </c>
      <c r="E199" s="238" t="s">
        <v>1</v>
      </c>
      <c r="F199" s="239" t="s">
        <v>1627</v>
      </c>
      <c r="G199" s="237"/>
      <c r="H199" s="240">
        <v>25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AT199" s="246" t="s">
        <v>287</v>
      </c>
      <c r="AU199" s="246" t="s">
        <v>90</v>
      </c>
      <c r="AV199" s="12" t="s">
        <v>90</v>
      </c>
      <c r="AW199" s="12" t="s">
        <v>40</v>
      </c>
      <c r="AX199" s="12" t="s">
        <v>79</v>
      </c>
      <c r="AY199" s="246" t="s">
        <v>174</v>
      </c>
    </row>
    <row r="200" s="12" customFormat="1">
      <c r="B200" s="236"/>
      <c r="C200" s="237"/>
      <c r="D200" s="230" t="s">
        <v>287</v>
      </c>
      <c r="E200" s="238" t="s">
        <v>1</v>
      </c>
      <c r="F200" s="239" t="s">
        <v>1544</v>
      </c>
      <c r="G200" s="237"/>
      <c r="H200" s="240">
        <v>0</v>
      </c>
      <c r="I200" s="241"/>
      <c r="J200" s="237"/>
      <c r="K200" s="237"/>
      <c r="L200" s="242"/>
      <c r="M200" s="243"/>
      <c r="N200" s="244"/>
      <c r="O200" s="244"/>
      <c r="P200" s="244"/>
      <c r="Q200" s="244"/>
      <c r="R200" s="244"/>
      <c r="S200" s="244"/>
      <c r="T200" s="245"/>
      <c r="AT200" s="246" t="s">
        <v>287</v>
      </c>
      <c r="AU200" s="246" t="s">
        <v>90</v>
      </c>
      <c r="AV200" s="12" t="s">
        <v>90</v>
      </c>
      <c r="AW200" s="12" t="s">
        <v>40</v>
      </c>
      <c r="AX200" s="12" t="s">
        <v>79</v>
      </c>
      <c r="AY200" s="246" t="s">
        <v>174</v>
      </c>
    </row>
    <row r="201" s="12" customFormat="1">
      <c r="B201" s="236"/>
      <c r="C201" s="237"/>
      <c r="D201" s="230" t="s">
        <v>287</v>
      </c>
      <c r="E201" s="238" t="s">
        <v>1</v>
      </c>
      <c r="F201" s="239" t="s">
        <v>1628</v>
      </c>
      <c r="G201" s="237"/>
      <c r="H201" s="240">
        <v>30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AT201" s="246" t="s">
        <v>287</v>
      </c>
      <c r="AU201" s="246" t="s">
        <v>90</v>
      </c>
      <c r="AV201" s="12" t="s">
        <v>90</v>
      </c>
      <c r="AW201" s="12" t="s">
        <v>40</v>
      </c>
      <c r="AX201" s="12" t="s">
        <v>79</v>
      </c>
      <c r="AY201" s="246" t="s">
        <v>174</v>
      </c>
    </row>
    <row r="202" s="12" customFormat="1">
      <c r="B202" s="236"/>
      <c r="C202" s="237"/>
      <c r="D202" s="230" t="s">
        <v>287</v>
      </c>
      <c r="E202" s="238" t="s">
        <v>1</v>
      </c>
      <c r="F202" s="239" t="s">
        <v>1546</v>
      </c>
      <c r="G202" s="237"/>
      <c r="H202" s="240">
        <v>0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AT202" s="246" t="s">
        <v>287</v>
      </c>
      <c r="AU202" s="246" t="s">
        <v>90</v>
      </c>
      <c r="AV202" s="12" t="s">
        <v>90</v>
      </c>
      <c r="AW202" s="12" t="s">
        <v>40</v>
      </c>
      <c r="AX202" s="12" t="s">
        <v>79</v>
      </c>
      <c r="AY202" s="246" t="s">
        <v>174</v>
      </c>
    </row>
    <row r="203" s="12" customFormat="1">
      <c r="B203" s="236"/>
      <c r="C203" s="237"/>
      <c r="D203" s="230" t="s">
        <v>287</v>
      </c>
      <c r="E203" s="238" t="s">
        <v>1</v>
      </c>
      <c r="F203" s="239" t="s">
        <v>1629</v>
      </c>
      <c r="G203" s="237"/>
      <c r="H203" s="240">
        <v>5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AT203" s="246" t="s">
        <v>287</v>
      </c>
      <c r="AU203" s="246" t="s">
        <v>90</v>
      </c>
      <c r="AV203" s="12" t="s">
        <v>90</v>
      </c>
      <c r="AW203" s="12" t="s">
        <v>40</v>
      </c>
      <c r="AX203" s="12" t="s">
        <v>79</v>
      </c>
      <c r="AY203" s="246" t="s">
        <v>174</v>
      </c>
    </row>
    <row r="204" s="12" customFormat="1">
      <c r="B204" s="236"/>
      <c r="C204" s="237"/>
      <c r="D204" s="230" t="s">
        <v>287</v>
      </c>
      <c r="E204" s="238" t="s">
        <v>1</v>
      </c>
      <c r="F204" s="239" t="s">
        <v>1630</v>
      </c>
      <c r="G204" s="237"/>
      <c r="H204" s="240">
        <v>3</v>
      </c>
      <c r="I204" s="241"/>
      <c r="J204" s="237"/>
      <c r="K204" s="237"/>
      <c r="L204" s="242"/>
      <c r="M204" s="243"/>
      <c r="N204" s="244"/>
      <c r="O204" s="244"/>
      <c r="P204" s="244"/>
      <c r="Q204" s="244"/>
      <c r="R204" s="244"/>
      <c r="S204" s="244"/>
      <c r="T204" s="245"/>
      <c r="AT204" s="246" t="s">
        <v>287</v>
      </c>
      <c r="AU204" s="246" t="s">
        <v>90</v>
      </c>
      <c r="AV204" s="12" t="s">
        <v>90</v>
      </c>
      <c r="AW204" s="12" t="s">
        <v>40</v>
      </c>
      <c r="AX204" s="12" t="s">
        <v>79</v>
      </c>
      <c r="AY204" s="246" t="s">
        <v>174</v>
      </c>
    </row>
    <row r="205" s="12" customFormat="1">
      <c r="B205" s="236"/>
      <c r="C205" s="237"/>
      <c r="D205" s="230" t="s">
        <v>287</v>
      </c>
      <c r="E205" s="238" t="s">
        <v>1</v>
      </c>
      <c r="F205" s="239" t="s">
        <v>1631</v>
      </c>
      <c r="G205" s="237"/>
      <c r="H205" s="240">
        <v>3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AT205" s="246" t="s">
        <v>287</v>
      </c>
      <c r="AU205" s="246" t="s">
        <v>90</v>
      </c>
      <c r="AV205" s="12" t="s">
        <v>90</v>
      </c>
      <c r="AW205" s="12" t="s">
        <v>40</v>
      </c>
      <c r="AX205" s="12" t="s">
        <v>79</v>
      </c>
      <c r="AY205" s="246" t="s">
        <v>174</v>
      </c>
    </row>
    <row r="206" s="12" customFormat="1">
      <c r="B206" s="236"/>
      <c r="C206" s="237"/>
      <c r="D206" s="230" t="s">
        <v>287</v>
      </c>
      <c r="E206" s="238" t="s">
        <v>1</v>
      </c>
      <c r="F206" s="239" t="s">
        <v>1550</v>
      </c>
      <c r="G206" s="237"/>
      <c r="H206" s="240">
        <v>0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AT206" s="246" t="s">
        <v>287</v>
      </c>
      <c r="AU206" s="246" t="s">
        <v>90</v>
      </c>
      <c r="AV206" s="12" t="s">
        <v>90</v>
      </c>
      <c r="AW206" s="12" t="s">
        <v>40</v>
      </c>
      <c r="AX206" s="12" t="s">
        <v>79</v>
      </c>
      <c r="AY206" s="246" t="s">
        <v>174</v>
      </c>
    </row>
    <row r="207" s="12" customFormat="1">
      <c r="B207" s="236"/>
      <c r="C207" s="237"/>
      <c r="D207" s="230" t="s">
        <v>287</v>
      </c>
      <c r="E207" s="238" t="s">
        <v>1</v>
      </c>
      <c r="F207" s="239" t="s">
        <v>1632</v>
      </c>
      <c r="G207" s="237"/>
      <c r="H207" s="240">
        <v>100</v>
      </c>
      <c r="I207" s="241"/>
      <c r="J207" s="237"/>
      <c r="K207" s="237"/>
      <c r="L207" s="242"/>
      <c r="M207" s="243"/>
      <c r="N207" s="244"/>
      <c r="O207" s="244"/>
      <c r="P207" s="244"/>
      <c r="Q207" s="244"/>
      <c r="R207" s="244"/>
      <c r="S207" s="244"/>
      <c r="T207" s="245"/>
      <c r="AT207" s="246" t="s">
        <v>287</v>
      </c>
      <c r="AU207" s="246" t="s">
        <v>90</v>
      </c>
      <c r="AV207" s="12" t="s">
        <v>90</v>
      </c>
      <c r="AW207" s="12" t="s">
        <v>40</v>
      </c>
      <c r="AX207" s="12" t="s">
        <v>79</v>
      </c>
      <c r="AY207" s="246" t="s">
        <v>174</v>
      </c>
    </row>
    <row r="208" s="1" customFormat="1" ht="16.5" customHeight="1">
      <c r="B208" s="37"/>
      <c r="C208" s="218" t="s">
        <v>8</v>
      </c>
      <c r="D208" s="218" t="s">
        <v>175</v>
      </c>
      <c r="E208" s="219" t="s">
        <v>1633</v>
      </c>
      <c r="F208" s="220" t="s">
        <v>1634</v>
      </c>
      <c r="G208" s="221" t="s">
        <v>284</v>
      </c>
      <c r="H208" s="222">
        <v>267.87799999999999</v>
      </c>
      <c r="I208" s="223"/>
      <c r="J208" s="224">
        <f>ROUND(I208*H208,2)</f>
        <v>0</v>
      </c>
      <c r="K208" s="220" t="s">
        <v>274</v>
      </c>
      <c r="L208" s="42"/>
      <c r="M208" s="225" t="s">
        <v>1</v>
      </c>
      <c r="N208" s="226" t="s">
        <v>50</v>
      </c>
      <c r="O208" s="78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AR208" s="15" t="s">
        <v>192</v>
      </c>
      <c r="AT208" s="15" t="s">
        <v>175</v>
      </c>
      <c r="AU208" s="15" t="s">
        <v>90</v>
      </c>
      <c r="AY208" s="15" t="s">
        <v>174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5" t="s">
        <v>87</v>
      </c>
      <c r="BK208" s="229">
        <f>ROUND(I208*H208,2)</f>
        <v>0</v>
      </c>
      <c r="BL208" s="15" t="s">
        <v>192</v>
      </c>
      <c r="BM208" s="15" t="s">
        <v>1635</v>
      </c>
    </row>
    <row r="209" s="1" customFormat="1">
      <c r="B209" s="37"/>
      <c r="C209" s="38"/>
      <c r="D209" s="230" t="s">
        <v>181</v>
      </c>
      <c r="E209" s="38"/>
      <c r="F209" s="231" t="s">
        <v>1636</v>
      </c>
      <c r="G209" s="38"/>
      <c r="H209" s="38"/>
      <c r="I209" s="142"/>
      <c r="J209" s="38"/>
      <c r="K209" s="38"/>
      <c r="L209" s="42"/>
      <c r="M209" s="232"/>
      <c r="N209" s="78"/>
      <c r="O209" s="78"/>
      <c r="P209" s="78"/>
      <c r="Q209" s="78"/>
      <c r="R209" s="78"/>
      <c r="S209" s="78"/>
      <c r="T209" s="79"/>
      <c r="AT209" s="15" t="s">
        <v>181</v>
      </c>
      <c r="AU209" s="15" t="s">
        <v>90</v>
      </c>
    </row>
    <row r="210" s="12" customFormat="1">
      <c r="B210" s="236"/>
      <c r="C210" s="237"/>
      <c r="D210" s="230" t="s">
        <v>287</v>
      </c>
      <c r="E210" s="238" t="s">
        <v>1</v>
      </c>
      <c r="F210" s="239" t="s">
        <v>1637</v>
      </c>
      <c r="G210" s="237"/>
      <c r="H210" s="240">
        <v>89.858000000000004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AT210" s="246" t="s">
        <v>287</v>
      </c>
      <c r="AU210" s="246" t="s">
        <v>90</v>
      </c>
      <c r="AV210" s="12" t="s">
        <v>90</v>
      </c>
      <c r="AW210" s="12" t="s">
        <v>40</v>
      </c>
      <c r="AX210" s="12" t="s">
        <v>79</v>
      </c>
      <c r="AY210" s="246" t="s">
        <v>174</v>
      </c>
    </row>
    <row r="211" s="12" customFormat="1">
      <c r="B211" s="236"/>
      <c r="C211" s="237"/>
      <c r="D211" s="230" t="s">
        <v>287</v>
      </c>
      <c r="E211" s="238" t="s">
        <v>1</v>
      </c>
      <c r="F211" s="239" t="s">
        <v>1638</v>
      </c>
      <c r="G211" s="237"/>
      <c r="H211" s="240">
        <v>3.972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AT211" s="246" t="s">
        <v>287</v>
      </c>
      <c r="AU211" s="246" t="s">
        <v>90</v>
      </c>
      <c r="AV211" s="12" t="s">
        <v>90</v>
      </c>
      <c r="AW211" s="12" t="s">
        <v>40</v>
      </c>
      <c r="AX211" s="12" t="s">
        <v>79</v>
      </c>
      <c r="AY211" s="246" t="s">
        <v>174</v>
      </c>
    </row>
    <row r="212" s="12" customFormat="1">
      <c r="B212" s="236"/>
      <c r="C212" s="237"/>
      <c r="D212" s="230" t="s">
        <v>287</v>
      </c>
      <c r="E212" s="238" t="s">
        <v>1</v>
      </c>
      <c r="F212" s="239" t="s">
        <v>1639</v>
      </c>
      <c r="G212" s="237"/>
      <c r="H212" s="240">
        <v>0.80000000000000004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AT212" s="246" t="s">
        <v>287</v>
      </c>
      <c r="AU212" s="246" t="s">
        <v>90</v>
      </c>
      <c r="AV212" s="12" t="s">
        <v>90</v>
      </c>
      <c r="AW212" s="12" t="s">
        <v>40</v>
      </c>
      <c r="AX212" s="12" t="s">
        <v>79</v>
      </c>
      <c r="AY212" s="246" t="s">
        <v>174</v>
      </c>
    </row>
    <row r="213" s="12" customFormat="1">
      <c r="B213" s="236"/>
      <c r="C213" s="237"/>
      <c r="D213" s="230" t="s">
        <v>287</v>
      </c>
      <c r="E213" s="238" t="s">
        <v>1</v>
      </c>
      <c r="F213" s="239" t="s">
        <v>1640</v>
      </c>
      <c r="G213" s="237"/>
      <c r="H213" s="240">
        <v>15.135999999999999</v>
      </c>
      <c r="I213" s="241"/>
      <c r="J213" s="237"/>
      <c r="K213" s="237"/>
      <c r="L213" s="242"/>
      <c r="M213" s="243"/>
      <c r="N213" s="244"/>
      <c r="O213" s="244"/>
      <c r="P213" s="244"/>
      <c r="Q213" s="244"/>
      <c r="R213" s="244"/>
      <c r="S213" s="244"/>
      <c r="T213" s="245"/>
      <c r="AT213" s="246" t="s">
        <v>287</v>
      </c>
      <c r="AU213" s="246" t="s">
        <v>90</v>
      </c>
      <c r="AV213" s="12" t="s">
        <v>90</v>
      </c>
      <c r="AW213" s="12" t="s">
        <v>40</v>
      </c>
      <c r="AX213" s="12" t="s">
        <v>79</v>
      </c>
      <c r="AY213" s="246" t="s">
        <v>174</v>
      </c>
    </row>
    <row r="214" s="12" customFormat="1">
      <c r="B214" s="236"/>
      <c r="C214" s="237"/>
      <c r="D214" s="230" t="s">
        <v>287</v>
      </c>
      <c r="E214" s="238" t="s">
        <v>1</v>
      </c>
      <c r="F214" s="239" t="s">
        <v>1641</v>
      </c>
      <c r="G214" s="237"/>
      <c r="H214" s="240">
        <v>13.752000000000001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AT214" s="246" t="s">
        <v>287</v>
      </c>
      <c r="AU214" s="246" t="s">
        <v>90</v>
      </c>
      <c r="AV214" s="12" t="s">
        <v>90</v>
      </c>
      <c r="AW214" s="12" t="s">
        <v>40</v>
      </c>
      <c r="AX214" s="12" t="s">
        <v>79</v>
      </c>
      <c r="AY214" s="246" t="s">
        <v>174</v>
      </c>
    </row>
    <row r="215" s="12" customFormat="1">
      <c r="B215" s="236"/>
      <c r="C215" s="237"/>
      <c r="D215" s="230" t="s">
        <v>287</v>
      </c>
      <c r="E215" s="238" t="s">
        <v>1</v>
      </c>
      <c r="F215" s="239" t="s">
        <v>1642</v>
      </c>
      <c r="G215" s="237"/>
      <c r="H215" s="240">
        <v>17.472000000000001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AT215" s="246" t="s">
        <v>287</v>
      </c>
      <c r="AU215" s="246" t="s">
        <v>90</v>
      </c>
      <c r="AV215" s="12" t="s">
        <v>90</v>
      </c>
      <c r="AW215" s="12" t="s">
        <v>40</v>
      </c>
      <c r="AX215" s="12" t="s">
        <v>79</v>
      </c>
      <c r="AY215" s="246" t="s">
        <v>174</v>
      </c>
    </row>
    <row r="216" s="12" customFormat="1">
      <c r="B216" s="236"/>
      <c r="C216" s="237"/>
      <c r="D216" s="230" t="s">
        <v>287</v>
      </c>
      <c r="E216" s="238" t="s">
        <v>1</v>
      </c>
      <c r="F216" s="239" t="s">
        <v>1643</v>
      </c>
      <c r="G216" s="237"/>
      <c r="H216" s="240">
        <v>4.2880000000000003</v>
      </c>
      <c r="I216" s="241"/>
      <c r="J216" s="237"/>
      <c r="K216" s="237"/>
      <c r="L216" s="242"/>
      <c r="M216" s="243"/>
      <c r="N216" s="244"/>
      <c r="O216" s="244"/>
      <c r="P216" s="244"/>
      <c r="Q216" s="244"/>
      <c r="R216" s="244"/>
      <c r="S216" s="244"/>
      <c r="T216" s="245"/>
      <c r="AT216" s="246" t="s">
        <v>287</v>
      </c>
      <c r="AU216" s="246" t="s">
        <v>90</v>
      </c>
      <c r="AV216" s="12" t="s">
        <v>90</v>
      </c>
      <c r="AW216" s="12" t="s">
        <v>40</v>
      </c>
      <c r="AX216" s="12" t="s">
        <v>79</v>
      </c>
      <c r="AY216" s="246" t="s">
        <v>174</v>
      </c>
    </row>
    <row r="217" s="12" customFormat="1">
      <c r="B217" s="236"/>
      <c r="C217" s="237"/>
      <c r="D217" s="230" t="s">
        <v>287</v>
      </c>
      <c r="E217" s="238" t="s">
        <v>1</v>
      </c>
      <c r="F217" s="239" t="s">
        <v>1644</v>
      </c>
      <c r="G217" s="237"/>
      <c r="H217" s="240">
        <v>5.6799999999999997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AT217" s="246" t="s">
        <v>287</v>
      </c>
      <c r="AU217" s="246" t="s">
        <v>90</v>
      </c>
      <c r="AV217" s="12" t="s">
        <v>90</v>
      </c>
      <c r="AW217" s="12" t="s">
        <v>40</v>
      </c>
      <c r="AX217" s="12" t="s">
        <v>79</v>
      </c>
      <c r="AY217" s="246" t="s">
        <v>174</v>
      </c>
    </row>
    <row r="218" s="12" customFormat="1">
      <c r="B218" s="236"/>
      <c r="C218" s="237"/>
      <c r="D218" s="230" t="s">
        <v>287</v>
      </c>
      <c r="E218" s="238" t="s">
        <v>1</v>
      </c>
      <c r="F218" s="239" t="s">
        <v>1645</v>
      </c>
      <c r="G218" s="237"/>
      <c r="H218" s="240">
        <v>11.327999999999999</v>
      </c>
      <c r="I218" s="241"/>
      <c r="J218" s="237"/>
      <c r="K218" s="237"/>
      <c r="L218" s="242"/>
      <c r="M218" s="243"/>
      <c r="N218" s="244"/>
      <c r="O218" s="244"/>
      <c r="P218" s="244"/>
      <c r="Q218" s="244"/>
      <c r="R218" s="244"/>
      <c r="S218" s="244"/>
      <c r="T218" s="245"/>
      <c r="AT218" s="246" t="s">
        <v>287</v>
      </c>
      <c r="AU218" s="246" t="s">
        <v>90</v>
      </c>
      <c r="AV218" s="12" t="s">
        <v>90</v>
      </c>
      <c r="AW218" s="12" t="s">
        <v>40</v>
      </c>
      <c r="AX218" s="12" t="s">
        <v>79</v>
      </c>
      <c r="AY218" s="246" t="s">
        <v>174</v>
      </c>
    </row>
    <row r="219" s="12" customFormat="1">
      <c r="B219" s="236"/>
      <c r="C219" s="237"/>
      <c r="D219" s="230" t="s">
        <v>287</v>
      </c>
      <c r="E219" s="238" t="s">
        <v>1</v>
      </c>
      <c r="F219" s="239" t="s">
        <v>1646</v>
      </c>
      <c r="G219" s="237"/>
      <c r="H219" s="240">
        <v>47.335999999999999</v>
      </c>
      <c r="I219" s="241"/>
      <c r="J219" s="237"/>
      <c r="K219" s="237"/>
      <c r="L219" s="242"/>
      <c r="M219" s="243"/>
      <c r="N219" s="244"/>
      <c r="O219" s="244"/>
      <c r="P219" s="244"/>
      <c r="Q219" s="244"/>
      <c r="R219" s="244"/>
      <c r="S219" s="244"/>
      <c r="T219" s="245"/>
      <c r="AT219" s="246" t="s">
        <v>287</v>
      </c>
      <c r="AU219" s="246" t="s">
        <v>90</v>
      </c>
      <c r="AV219" s="12" t="s">
        <v>90</v>
      </c>
      <c r="AW219" s="12" t="s">
        <v>40</v>
      </c>
      <c r="AX219" s="12" t="s">
        <v>79</v>
      </c>
      <c r="AY219" s="246" t="s">
        <v>174</v>
      </c>
    </row>
    <row r="220" s="12" customFormat="1">
      <c r="B220" s="236"/>
      <c r="C220" s="237"/>
      <c r="D220" s="230" t="s">
        <v>287</v>
      </c>
      <c r="E220" s="238" t="s">
        <v>1</v>
      </c>
      <c r="F220" s="239" t="s">
        <v>1647</v>
      </c>
      <c r="G220" s="237"/>
      <c r="H220" s="240">
        <v>3.4399999999999999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AT220" s="246" t="s">
        <v>287</v>
      </c>
      <c r="AU220" s="246" t="s">
        <v>90</v>
      </c>
      <c r="AV220" s="12" t="s">
        <v>90</v>
      </c>
      <c r="AW220" s="12" t="s">
        <v>40</v>
      </c>
      <c r="AX220" s="12" t="s">
        <v>79</v>
      </c>
      <c r="AY220" s="246" t="s">
        <v>174</v>
      </c>
    </row>
    <row r="221" s="12" customFormat="1">
      <c r="B221" s="236"/>
      <c r="C221" s="237"/>
      <c r="D221" s="230" t="s">
        <v>287</v>
      </c>
      <c r="E221" s="238" t="s">
        <v>1</v>
      </c>
      <c r="F221" s="239" t="s">
        <v>1648</v>
      </c>
      <c r="G221" s="237"/>
      <c r="H221" s="240">
        <v>54.816000000000002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AT221" s="246" t="s">
        <v>287</v>
      </c>
      <c r="AU221" s="246" t="s">
        <v>90</v>
      </c>
      <c r="AV221" s="12" t="s">
        <v>90</v>
      </c>
      <c r="AW221" s="12" t="s">
        <v>40</v>
      </c>
      <c r="AX221" s="12" t="s">
        <v>79</v>
      </c>
      <c r="AY221" s="246" t="s">
        <v>174</v>
      </c>
    </row>
    <row r="222" s="1" customFormat="1" ht="16.5" customHeight="1">
      <c r="B222" s="37"/>
      <c r="C222" s="218" t="s">
        <v>347</v>
      </c>
      <c r="D222" s="218" t="s">
        <v>175</v>
      </c>
      <c r="E222" s="219" t="s">
        <v>962</v>
      </c>
      <c r="F222" s="220" t="s">
        <v>963</v>
      </c>
      <c r="G222" s="221" t="s">
        <v>284</v>
      </c>
      <c r="H222" s="222">
        <v>133.93899999999999</v>
      </c>
      <c r="I222" s="223"/>
      <c r="J222" s="224">
        <f>ROUND(I222*H222,2)</f>
        <v>0</v>
      </c>
      <c r="K222" s="220" t="s">
        <v>274</v>
      </c>
      <c r="L222" s="42"/>
      <c r="M222" s="225" t="s">
        <v>1</v>
      </c>
      <c r="N222" s="226" t="s">
        <v>50</v>
      </c>
      <c r="O222" s="78"/>
      <c r="P222" s="227">
        <f>O222*H222</f>
        <v>0</v>
      </c>
      <c r="Q222" s="227">
        <v>0</v>
      </c>
      <c r="R222" s="227">
        <f>Q222*H222</f>
        <v>0</v>
      </c>
      <c r="S222" s="227">
        <v>0</v>
      </c>
      <c r="T222" s="228">
        <f>S222*H222</f>
        <v>0</v>
      </c>
      <c r="AR222" s="15" t="s">
        <v>192</v>
      </c>
      <c r="AT222" s="15" t="s">
        <v>175</v>
      </c>
      <c r="AU222" s="15" t="s">
        <v>90</v>
      </c>
      <c r="AY222" s="15" t="s">
        <v>174</v>
      </c>
      <c r="BE222" s="229">
        <f>IF(N222="základní",J222,0)</f>
        <v>0</v>
      </c>
      <c r="BF222" s="229">
        <f>IF(N222="snížená",J222,0)</f>
        <v>0</v>
      </c>
      <c r="BG222" s="229">
        <f>IF(N222="zákl. přenesená",J222,0)</f>
        <v>0</v>
      </c>
      <c r="BH222" s="229">
        <f>IF(N222="sníž. přenesená",J222,0)</f>
        <v>0</v>
      </c>
      <c r="BI222" s="229">
        <f>IF(N222="nulová",J222,0)</f>
        <v>0</v>
      </c>
      <c r="BJ222" s="15" t="s">
        <v>87</v>
      </c>
      <c r="BK222" s="229">
        <f>ROUND(I222*H222,2)</f>
        <v>0</v>
      </c>
      <c r="BL222" s="15" t="s">
        <v>192</v>
      </c>
      <c r="BM222" s="15" t="s">
        <v>1649</v>
      </c>
    </row>
    <row r="223" s="1" customFormat="1">
      <c r="B223" s="37"/>
      <c r="C223" s="38"/>
      <c r="D223" s="230" t="s">
        <v>181</v>
      </c>
      <c r="E223" s="38"/>
      <c r="F223" s="231" t="s">
        <v>963</v>
      </c>
      <c r="G223" s="38"/>
      <c r="H223" s="38"/>
      <c r="I223" s="142"/>
      <c r="J223" s="38"/>
      <c r="K223" s="38"/>
      <c r="L223" s="42"/>
      <c r="M223" s="232"/>
      <c r="N223" s="78"/>
      <c r="O223" s="78"/>
      <c r="P223" s="78"/>
      <c r="Q223" s="78"/>
      <c r="R223" s="78"/>
      <c r="S223" s="78"/>
      <c r="T223" s="79"/>
      <c r="AT223" s="15" t="s">
        <v>181</v>
      </c>
      <c r="AU223" s="15" t="s">
        <v>90</v>
      </c>
    </row>
    <row r="224" s="12" customFormat="1">
      <c r="B224" s="236"/>
      <c r="C224" s="237"/>
      <c r="D224" s="230" t="s">
        <v>287</v>
      </c>
      <c r="E224" s="238" t="s">
        <v>1</v>
      </c>
      <c r="F224" s="239" t="s">
        <v>1650</v>
      </c>
      <c r="G224" s="237"/>
      <c r="H224" s="240">
        <v>44.929000000000002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AT224" s="246" t="s">
        <v>287</v>
      </c>
      <c r="AU224" s="246" t="s">
        <v>90</v>
      </c>
      <c r="AV224" s="12" t="s">
        <v>90</v>
      </c>
      <c r="AW224" s="12" t="s">
        <v>40</v>
      </c>
      <c r="AX224" s="12" t="s">
        <v>79</v>
      </c>
      <c r="AY224" s="246" t="s">
        <v>174</v>
      </c>
    </row>
    <row r="225" s="12" customFormat="1">
      <c r="B225" s="236"/>
      <c r="C225" s="237"/>
      <c r="D225" s="230" t="s">
        <v>287</v>
      </c>
      <c r="E225" s="238" t="s">
        <v>1</v>
      </c>
      <c r="F225" s="239" t="s">
        <v>1651</v>
      </c>
      <c r="G225" s="237"/>
      <c r="H225" s="240">
        <v>1.986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AT225" s="246" t="s">
        <v>287</v>
      </c>
      <c r="AU225" s="246" t="s">
        <v>90</v>
      </c>
      <c r="AV225" s="12" t="s">
        <v>90</v>
      </c>
      <c r="AW225" s="12" t="s">
        <v>40</v>
      </c>
      <c r="AX225" s="12" t="s">
        <v>79</v>
      </c>
      <c r="AY225" s="246" t="s">
        <v>174</v>
      </c>
    </row>
    <row r="226" s="12" customFormat="1">
      <c r="B226" s="236"/>
      <c r="C226" s="237"/>
      <c r="D226" s="230" t="s">
        <v>287</v>
      </c>
      <c r="E226" s="238" t="s">
        <v>1</v>
      </c>
      <c r="F226" s="239" t="s">
        <v>1652</v>
      </c>
      <c r="G226" s="237"/>
      <c r="H226" s="240">
        <v>0.40000000000000002</v>
      </c>
      <c r="I226" s="241"/>
      <c r="J226" s="237"/>
      <c r="K226" s="237"/>
      <c r="L226" s="242"/>
      <c r="M226" s="243"/>
      <c r="N226" s="244"/>
      <c r="O226" s="244"/>
      <c r="P226" s="244"/>
      <c r="Q226" s="244"/>
      <c r="R226" s="244"/>
      <c r="S226" s="244"/>
      <c r="T226" s="245"/>
      <c r="AT226" s="246" t="s">
        <v>287</v>
      </c>
      <c r="AU226" s="246" t="s">
        <v>90</v>
      </c>
      <c r="AV226" s="12" t="s">
        <v>90</v>
      </c>
      <c r="AW226" s="12" t="s">
        <v>40</v>
      </c>
      <c r="AX226" s="12" t="s">
        <v>79</v>
      </c>
      <c r="AY226" s="246" t="s">
        <v>174</v>
      </c>
    </row>
    <row r="227" s="12" customFormat="1">
      <c r="B227" s="236"/>
      <c r="C227" s="237"/>
      <c r="D227" s="230" t="s">
        <v>287</v>
      </c>
      <c r="E227" s="238" t="s">
        <v>1</v>
      </c>
      <c r="F227" s="239" t="s">
        <v>1653</v>
      </c>
      <c r="G227" s="237"/>
      <c r="H227" s="240">
        <v>7.5679999999999996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AT227" s="246" t="s">
        <v>287</v>
      </c>
      <c r="AU227" s="246" t="s">
        <v>90</v>
      </c>
      <c r="AV227" s="12" t="s">
        <v>90</v>
      </c>
      <c r="AW227" s="12" t="s">
        <v>40</v>
      </c>
      <c r="AX227" s="12" t="s">
        <v>79</v>
      </c>
      <c r="AY227" s="246" t="s">
        <v>174</v>
      </c>
    </row>
    <row r="228" s="12" customFormat="1">
      <c r="B228" s="236"/>
      <c r="C228" s="237"/>
      <c r="D228" s="230" t="s">
        <v>287</v>
      </c>
      <c r="E228" s="238" t="s">
        <v>1</v>
      </c>
      <c r="F228" s="239" t="s">
        <v>1654</v>
      </c>
      <c r="G228" s="237"/>
      <c r="H228" s="240">
        <v>6.8760000000000003</v>
      </c>
      <c r="I228" s="241"/>
      <c r="J228" s="237"/>
      <c r="K228" s="237"/>
      <c r="L228" s="242"/>
      <c r="M228" s="243"/>
      <c r="N228" s="244"/>
      <c r="O228" s="244"/>
      <c r="P228" s="244"/>
      <c r="Q228" s="244"/>
      <c r="R228" s="244"/>
      <c r="S228" s="244"/>
      <c r="T228" s="245"/>
      <c r="AT228" s="246" t="s">
        <v>287</v>
      </c>
      <c r="AU228" s="246" t="s">
        <v>90</v>
      </c>
      <c r="AV228" s="12" t="s">
        <v>90</v>
      </c>
      <c r="AW228" s="12" t="s">
        <v>40</v>
      </c>
      <c r="AX228" s="12" t="s">
        <v>79</v>
      </c>
      <c r="AY228" s="246" t="s">
        <v>174</v>
      </c>
    </row>
    <row r="229" s="12" customFormat="1">
      <c r="B229" s="236"/>
      <c r="C229" s="237"/>
      <c r="D229" s="230" t="s">
        <v>287</v>
      </c>
      <c r="E229" s="238" t="s">
        <v>1</v>
      </c>
      <c r="F229" s="239" t="s">
        <v>1655</v>
      </c>
      <c r="G229" s="237"/>
      <c r="H229" s="240">
        <v>8.7360000000000007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AT229" s="246" t="s">
        <v>287</v>
      </c>
      <c r="AU229" s="246" t="s">
        <v>90</v>
      </c>
      <c r="AV229" s="12" t="s">
        <v>90</v>
      </c>
      <c r="AW229" s="12" t="s">
        <v>40</v>
      </c>
      <c r="AX229" s="12" t="s">
        <v>79</v>
      </c>
      <c r="AY229" s="246" t="s">
        <v>174</v>
      </c>
    </row>
    <row r="230" s="12" customFormat="1">
      <c r="B230" s="236"/>
      <c r="C230" s="237"/>
      <c r="D230" s="230" t="s">
        <v>287</v>
      </c>
      <c r="E230" s="238" t="s">
        <v>1</v>
      </c>
      <c r="F230" s="239" t="s">
        <v>1656</v>
      </c>
      <c r="G230" s="237"/>
      <c r="H230" s="240">
        <v>2.1440000000000001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AT230" s="246" t="s">
        <v>287</v>
      </c>
      <c r="AU230" s="246" t="s">
        <v>90</v>
      </c>
      <c r="AV230" s="12" t="s">
        <v>90</v>
      </c>
      <c r="AW230" s="12" t="s">
        <v>40</v>
      </c>
      <c r="AX230" s="12" t="s">
        <v>79</v>
      </c>
      <c r="AY230" s="246" t="s">
        <v>174</v>
      </c>
    </row>
    <row r="231" s="12" customFormat="1">
      <c r="B231" s="236"/>
      <c r="C231" s="237"/>
      <c r="D231" s="230" t="s">
        <v>287</v>
      </c>
      <c r="E231" s="238" t="s">
        <v>1</v>
      </c>
      <c r="F231" s="239" t="s">
        <v>1657</v>
      </c>
      <c r="G231" s="237"/>
      <c r="H231" s="240">
        <v>2.8399999999999999</v>
      </c>
      <c r="I231" s="241"/>
      <c r="J231" s="237"/>
      <c r="K231" s="237"/>
      <c r="L231" s="242"/>
      <c r="M231" s="243"/>
      <c r="N231" s="244"/>
      <c r="O231" s="244"/>
      <c r="P231" s="244"/>
      <c r="Q231" s="244"/>
      <c r="R231" s="244"/>
      <c r="S231" s="244"/>
      <c r="T231" s="245"/>
      <c r="AT231" s="246" t="s">
        <v>287</v>
      </c>
      <c r="AU231" s="246" t="s">
        <v>90</v>
      </c>
      <c r="AV231" s="12" t="s">
        <v>90</v>
      </c>
      <c r="AW231" s="12" t="s">
        <v>40</v>
      </c>
      <c r="AX231" s="12" t="s">
        <v>79</v>
      </c>
      <c r="AY231" s="246" t="s">
        <v>174</v>
      </c>
    </row>
    <row r="232" s="12" customFormat="1">
      <c r="B232" s="236"/>
      <c r="C232" s="237"/>
      <c r="D232" s="230" t="s">
        <v>287</v>
      </c>
      <c r="E232" s="238" t="s">
        <v>1</v>
      </c>
      <c r="F232" s="239" t="s">
        <v>1658</v>
      </c>
      <c r="G232" s="237"/>
      <c r="H232" s="240">
        <v>5.6639999999999997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AT232" s="246" t="s">
        <v>287</v>
      </c>
      <c r="AU232" s="246" t="s">
        <v>90</v>
      </c>
      <c r="AV232" s="12" t="s">
        <v>90</v>
      </c>
      <c r="AW232" s="12" t="s">
        <v>40</v>
      </c>
      <c r="AX232" s="12" t="s">
        <v>79</v>
      </c>
      <c r="AY232" s="246" t="s">
        <v>174</v>
      </c>
    </row>
    <row r="233" s="12" customFormat="1">
      <c r="B233" s="236"/>
      <c r="C233" s="237"/>
      <c r="D233" s="230" t="s">
        <v>287</v>
      </c>
      <c r="E233" s="238" t="s">
        <v>1</v>
      </c>
      <c r="F233" s="239" t="s">
        <v>1659</v>
      </c>
      <c r="G233" s="237"/>
      <c r="H233" s="240">
        <v>23.667999999999999</v>
      </c>
      <c r="I233" s="241"/>
      <c r="J233" s="237"/>
      <c r="K233" s="237"/>
      <c r="L233" s="242"/>
      <c r="M233" s="243"/>
      <c r="N233" s="244"/>
      <c r="O233" s="244"/>
      <c r="P233" s="244"/>
      <c r="Q233" s="244"/>
      <c r="R233" s="244"/>
      <c r="S233" s="244"/>
      <c r="T233" s="245"/>
      <c r="AT233" s="246" t="s">
        <v>287</v>
      </c>
      <c r="AU233" s="246" t="s">
        <v>90</v>
      </c>
      <c r="AV233" s="12" t="s">
        <v>90</v>
      </c>
      <c r="AW233" s="12" t="s">
        <v>40</v>
      </c>
      <c r="AX233" s="12" t="s">
        <v>79</v>
      </c>
      <c r="AY233" s="246" t="s">
        <v>174</v>
      </c>
    </row>
    <row r="234" s="12" customFormat="1">
      <c r="B234" s="236"/>
      <c r="C234" s="237"/>
      <c r="D234" s="230" t="s">
        <v>287</v>
      </c>
      <c r="E234" s="238" t="s">
        <v>1</v>
      </c>
      <c r="F234" s="239" t="s">
        <v>1660</v>
      </c>
      <c r="G234" s="237"/>
      <c r="H234" s="240">
        <v>1.72</v>
      </c>
      <c r="I234" s="241"/>
      <c r="J234" s="237"/>
      <c r="K234" s="237"/>
      <c r="L234" s="242"/>
      <c r="M234" s="243"/>
      <c r="N234" s="244"/>
      <c r="O234" s="244"/>
      <c r="P234" s="244"/>
      <c r="Q234" s="244"/>
      <c r="R234" s="244"/>
      <c r="S234" s="244"/>
      <c r="T234" s="245"/>
      <c r="AT234" s="246" t="s">
        <v>287</v>
      </c>
      <c r="AU234" s="246" t="s">
        <v>90</v>
      </c>
      <c r="AV234" s="12" t="s">
        <v>90</v>
      </c>
      <c r="AW234" s="12" t="s">
        <v>40</v>
      </c>
      <c r="AX234" s="12" t="s">
        <v>79</v>
      </c>
      <c r="AY234" s="246" t="s">
        <v>174</v>
      </c>
    </row>
    <row r="235" s="12" customFormat="1">
      <c r="B235" s="236"/>
      <c r="C235" s="237"/>
      <c r="D235" s="230" t="s">
        <v>287</v>
      </c>
      <c r="E235" s="238" t="s">
        <v>1</v>
      </c>
      <c r="F235" s="239" t="s">
        <v>1661</v>
      </c>
      <c r="G235" s="237"/>
      <c r="H235" s="240">
        <v>27.408000000000001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AT235" s="246" t="s">
        <v>287</v>
      </c>
      <c r="AU235" s="246" t="s">
        <v>90</v>
      </c>
      <c r="AV235" s="12" t="s">
        <v>90</v>
      </c>
      <c r="AW235" s="12" t="s">
        <v>40</v>
      </c>
      <c r="AX235" s="12" t="s">
        <v>79</v>
      </c>
      <c r="AY235" s="246" t="s">
        <v>174</v>
      </c>
    </row>
    <row r="236" s="1" customFormat="1" ht="16.5" customHeight="1">
      <c r="B236" s="37"/>
      <c r="C236" s="218" t="s">
        <v>353</v>
      </c>
      <c r="D236" s="218" t="s">
        <v>175</v>
      </c>
      <c r="E236" s="219" t="s">
        <v>1662</v>
      </c>
      <c r="F236" s="220" t="s">
        <v>1663</v>
      </c>
      <c r="G236" s="221" t="s">
        <v>284</v>
      </c>
      <c r="H236" s="222">
        <v>971.50999999999999</v>
      </c>
      <c r="I236" s="223"/>
      <c r="J236" s="224">
        <f>ROUND(I236*H236,2)</f>
        <v>0</v>
      </c>
      <c r="K236" s="220" t="s">
        <v>274</v>
      </c>
      <c r="L236" s="42"/>
      <c r="M236" s="225" t="s">
        <v>1</v>
      </c>
      <c r="N236" s="226" t="s">
        <v>50</v>
      </c>
      <c r="O236" s="78"/>
      <c r="P236" s="227">
        <f>O236*H236</f>
        <v>0</v>
      </c>
      <c r="Q236" s="227">
        <v>0</v>
      </c>
      <c r="R236" s="227">
        <f>Q236*H236</f>
        <v>0</v>
      </c>
      <c r="S236" s="227">
        <v>0</v>
      </c>
      <c r="T236" s="228">
        <f>S236*H236</f>
        <v>0</v>
      </c>
      <c r="AR236" s="15" t="s">
        <v>192</v>
      </c>
      <c r="AT236" s="15" t="s">
        <v>175</v>
      </c>
      <c r="AU236" s="15" t="s">
        <v>90</v>
      </c>
      <c r="AY236" s="15" t="s">
        <v>174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5" t="s">
        <v>87</v>
      </c>
      <c r="BK236" s="229">
        <f>ROUND(I236*H236,2)</f>
        <v>0</v>
      </c>
      <c r="BL236" s="15" t="s">
        <v>192</v>
      </c>
      <c r="BM236" s="15" t="s">
        <v>1664</v>
      </c>
    </row>
    <row r="237" s="1" customFormat="1">
      <c r="B237" s="37"/>
      <c r="C237" s="38"/>
      <c r="D237" s="230" t="s">
        <v>181</v>
      </c>
      <c r="E237" s="38"/>
      <c r="F237" s="231" t="s">
        <v>1665</v>
      </c>
      <c r="G237" s="38"/>
      <c r="H237" s="38"/>
      <c r="I237" s="142"/>
      <c r="J237" s="38"/>
      <c r="K237" s="38"/>
      <c r="L237" s="42"/>
      <c r="M237" s="232"/>
      <c r="N237" s="78"/>
      <c r="O237" s="78"/>
      <c r="P237" s="78"/>
      <c r="Q237" s="78"/>
      <c r="R237" s="78"/>
      <c r="S237" s="78"/>
      <c r="T237" s="79"/>
      <c r="AT237" s="15" t="s">
        <v>181</v>
      </c>
      <c r="AU237" s="15" t="s">
        <v>90</v>
      </c>
    </row>
    <row r="238" s="12" customFormat="1">
      <c r="B238" s="236"/>
      <c r="C238" s="237"/>
      <c r="D238" s="230" t="s">
        <v>287</v>
      </c>
      <c r="E238" s="238" t="s">
        <v>1</v>
      </c>
      <c r="F238" s="239" t="s">
        <v>1666</v>
      </c>
      <c r="G238" s="237"/>
      <c r="H238" s="240">
        <v>359.43000000000001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AT238" s="246" t="s">
        <v>287</v>
      </c>
      <c r="AU238" s="246" t="s">
        <v>90</v>
      </c>
      <c r="AV238" s="12" t="s">
        <v>90</v>
      </c>
      <c r="AW238" s="12" t="s">
        <v>40</v>
      </c>
      <c r="AX238" s="12" t="s">
        <v>79</v>
      </c>
      <c r="AY238" s="246" t="s">
        <v>174</v>
      </c>
    </row>
    <row r="239" s="12" customFormat="1">
      <c r="B239" s="236"/>
      <c r="C239" s="237"/>
      <c r="D239" s="230" t="s">
        <v>287</v>
      </c>
      <c r="E239" s="238" t="s">
        <v>1</v>
      </c>
      <c r="F239" s="239" t="s">
        <v>1667</v>
      </c>
      <c r="G239" s="237"/>
      <c r="H239" s="240">
        <v>15.888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AT239" s="246" t="s">
        <v>287</v>
      </c>
      <c r="AU239" s="246" t="s">
        <v>90</v>
      </c>
      <c r="AV239" s="12" t="s">
        <v>90</v>
      </c>
      <c r="AW239" s="12" t="s">
        <v>40</v>
      </c>
      <c r="AX239" s="12" t="s">
        <v>79</v>
      </c>
      <c r="AY239" s="246" t="s">
        <v>174</v>
      </c>
    </row>
    <row r="240" s="12" customFormat="1">
      <c r="B240" s="236"/>
      <c r="C240" s="237"/>
      <c r="D240" s="230" t="s">
        <v>287</v>
      </c>
      <c r="E240" s="238" t="s">
        <v>1</v>
      </c>
      <c r="F240" s="239" t="s">
        <v>1668</v>
      </c>
      <c r="G240" s="237"/>
      <c r="H240" s="240">
        <v>3.2000000000000002</v>
      </c>
      <c r="I240" s="241"/>
      <c r="J240" s="237"/>
      <c r="K240" s="237"/>
      <c r="L240" s="242"/>
      <c r="M240" s="243"/>
      <c r="N240" s="244"/>
      <c r="O240" s="244"/>
      <c r="P240" s="244"/>
      <c r="Q240" s="244"/>
      <c r="R240" s="244"/>
      <c r="S240" s="244"/>
      <c r="T240" s="245"/>
      <c r="AT240" s="246" t="s">
        <v>287</v>
      </c>
      <c r="AU240" s="246" t="s">
        <v>90</v>
      </c>
      <c r="AV240" s="12" t="s">
        <v>90</v>
      </c>
      <c r="AW240" s="12" t="s">
        <v>40</v>
      </c>
      <c r="AX240" s="12" t="s">
        <v>79</v>
      </c>
      <c r="AY240" s="246" t="s">
        <v>174</v>
      </c>
    </row>
    <row r="241" s="12" customFormat="1">
      <c r="B241" s="236"/>
      <c r="C241" s="237"/>
      <c r="D241" s="230" t="s">
        <v>287</v>
      </c>
      <c r="E241" s="238" t="s">
        <v>1</v>
      </c>
      <c r="F241" s="239" t="s">
        <v>1669</v>
      </c>
      <c r="G241" s="237"/>
      <c r="H241" s="240">
        <v>60.543999999999997</v>
      </c>
      <c r="I241" s="241"/>
      <c r="J241" s="237"/>
      <c r="K241" s="237"/>
      <c r="L241" s="242"/>
      <c r="M241" s="243"/>
      <c r="N241" s="244"/>
      <c r="O241" s="244"/>
      <c r="P241" s="244"/>
      <c r="Q241" s="244"/>
      <c r="R241" s="244"/>
      <c r="S241" s="244"/>
      <c r="T241" s="245"/>
      <c r="AT241" s="246" t="s">
        <v>287</v>
      </c>
      <c r="AU241" s="246" t="s">
        <v>90</v>
      </c>
      <c r="AV241" s="12" t="s">
        <v>90</v>
      </c>
      <c r="AW241" s="12" t="s">
        <v>40</v>
      </c>
      <c r="AX241" s="12" t="s">
        <v>79</v>
      </c>
      <c r="AY241" s="246" t="s">
        <v>174</v>
      </c>
    </row>
    <row r="242" s="12" customFormat="1">
      <c r="B242" s="236"/>
      <c r="C242" s="237"/>
      <c r="D242" s="230" t="s">
        <v>287</v>
      </c>
      <c r="E242" s="238" t="s">
        <v>1</v>
      </c>
      <c r="F242" s="239" t="s">
        <v>1670</v>
      </c>
      <c r="G242" s="237"/>
      <c r="H242" s="240">
        <v>55.008000000000003</v>
      </c>
      <c r="I242" s="241"/>
      <c r="J242" s="237"/>
      <c r="K242" s="237"/>
      <c r="L242" s="242"/>
      <c r="M242" s="243"/>
      <c r="N242" s="244"/>
      <c r="O242" s="244"/>
      <c r="P242" s="244"/>
      <c r="Q242" s="244"/>
      <c r="R242" s="244"/>
      <c r="S242" s="244"/>
      <c r="T242" s="245"/>
      <c r="AT242" s="246" t="s">
        <v>287</v>
      </c>
      <c r="AU242" s="246" t="s">
        <v>90</v>
      </c>
      <c r="AV242" s="12" t="s">
        <v>90</v>
      </c>
      <c r="AW242" s="12" t="s">
        <v>40</v>
      </c>
      <c r="AX242" s="12" t="s">
        <v>79</v>
      </c>
      <c r="AY242" s="246" t="s">
        <v>174</v>
      </c>
    </row>
    <row r="243" s="12" customFormat="1">
      <c r="B243" s="236"/>
      <c r="C243" s="237"/>
      <c r="D243" s="230" t="s">
        <v>287</v>
      </c>
      <c r="E243" s="238" t="s">
        <v>1</v>
      </c>
      <c r="F243" s="239" t="s">
        <v>1671</v>
      </c>
      <c r="G243" s="237"/>
      <c r="H243" s="240">
        <v>69.888000000000005</v>
      </c>
      <c r="I243" s="241"/>
      <c r="J243" s="237"/>
      <c r="K243" s="237"/>
      <c r="L243" s="242"/>
      <c r="M243" s="243"/>
      <c r="N243" s="244"/>
      <c r="O243" s="244"/>
      <c r="P243" s="244"/>
      <c r="Q243" s="244"/>
      <c r="R243" s="244"/>
      <c r="S243" s="244"/>
      <c r="T243" s="245"/>
      <c r="AT243" s="246" t="s">
        <v>287</v>
      </c>
      <c r="AU243" s="246" t="s">
        <v>90</v>
      </c>
      <c r="AV243" s="12" t="s">
        <v>90</v>
      </c>
      <c r="AW243" s="12" t="s">
        <v>40</v>
      </c>
      <c r="AX243" s="12" t="s">
        <v>79</v>
      </c>
      <c r="AY243" s="246" t="s">
        <v>174</v>
      </c>
    </row>
    <row r="244" s="12" customFormat="1">
      <c r="B244" s="236"/>
      <c r="C244" s="237"/>
      <c r="D244" s="230" t="s">
        <v>287</v>
      </c>
      <c r="E244" s="238" t="s">
        <v>1</v>
      </c>
      <c r="F244" s="239" t="s">
        <v>1672</v>
      </c>
      <c r="G244" s="237"/>
      <c r="H244" s="240">
        <v>17.152000000000001</v>
      </c>
      <c r="I244" s="241"/>
      <c r="J244" s="237"/>
      <c r="K244" s="237"/>
      <c r="L244" s="242"/>
      <c r="M244" s="243"/>
      <c r="N244" s="244"/>
      <c r="O244" s="244"/>
      <c r="P244" s="244"/>
      <c r="Q244" s="244"/>
      <c r="R244" s="244"/>
      <c r="S244" s="244"/>
      <c r="T244" s="245"/>
      <c r="AT244" s="246" t="s">
        <v>287</v>
      </c>
      <c r="AU244" s="246" t="s">
        <v>90</v>
      </c>
      <c r="AV244" s="12" t="s">
        <v>90</v>
      </c>
      <c r="AW244" s="12" t="s">
        <v>40</v>
      </c>
      <c r="AX244" s="12" t="s">
        <v>79</v>
      </c>
      <c r="AY244" s="246" t="s">
        <v>174</v>
      </c>
    </row>
    <row r="245" s="12" customFormat="1">
      <c r="B245" s="236"/>
      <c r="C245" s="237"/>
      <c r="D245" s="230" t="s">
        <v>287</v>
      </c>
      <c r="E245" s="238" t="s">
        <v>1</v>
      </c>
      <c r="F245" s="239" t="s">
        <v>1673</v>
      </c>
      <c r="G245" s="237"/>
      <c r="H245" s="240">
        <v>22.719999999999999</v>
      </c>
      <c r="I245" s="241"/>
      <c r="J245" s="237"/>
      <c r="K245" s="237"/>
      <c r="L245" s="242"/>
      <c r="M245" s="243"/>
      <c r="N245" s="244"/>
      <c r="O245" s="244"/>
      <c r="P245" s="244"/>
      <c r="Q245" s="244"/>
      <c r="R245" s="244"/>
      <c r="S245" s="244"/>
      <c r="T245" s="245"/>
      <c r="AT245" s="246" t="s">
        <v>287</v>
      </c>
      <c r="AU245" s="246" t="s">
        <v>90</v>
      </c>
      <c r="AV245" s="12" t="s">
        <v>90</v>
      </c>
      <c r="AW245" s="12" t="s">
        <v>40</v>
      </c>
      <c r="AX245" s="12" t="s">
        <v>79</v>
      </c>
      <c r="AY245" s="246" t="s">
        <v>174</v>
      </c>
    </row>
    <row r="246" s="12" customFormat="1">
      <c r="B246" s="236"/>
      <c r="C246" s="237"/>
      <c r="D246" s="230" t="s">
        <v>287</v>
      </c>
      <c r="E246" s="238" t="s">
        <v>1</v>
      </c>
      <c r="F246" s="239" t="s">
        <v>1674</v>
      </c>
      <c r="G246" s="237"/>
      <c r="H246" s="240">
        <v>45.311999999999998</v>
      </c>
      <c r="I246" s="241"/>
      <c r="J246" s="237"/>
      <c r="K246" s="237"/>
      <c r="L246" s="242"/>
      <c r="M246" s="243"/>
      <c r="N246" s="244"/>
      <c r="O246" s="244"/>
      <c r="P246" s="244"/>
      <c r="Q246" s="244"/>
      <c r="R246" s="244"/>
      <c r="S246" s="244"/>
      <c r="T246" s="245"/>
      <c r="AT246" s="246" t="s">
        <v>287</v>
      </c>
      <c r="AU246" s="246" t="s">
        <v>90</v>
      </c>
      <c r="AV246" s="12" t="s">
        <v>90</v>
      </c>
      <c r="AW246" s="12" t="s">
        <v>40</v>
      </c>
      <c r="AX246" s="12" t="s">
        <v>79</v>
      </c>
      <c r="AY246" s="246" t="s">
        <v>174</v>
      </c>
    </row>
    <row r="247" s="12" customFormat="1">
      <c r="B247" s="236"/>
      <c r="C247" s="237"/>
      <c r="D247" s="230" t="s">
        <v>287</v>
      </c>
      <c r="E247" s="238" t="s">
        <v>1</v>
      </c>
      <c r="F247" s="239" t="s">
        <v>1675</v>
      </c>
      <c r="G247" s="237"/>
      <c r="H247" s="240">
        <v>189.34399999999999</v>
      </c>
      <c r="I247" s="241"/>
      <c r="J247" s="237"/>
      <c r="K247" s="237"/>
      <c r="L247" s="242"/>
      <c r="M247" s="243"/>
      <c r="N247" s="244"/>
      <c r="O247" s="244"/>
      <c r="P247" s="244"/>
      <c r="Q247" s="244"/>
      <c r="R247" s="244"/>
      <c r="S247" s="244"/>
      <c r="T247" s="245"/>
      <c r="AT247" s="246" t="s">
        <v>287</v>
      </c>
      <c r="AU247" s="246" t="s">
        <v>90</v>
      </c>
      <c r="AV247" s="12" t="s">
        <v>90</v>
      </c>
      <c r="AW247" s="12" t="s">
        <v>40</v>
      </c>
      <c r="AX247" s="12" t="s">
        <v>79</v>
      </c>
      <c r="AY247" s="246" t="s">
        <v>174</v>
      </c>
    </row>
    <row r="248" s="12" customFormat="1">
      <c r="B248" s="236"/>
      <c r="C248" s="237"/>
      <c r="D248" s="230" t="s">
        <v>287</v>
      </c>
      <c r="E248" s="238" t="s">
        <v>1</v>
      </c>
      <c r="F248" s="239" t="s">
        <v>1676</v>
      </c>
      <c r="G248" s="237"/>
      <c r="H248" s="240">
        <v>13.76</v>
      </c>
      <c r="I248" s="241"/>
      <c r="J248" s="237"/>
      <c r="K248" s="237"/>
      <c r="L248" s="242"/>
      <c r="M248" s="243"/>
      <c r="N248" s="244"/>
      <c r="O248" s="244"/>
      <c r="P248" s="244"/>
      <c r="Q248" s="244"/>
      <c r="R248" s="244"/>
      <c r="S248" s="244"/>
      <c r="T248" s="245"/>
      <c r="AT248" s="246" t="s">
        <v>287</v>
      </c>
      <c r="AU248" s="246" t="s">
        <v>90</v>
      </c>
      <c r="AV248" s="12" t="s">
        <v>90</v>
      </c>
      <c r="AW248" s="12" t="s">
        <v>40</v>
      </c>
      <c r="AX248" s="12" t="s">
        <v>79</v>
      </c>
      <c r="AY248" s="246" t="s">
        <v>174</v>
      </c>
    </row>
    <row r="249" s="12" customFormat="1">
      <c r="B249" s="236"/>
      <c r="C249" s="237"/>
      <c r="D249" s="230" t="s">
        <v>287</v>
      </c>
      <c r="E249" s="238" t="s">
        <v>1</v>
      </c>
      <c r="F249" s="239" t="s">
        <v>1677</v>
      </c>
      <c r="G249" s="237"/>
      <c r="H249" s="240">
        <v>219.26400000000001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AT249" s="246" t="s">
        <v>287</v>
      </c>
      <c r="AU249" s="246" t="s">
        <v>90</v>
      </c>
      <c r="AV249" s="12" t="s">
        <v>90</v>
      </c>
      <c r="AW249" s="12" t="s">
        <v>40</v>
      </c>
      <c r="AX249" s="12" t="s">
        <v>79</v>
      </c>
      <c r="AY249" s="246" t="s">
        <v>174</v>
      </c>
    </row>
    <row r="250" s="12" customFormat="1">
      <c r="B250" s="236"/>
      <c r="C250" s="237"/>
      <c r="D250" s="230" t="s">
        <v>287</v>
      </c>
      <c r="E250" s="238" t="s">
        <v>1</v>
      </c>
      <c r="F250" s="239" t="s">
        <v>1678</v>
      </c>
      <c r="G250" s="237"/>
      <c r="H250" s="240">
        <v>-100</v>
      </c>
      <c r="I250" s="241"/>
      <c r="J250" s="237"/>
      <c r="K250" s="237"/>
      <c r="L250" s="242"/>
      <c r="M250" s="243"/>
      <c r="N250" s="244"/>
      <c r="O250" s="244"/>
      <c r="P250" s="244"/>
      <c r="Q250" s="244"/>
      <c r="R250" s="244"/>
      <c r="S250" s="244"/>
      <c r="T250" s="245"/>
      <c r="AT250" s="246" t="s">
        <v>287</v>
      </c>
      <c r="AU250" s="246" t="s">
        <v>90</v>
      </c>
      <c r="AV250" s="12" t="s">
        <v>90</v>
      </c>
      <c r="AW250" s="12" t="s">
        <v>40</v>
      </c>
      <c r="AX250" s="12" t="s">
        <v>79</v>
      </c>
      <c r="AY250" s="246" t="s">
        <v>174</v>
      </c>
    </row>
    <row r="251" s="1" customFormat="1" ht="16.5" customHeight="1">
      <c r="B251" s="37"/>
      <c r="C251" s="218" t="s">
        <v>359</v>
      </c>
      <c r="D251" s="218" t="s">
        <v>175</v>
      </c>
      <c r="E251" s="219" t="s">
        <v>1679</v>
      </c>
      <c r="F251" s="220" t="s">
        <v>1680</v>
      </c>
      <c r="G251" s="221" t="s">
        <v>284</v>
      </c>
      <c r="H251" s="222">
        <v>312.05000000000001</v>
      </c>
      <c r="I251" s="223"/>
      <c r="J251" s="224">
        <f>ROUND(I251*H251,2)</f>
        <v>0</v>
      </c>
      <c r="K251" s="220" t="s">
        <v>274</v>
      </c>
      <c r="L251" s="42"/>
      <c r="M251" s="225" t="s">
        <v>1</v>
      </c>
      <c r="N251" s="226" t="s">
        <v>50</v>
      </c>
      <c r="O251" s="78"/>
      <c r="P251" s="227">
        <f>O251*H251</f>
        <v>0</v>
      </c>
      <c r="Q251" s="227">
        <v>0</v>
      </c>
      <c r="R251" s="227">
        <f>Q251*H251</f>
        <v>0</v>
      </c>
      <c r="S251" s="227">
        <v>0</v>
      </c>
      <c r="T251" s="228">
        <f>S251*H251</f>
        <v>0</v>
      </c>
      <c r="AR251" s="15" t="s">
        <v>192</v>
      </c>
      <c r="AT251" s="15" t="s">
        <v>175</v>
      </c>
      <c r="AU251" s="15" t="s">
        <v>90</v>
      </c>
      <c r="AY251" s="15" t="s">
        <v>174</v>
      </c>
      <c r="BE251" s="229">
        <f>IF(N251="základní",J251,0)</f>
        <v>0</v>
      </c>
      <c r="BF251" s="229">
        <f>IF(N251="snížená",J251,0)</f>
        <v>0</v>
      </c>
      <c r="BG251" s="229">
        <f>IF(N251="zákl. přenesená",J251,0)</f>
        <v>0</v>
      </c>
      <c r="BH251" s="229">
        <f>IF(N251="sníž. přenesená",J251,0)</f>
        <v>0</v>
      </c>
      <c r="BI251" s="229">
        <f>IF(N251="nulová",J251,0)</f>
        <v>0</v>
      </c>
      <c r="BJ251" s="15" t="s">
        <v>87</v>
      </c>
      <c r="BK251" s="229">
        <f>ROUND(I251*H251,2)</f>
        <v>0</v>
      </c>
      <c r="BL251" s="15" t="s">
        <v>192</v>
      </c>
      <c r="BM251" s="15" t="s">
        <v>1681</v>
      </c>
    </row>
    <row r="252" s="1" customFormat="1">
      <c r="B252" s="37"/>
      <c r="C252" s="38"/>
      <c r="D252" s="230" t="s">
        <v>181</v>
      </c>
      <c r="E252" s="38"/>
      <c r="F252" s="231" t="s">
        <v>1680</v>
      </c>
      <c r="G252" s="38"/>
      <c r="H252" s="38"/>
      <c r="I252" s="142"/>
      <c r="J252" s="38"/>
      <c r="K252" s="38"/>
      <c r="L252" s="42"/>
      <c r="M252" s="232"/>
      <c r="N252" s="78"/>
      <c r="O252" s="78"/>
      <c r="P252" s="78"/>
      <c r="Q252" s="78"/>
      <c r="R252" s="78"/>
      <c r="S252" s="78"/>
      <c r="T252" s="79"/>
      <c r="AT252" s="15" t="s">
        <v>181</v>
      </c>
      <c r="AU252" s="15" t="s">
        <v>90</v>
      </c>
    </row>
    <row r="253" s="12" customFormat="1">
      <c r="B253" s="236"/>
      <c r="C253" s="237"/>
      <c r="D253" s="230" t="s">
        <v>287</v>
      </c>
      <c r="E253" s="238" t="s">
        <v>1</v>
      </c>
      <c r="F253" s="239" t="s">
        <v>1682</v>
      </c>
      <c r="G253" s="237"/>
      <c r="H253" s="240">
        <v>312.05000000000001</v>
      </c>
      <c r="I253" s="241"/>
      <c r="J253" s="237"/>
      <c r="K253" s="237"/>
      <c r="L253" s="242"/>
      <c r="M253" s="243"/>
      <c r="N253" s="244"/>
      <c r="O253" s="244"/>
      <c r="P253" s="244"/>
      <c r="Q253" s="244"/>
      <c r="R253" s="244"/>
      <c r="S253" s="244"/>
      <c r="T253" s="245"/>
      <c r="AT253" s="246" t="s">
        <v>287</v>
      </c>
      <c r="AU253" s="246" t="s">
        <v>90</v>
      </c>
      <c r="AV253" s="12" t="s">
        <v>90</v>
      </c>
      <c r="AW253" s="12" t="s">
        <v>40</v>
      </c>
      <c r="AX253" s="12" t="s">
        <v>87</v>
      </c>
      <c r="AY253" s="246" t="s">
        <v>174</v>
      </c>
    </row>
    <row r="254" s="1" customFormat="1" ht="16.5" customHeight="1">
      <c r="B254" s="37"/>
      <c r="C254" s="218" t="s">
        <v>364</v>
      </c>
      <c r="D254" s="218" t="s">
        <v>175</v>
      </c>
      <c r="E254" s="219" t="s">
        <v>1683</v>
      </c>
      <c r="F254" s="220" t="s">
        <v>1684</v>
      </c>
      <c r="G254" s="221" t="s">
        <v>284</v>
      </c>
      <c r="H254" s="222">
        <v>100</v>
      </c>
      <c r="I254" s="223"/>
      <c r="J254" s="224">
        <f>ROUND(I254*H254,2)</f>
        <v>0</v>
      </c>
      <c r="K254" s="220" t="s">
        <v>274</v>
      </c>
      <c r="L254" s="42"/>
      <c r="M254" s="225" t="s">
        <v>1</v>
      </c>
      <c r="N254" s="226" t="s">
        <v>50</v>
      </c>
      <c r="O254" s="78"/>
      <c r="P254" s="227">
        <f>O254*H254</f>
        <v>0</v>
      </c>
      <c r="Q254" s="227">
        <v>0</v>
      </c>
      <c r="R254" s="227">
        <f>Q254*H254</f>
        <v>0</v>
      </c>
      <c r="S254" s="227">
        <v>0</v>
      </c>
      <c r="T254" s="228">
        <f>S254*H254</f>
        <v>0</v>
      </c>
      <c r="AR254" s="15" t="s">
        <v>192</v>
      </c>
      <c r="AT254" s="15" t="s">
        <v>175</v>
      </c>
      <c r="AU254" s="15" t="s">
        <v>90</v>
      </c>
      <c r="AY254" s="15" t="s">
        <v>174</v>
      </c>
      <c r="BE254" s="229">
        <f>IF(N254="základní",J254,0)</f>
        <v>0</v>
      </c>
      <c r="BF254" s="229">
        <f>IF(N254="snížená",J254,0)</f>
        <v>0</v>
      </c>
      <c r="BG254" s="229">
        <f>IF(N254="zákl. přenesená",J254,0)</f>
        <v>0</v>
      </c>
      <c r="BH254" s="229">
        <f>IF(N254="sníž. přenesená",J254,0)</f>
        <v>0</v>
      </c>
      <c r="BI254" s="229">
        <f>IF(N254="nulová",J254,0)</f>
        <v>0</v>
      </c>
      <c r="BJ254" s="15" t="s">
        <v>87</v>
      </c>
      <c r="BK254" s="229">
        <f>ROUND(I254*H254,2)</f>
        <v>0</v>
      </c>
      <c r="BL254" s="15" t="s">
        <v>192</v>
      </c>
      <c r="BM254" s="15" t="s">
        <v>1685</v>
      </c>
    </row>
    <row r="255" s="1" customFormat="1">
      <c r="B255" s="37"/>
      <c r="C255" s="38"/>
      <c r="D255" s="230" t="s">
        <v>181</v>
      </c>
      <c r="E255" s="38"/>
      <c r="F255" s="231" t="s">
        <v>1686</v>
      </c>
      <c r="G255" s="38"/>
      <c r="H255" s="38"/>
      <c r="I255" s="142"/>
      <c r="J255" s="38"/>
      <c r="K255" s="38"/>
      <c r="L255" s="42"/>
      <c r="M255" s="232"/>
      <c r="N255" s="78"/>
      <c r="O255" s="78"/>
      <c r="P255" s="78"/>
      <c r="Q255" s="78"/>
      <c r="R255" s="78"/>
      <c r="S255" s="78"/>
      <c r="T255" s="79"/>
      <c r="AT255" s="15" t="s">
        <v>181</v>
      </c>
      <c r="AU255" s="15" t="s">
        <v>90</v>
      </c>
    </row>
    <row r="256" s="12" customFormat="1">
      <c r="B256" s="236"/>
      <c r="C256" s="237"/>
      <c r="D256" s="230" t="s">
        <v>287</v>
      </c>
      <c r="E256" s="238" t="s">
        <v>1</v>
      </c>
      <c r="F256" s="239" t="s">
        <v>803</v>
      </c>
      <c r="G256" s="237"/>
      <c r="H256" s="240">
        <v>100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AT256" s="246" t="s">
        <v>287</v>
      </c>
      <c r="AU256" s="246" t="s">
        <v>90</v>
      </c>
      <c r="AV256" s="12" t="s">
        <v>90</v>
      </c>
      <c r="AW256" s="12" t="s">
        <v>40</v>
      </c>
      <c r="AX256" s="12" t="s">
        <v>87</v>
      </c>
      <c r="AY256" s="246" t="s">
        <v>174</v>
      </c>
    </row>
    <row r="257" s="1" customFormat="1" ht="16.5" customHeight="1">
      <c r="B257" s="37"/>
      <c r="C257" s="218" t="s">
        <v>370</v>
      </c>
      <c r="D257" s="218" t="s">
        <v>175</v>
      </c>
      <c r="E257" s="219" t="s">
        <v>1687</v>
      </c>
      <c r="F257" s="220" t="s">
        <v>1688</v>
      </c>
      <c r="G257" s="221" t="s">
        <v>284</v>
      </c>
      <c r="H257" s="222">
        <v>1099.3879999999999</v>
      </c>
      <c r="I257" s="223"/>
      <c r="J257" s="224">
        <f>ROUND(I257*H257,2)</f>
        <v>0</v>
      </c>
      <c r="K257" s="220" t="s">
        <v>274</v>
      </c>
      <c r="L257" s="42"/>
      <c r="M257" s="225" t="s">
        <v>1</v>
      </c>
      <c r="N257" s="226" t="s">
        <v>50</v>
      </c>
      <c r="O257" s="78"/>
      <c r="P257" s="227">
        <f>O257*H257</f>
        <v>0</v>
      </c>
      <c r="Q257" s="227">
        <v>0.0103</v>
      </c>
      <c r="R257" s="227">
        <f>Q257*H257</f>
        <v>11.323696399999999</v>
      </c>
      <c r="S257" s="227">
        <v>0</v>
      </c>
      <c r="T257" s="228">
        <f>S257*H257</f>
        <v>0</v>
      </c>
      <c r="AR257" s="15" t="s">
        <v>192</v>
      </c>
      <c r="AT257" s="15" t="s">
        <v>175</v>
      </c>
      <c r="AU257" s="15" t="s">
        <v>90</v>
      </c>
      <c r="AY257" s="15" t="s">
        <v>174</v>
      </c>
      <c r="BE257" s="229">
        <f>IF(N257="základní",J257,0)</f>
        <v>0</v>
      </c>
      <c r="BF257" s="229">
        <f>IF(N257="snížená",J257,0)</f>
        <v>0</v>
      </c>
      <c r="BG257" s="229">
        <f>IF(N257="zákl. přenesená",J257,0)</f>
        <v>0</v>
      </c>
      <c r="BH257" s="229">
        <f>IF(N257="sníž. přenesená",J257,0)</f>
        <v>0</v>
      </c>
      <c r="BI257" s="229">
        <f>IF(N257="nulová",J257,0)</f>
        <v>0</v>
      </c>
      <c r="BJ257" s="15" t="s">
        <v>87</v>
      </c>
      <c r="BK257" s="229">
        <f>ROUND(I257*H257,2)</f>
        <v>0</v>
      </c>
      <c r="BL257" s="15" t="s">
        <v>192</v>
      </c>
      <c r="BM257" s="15" t="s">
        <v>1689</v>
      </c>
    </row>
    <row r="258" s="1" customFormat="1">
      <c r="B258" s="37"/>
      <c r="C258" s="38"/>
      <c r="D258" s="230" t="s">
        <v>181</v>
      </c>
      <c r="E258" s="38"/>
      <c r="F258" s="231" t="s">
        <v>1690</v>
      </c>
      <c r="G258" s="38"/>
      <c r="H258" s="38"/>
      <c r="I258" s="142"/>
      <c r="J258" s="38"/>
      <c r="K258" s="38"/>
      <c r="L258" s="42"/>
      <c r="M258" s="232"/>
      <c r="N258" s="78"/>
      <c r="O258" s="78"/>
      <c r="P258" s="78"/>
      <c r="Q258" s="78"/>
      <c r="R258" s="78"/>
      <c r="S258" s="78"/>
      <c r="T258" s="79"/>
      <c r="AT258" s="15" t="s">
        <v>181</v>
      </c>
      <c r="AU258" s="15" t="s">
        <v>90</v>
      </c>
    </row>
    <row r="259" s="12" customFormat="1">
      <c r="B259" s="236"/>
      <c r="C259" s="237"/>
      <c r="D259" s="230" t="s">
        <v>287</v>
      </c>
      <c r="E259" s="238" t="s">
        <v>1</v>
      </c>
      <c r="F259" s="239" t="s">
        <v>1691</v>
      </c>
      <c r="G259" s="237"/>
      <c r="H259" s="240">
        <v>449.28800000000001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AT259" s="246" t="s">
        <v>287</v>
      </c>
      <c r="AU259" s="246" t="s">
        <v>90</v>
      </c>
      <c r="AV259" s="12" t="s">
        <v>90</v>
      </c>
      <c r="AW259" s="12" t="s">
        <v>40</v>
      </c>
      <c r="AX259" s="12" t="s">
        <v>79</v>
      </c>
      <c r="AY259" s="246" t="s">
        <v>174</v>
      </c>
    </row>
    <row r="260" s="12" customFormat="1">
      <c r="B260" s="236"/>
      <c r="C260" s="237"/>
      <c r="D260" s="230" t="s">
        <v>287</v>
      </c>
      <c r="E260" s="238" t="s">
        <v>1</v>
      </c>
      <c r="F260" s="239" t="s">
        <v>1692</v>
      </c>
      <c r="G260" s="237"/>
      <c r="H260" s="240">
        <v>19.859999999999999</v>
      </c>
      <c r="I260" s="241"/>
      <c r="J260" s="237"/>
      <c r="K260" s="237"/>
      <c r="L260" s="242"/>
      <c r="M260" s="243"/>
      <c r="N260" s="244"/>
      <c r="O260" s="244"/>
      <c r="P260" s="244"/>
      <c r="Q260" s="244"/>
      <c r="R260" s="244"/>
      <c r="S260" s="244"/>
      <c r="T260" s="245"/>
      <c r="AT260" s="246" t="s">
        <v>287</v>
      </c>
      <c r="AU260" s="246" t="s">
        <v>90</v>
      </c>
      <c r="AV260" s="12" t="s">
        <v>90</v>
      </c>
      <c r="AW260" s="12" t="s">
        <v>40</v>
      </c>
      <c r="AX260" s="12" t="s">
        <v>79</v>
      </c>
      <c r="AY260" s="246" t="s">
        <v>174</v>
      </c>
    </row>
    <row r="261" s="12" customFormat="1">
      <c r="B261" s="236"/>
      <c r="C261" s="237"/>
      <c r="D261" s="230" t="s">
        <v>287</v>
      </c>
      <c r="E261" s="238" t="s">
        <v>1</v>
      </c>
      <c r="F261" s="239" t="s">
        <v>1693</v>
      </c>
      <c r="G261" s="237"/>
      <c r="H261" s="240">
        <v>4</v>
      </c>
      <c r="I261" s="241"/>
      <c r="J261" s="237"/>
      <c r="K261" s="237"/>
      <c r="L261" s="242"/>
      <c r="M261" s="243"/>
      <c r="N261" s="244"/>
      <c r="O261" s="244"/>
      <c r="P261" s="244"/>
      <c r="Q261" s="244"/>
      <c r="R261" s="244"/>
      <c r="S261" s="244"/>
      <c r="T261" s="245"/>
      <c r="AT261" s="246" t="s">
        <v>287</v>
      </c>
      <c r="AU261" s="246" t="s">
        <v>90</v>
      </c>
      <c r="AV261" s="12" t="s">
        <v>90</v>
      </c>
      <c r="AW261" s="12" t="s">
        <v>40</v>
      </c>
      <c r="AX261" s="12" t="s">
        <v>79</v>
      </c>
      <c r="AY261" s="246" t="s">
        <v>174</v>
      </c>
    </row>
    <row r="262" s="12" customFormat="1">
      <c r="B262" s="236"/>
      <c r="C262" s="237"/>
      <c r="D262" s="230" t="s">
        <v>287</v>
      </c>
      <c r="E262" s="238" t="s">
        <v>1</v>
      </c>
      <c r="F262" s="239" t="s">
        <v>1694</v>
      </c>
      <c r="G262" s="237"/>
      <c r="H262" s="240">
        <v>75.680000000000007</v>
      </c>
      <c r="I262" s="241"/>
      <c r="J262" s="237"/>
      <c r="K262" s="237"/>
      <c r="L262" s="242"/>
      <c r="M262" s="243"/>
      <c r="N262" s="244"/>
      <c r="O262" s="244"/>
      <c r="P262" s="244"/>
      <c r="Q262" s="244"/>
      <c r="R262" s="244"/>
      <c r="S262" s="244"/>
      <c r="T262" s="245"/>
      <c r="AT262" s="246" t="s">
        <v>287</v>
      </c>
      <c r="AU262" s="246" t="s">
        <v>90</v>
      </c>
      <c r="AV262" s="12" t="s">
        <v>90</v>
      </c>
      <c r="AW262" s="12" t="s">
        <v>40</v>
      </c>
      <c r="AX262" s="12" t="s">
        <v>79</v>
      </c>
      <c r="AY262" s="246" t="s">
        <v>174</v>
      </c>
    </row>
    <row r="263" s="12" customFormat="1">
      <c r="B263" s="236"/>
      <c r="C263" s="237"/>
      <c r="D263" s="230" t="s">
        <v>287</v>
      </c>
      <c r="E263" s="238" t="s">
        <v>1</v>
      </c>
      <c r="F263" s="239" t="s">
        <v>1695</v>
      </c>
      <c r="G263" s="237"/>
      <c r="H263" s="240">
        <v>68.760000000000005</v>
      </c>
      <c r="I263" s="241"/>
      <c r="J263" s="237"/>
      <c r="K263" s="237"/>
      <c r="L263" s="242"/>
      <c r="M263" s="243"/>
      <c r="N263" s="244"/>
      <c r="O263" s="244"/>
      <c r="P263" s="244"/>
      <c r="Q263" s="244"/>
      <c r="R263" s="244"/>
      <c r="S263" s="244"/>
      <c r="T263" s="245"/>
      <c r="AT263" s="246" t="s">
        <v>287</v>
      </c>
      <c r="AU263" s="246" t="s">
        <v>90</v>
      </c>
      <c r="AV263" s="12" t="s">
        <v>90</v>
      </c>
      <c r="AW263" s="12" t="s">
        <v>40</v>
      </c>
      <c r="AX263" s="12" t="s">
        <v>79</v>
      </c>
      <c r="AY263" s="246" t="s">
        <v>174</v>
      </c>
    </row>
    <row r="264" s="12" customFormat="1">
      <c r="B264" s="236"/>
      <c r="C264" s="237"/>
      <c r="D264" s="230" t="s">
        <v>287</v>
      </c>
      <c r="E264" s="238" t="s">
        <v>1</v>
      </c>
      <c r="F264" s="239" t="s">
        <v>1696</v>
      </c>
      <c r="G264" s="237"/>
      <c r="H264" s="240">
        <v>87.359999999999999</v>
      </c>
      <c r="I264" s="241"/>
      <c r="J264" s="237"/>
      <c r="K264" s="237"/>
      <c r="L264" s="242"/>
      <c r="M264" s="243"/>
      <c r="N264" s="244"/>
      <c r="O264" s="244"/>
      <c r="P264" s="244"/>
      <c r="Q264" s="244"/>
      <c r="R264" s="244"/>
      <c r="S264" s="244"/>
      <c r="T264" s="245"/>
      <c r="AT264" s="246" t="s">
        <v>287</v>
      </c>
      <c r="AU264" s="246" t="s">
        <v>90</v>
      </c>
      <c r="AV264" s="12" t="s">
        <v>90</v>
      </c>
      <c r="AW264" s="12" t="s">
        <v>40</v>
      </c>
      <c r="AX264" s="12" t="s">
        <v>79</v>
      </c>
      <c r="AY264" s="246" t="s">
        <v>174</v>
      </c>
    </row>
    <row r="265" s="12" customFormat="1">
      <c r="B265" s="236"/>
      <c r="C265" s="237"/>
      <c r="D265" s="230" t="s">
        <v>287</v>
      </c>
      <c r="E265" s="238" t="s">
        <v>1</v>
      </c>
      <c r="F265" s="239" t="s">
        <v>1697</v>
      </c>
      <c r="G265" s="237"/>
      <c r="H265" s="240">
        <v>21.440000000000001</v>
      </c>
      <c r="I265" s="241"/>
      <c r="J265" s="237"/>
      <c r="K265" s="237"/>
      <c r="L265" s="242"/>
      <c r="M265" s="243"/>
      <c r="N265" s="244"/>
      <c r="O265" s="244"/>
      <c r="P265" s="244"/>
      <c r="Q265" s="244"/>
      <c r="R265" s="244"/>
      <c r="S265" s="244"/>
      <c r="T265" s="245"/>
      <c r="AT265" s="246" t="s">
        <v>287</v>
      </c>
      <c r="AU265" s="246" t="s">
        <v>90</v>
      </c>
      <c r="AV265" s="12" t="s">
        <v>90</v>
      </c>
      <c r="AW265" s="12" t="s">
        <v>40</v>
      </c>
      <c r="AX265" s="12" t="s">
        <v>79</v>
      </c>
      <c r="AY265" s="246" t="s">
        <v>174</v>
      </c>
    </row>
    <row r="266" s="12" customFormat="1">
      <c r="B266" s="236"/>
      <c r="C266" s="237"/>
      <c r="D266" s="230" t="s">
        <v>287</v>
      </c>
      <c r="E266" s="238" t="s">
        <v>1</v>
      </c>
      <c r="F266" s="239" t="s">
        <v>1698</v>
      </c>
      <c r="G266" s="237"/>
      <c r="H266" s="240">
        <v>28.399999999999999</v>
      </c>
      <c r="I266" s="241"/>
      <c r="J266" s="237"/>
      <c r="K266" s="237"/>
      <c r="L266" s="242"/>
      <c r="M266" s="243"/>
      <c r="N266" s="244"/>
      <c r="O266" s="244"/>
      <c r="P266" s="244"/>
      <c r="Q266" s="244"/>
      <c r="R266" s="244"/>
      <c r="S266" s="244"/>
      <c r="T266" s="245"/>
      <c r="AT266" s="246" t="s">
        <v>287</v>
      </c>
      <c r="AU266" s="246" t="s">
        <v>90</v>
      </c>
      <c r="AV266" s="12" t="s">
        <v>90</v>
      </c>
      <c r="AW266" s="12" t="s">
        <v>40</v>
      </c>
      <c r="AX266" s="12" t="s">
        <v>79</v>
      </c>
      <c r="AY266" s="246" t="s">
        <v>174</v>
      </c>
    </row>
    <row r="267" s="12" customFormat="1">
      <c r="B267" s="236"/>
      <c r="C267" s="237"/>
      <c r="D267" s="230" t="s">
        <v>287</v>
      </c>
      <c r="E267" s="238" t="s">
        <v>1</v>
      </c>
      <c r="F267" s="239" t="s">
        <v>1699</v>
      </c>
      <c r="G267" s="237"/>
      <c r="H267" s="240">
        <v>56.640000000000001</v>
      </c>
      <c r="I267" s="241"/>
      <c r="J267" s="237"/>
      <c r="K267" s="237"/>
      <c r="L267" s="242"/>
      <c r="M267" s="243"/>
      <c r="N267" s="244"/>
      <c r="O267" s="244"/>
      <c r="P267" s="244"/>
      <c r="Q267" s="244"/>
      <c r="R267" s="244"/>
      <c r="S267" s="244"/>
      <c r="T267" s="245"/>
      <c r="AT267" s="246" t="s">
        <v>287</v>
      </c>
      <c r="AU267" s="246" t="s">
        <v>90</v>
      </c>
      <c r="AV267" s="12" t="s">
        <v>90</v>
      </c>
      <c r="AW267" s="12" t="s">
        <v>40</v>
      </c>
      <c r="AX267" s="12" t="s">
        <v>79</v>
      </c>
      <c r="AY267" s="246" t="s">
        <v>174</v>
      </c>
    </row>
    <row r="268" s="12" customFormat="1">
      <c r="B268" s="236"/>
      <c r="C268" s="237"/>
      <c r="D268" s="230" t="s">
        <v>287</v>
      </c>
      <c r="E268" s="238" t="s">
        <v>1</v>
      </c>
      <c r="F268" s="239" t="s">
        <v>1700</v>
      </c>
      <c r="G268" s="237"/>
      <c r="H268" s="240">
        <v>236.68000000000001</v>
      </c>
      <c r="I268" s="241"/>
      <c r="J268" s="237"/>
      <c r="K268" s="237"/>
      <c r="L268" s="242"/>
      <c r="M268" s="243"/>
      <c r="N268" s="244"/>
      <c r="O268" s="244"/>
      <c r="P268" s="244"/>
      <c r="Q268" s="244"/>
      <c r="R268" s="244"/>
      <c r="S268" s="244"/>
      <c r="T268" s="245"/>
      <c r="AT268" s="246" t="s">
        <v>287</v>
      </c>
      <c r="AU268" s="246" t="s">
        <v>90</v>
      </c>
      <c r="AV268" s="12" t="s">
        <v>90</v>
      </c>
      <c r="AW268" s="12" t="s">
        <v>40</v>
      </c>
      <c r="AX268" s="12" t="s">
        <v>79</v>
      </c>
      <c r="AY268" s="246" t="s">
        <v>174</v>
      </c>
    </row>
    <row r="269" s="12" customFormat="1">
      <c r="B269" s="236"/>
      <c r="C269" s="237"/>
      <c r="D269" s="230" t="s">
        <v>287</v>
      </c>
      <c r="E269" s="238" t="s">
        <v>1</v>
      </c>
      <c r="F269" s="239" t="s">
        <v>1701</v>
      </c>
      <c r="G269" s="237"/>
      <c r="H269" s="240">
        <v>17.199999999999999</v>
      </c>
      <c r="I269" s="241"/>
      <c r="J269" s="237"/>
      <c r="K269" s="237"/>
      <c r="L269" s="242"/>
      <c r="M269" s="243"/>
      <c r="N269" s="244"/>
      <c r="O269" s="244"/>
      <c r="P269" s="244"/>
      <c r="Q269" s="244"/>
      <c r="R269" s="244"/>
      <c r="S269" s="244"/>
      <c r="T269" s="245"/>
      <c r="AT269" s="246" t="s">
        <v>287</v>
      </c>
      <c r="AU269" s="246" t="s">
        <v>90</v>
      </c>
      <c r="AV269" s="12" t="s">
        <v>90</v>
      </c>
      <c r="AW269" s="12" t="s">
        <v>40</v>
      </c>
      <c r="AX269" s="12" t="s">
        <v>79</v>
      </c>
      <c r="AY269" s="246" t="s">
        <v>174</v>
      </c>
    </row>
    <row r="270" s="12" customFormat="1">
      <c r="B270" s="236"/>
      <c r="C270" s="237"/>
      <c r="D270" s="230" t="s">
        <v>287</v>
      </c>
      <c r="E270" s="238" t="s">
        <v>1</v>
      </c>
      <c r="F270" s="239" t="s">
        <v>1702</v>
      </c>
      <c r="G270" s="237"/>
      <c r="H270" s="240">
        <v>274.07999999999998</v>
      </c>
      <c r="I270" s="241"/>
      <c r="J270" s="237"/>
      <c r="K270" s="237"/>
      <c r="L270" s="242"/>
      <c r="M270" s="243"/>
      <c r="N270" s="244"/>
      <c r="O270" s="244"/>
      <c r="P270" s="244"/>
      <c r="Q270" s="244"/>
      <c r="R270" s="244"/>
      <c r="S270" s="244"/>
      <c r="T270" s="245"/>
      <c r="AT270" s="246" t="s">
        <v>287</v>
      </c>
      <c r="AU270" s="246" t="s">
        <v>90</v>
      </c>
      <c r="AV270" s="12" t="s">
        <v>90</v>
      </c>
      <c r="AW270" s="12" t="s">
        <v>40</v>
      </c>
      <c r="AX270" s="12" t="s">
        <v>79</v>
      </c>
      <c r="AY270" s="246" t="s">
        <v>174</v>
      </c>
    </row>
    <row r="271" s="12" customFormat="1">
      <c r="B271" s="236"/>
      <c r="C271" s="237"/>
      <c r="D271" s="230" t="s">
        <v>287</v>
      </c>
      <c r="E271" s="238" t="s">
        <v>1</v>
      </c>
      <c r="F271" s="239" t="s">
        <v>1703</v>
      </c>
      <c r="G271" s="237"/>
      <c r="H271" s="240">
        <v>-240</v>
      </c>
      <c r="I271" s="241"/>
      <c r="J271" s="237"/>
      <c r="K271" s="237"/>
      <c r="L271" s="242"/>
      <c r="M271" s="243"/>
      <c r="N271" s="244"/>
      <c r="O271" s="244"/>
      <c r="P271" s="244"/>
      <c r="Q271" s="244"/>
      <c r="R271" s="244"/>
      <c r="S271" s="244"/>
      <c r="T271" s="245"/>
      <c r="AT271" s="246" t="s">
        <v>287</v>
      </c>
      <c r="AU271" s="246" t="s">
        <v>90</v>
      </c>
      <c r="AV271" s="12" t="s">
        <v>90</v>
      </c>
      <c r="AW271" s="12" t="s">
        <v>40</v>
      </c>
      <c r="AX271" s="12" t="s">
        <v>79</v>
      </c>
      <c r="AY271" s="246" t="s">
        <v>174</v>
      </c>
    </row>
    <row r="272" s="1" customFormat="1" ht="16.5" customHeight="1">
      <c r="B272" s="37"/>
      <c r="C272" s="218" t="s">
        <v>7</v>
      </c>
      <c r="D272" s="218" t="s">
        <v>175</v>
      </c>
      <c r="E272" s="219" t="s">
        <v>1704</v>
      </c>
      <c r="F272" s="220" t="s">
        <v>1705</v>
      </c>
      <c r="G272" s="221" t="s">
        <v>284</v>
      </c>
      <c r="H272" s="222">
        <v>300</v>
      </c>
      <c r="I272" s="223"/>
      <c r="J272" s="224">
        <f>ROUND(I272*H272,2)</f>
        <v>0</v>
      </c>
      <c r="K272" s="220" t="s">
        <v>274</v>
      </c>
      <c r="L272" s="42"/>
      <c r="M272" s="225" t="s">
        <v>1</v>
      </c>
      <c r="N272" s="226" t="s">
        <v>50</v>
      </c>
      <c r="O272" s="78"/>
      <c r="P272" s="227">
        <f>O272*H272</f>
        <v>0</v>
      </c>
      <c r="Q272" s="227">
        <v>0.017080000000000001</v>
      </c>
      <c r="R272" s="227">
        <f>Q272*H272</f>
        <v>5.1240000000000006</v>
      </c>
      <c r="S272" s="227">
        <v>0</v>
      </c>
      <c r="T272" s="228">
        <f>S272*H272</f>
        <v>0</v>
      </c>
      <c r="AR272" s="15" t="s">
        <v>192</v>
      </c>
      <c r="AT272" s="15" t="s">
        <v>175</v>
      </c>
      <c r="AU272" s="15" t="s">
        <v>90</v>
      </c>
      <c r="AY272" s="15" t="s">
        <v>174</v>
      </c>
      <c r="BE272" s="229">
        <f>IF(N272="základní",J272,0)</f>
        <v>0</v>
      </c>
      <c r="BF272" s="229">
        <f>IF(N272="snížená",J272,0)</f>
        <v>0</v>
      </c>
      <c r="BG272" s="229">
        <f>IF(N272="zákl. přenesená",J272,0)</f>
        <v>0</v>
      </c>
      <c r="BH272" s="229">
        <f>IF(N272="sníž. přenesená",J272,0)</f>
        <v>0</v>
      </c>
      <c r="BI272" s="229">
        <f>IF(N272="nulová",J272,0)</f>
        <v>0</v>
      </c>
      <c r="BJ272" s="15" t="s">
        <v>87</v>
      </c>
      <c r="BK272" s="229">
        <f>ROUND(I272*H272,2)</f>
        <v>0</v>
      </c>
      <c r="BL272" s="15" t="s">
        <v>192</v>
      </c>
      <c r="BM272" s="15" t="s">
        <v>1706</v>
      </c>
    </row>
    <row r="273" s="1" customFormat="1">
      <c r="B273" s="37"/>
      <c r="C273" s="38"/>
      <c r="D273" s="230" t="s">
        <v>181</v>
      </c>
      <c r="E273" s="38"/>
      <c r="F273" s="231" t="s">
        <v>1707</v>
      </c>
      <c r="G273" s="38"/>
      <c r="H273" s="38"/>
      <c r="I273" s="142"/>
      <c r="J273" s="38"/>
      <c r="K273" s="38"/>
      <c r="L273" s="42"/>
      <c r="M273" s="232"/>
      <c r="N273" s="78"/>
      <c r="O273" s="78"/>
      <c r="P273" s="78"/>
      <c r="Q273" s="78"/>
      <c r="R273" s="78"/>
      <c r="S273" s="78"/>
      <c r="T273" s="79"/>
      <c r="AT273" s="15" t="s">
        <v>181</v>
      </c>
      <c r="AU273" s="15" t="s">
        <v>90</v>
      </c>
    </row>
    <row r="274" s="12" customFormat="1">
      <c r="B274" s="236"/>
      <c r="C274" s="237"/>
      <c r="D274" s="230" t="s">
        <v>287</v>
      </c>
      <c r="E274" s="238" t="s">
        <v>1</v>
      </c>
      <c r="F274" s="239" t="s">
        <v>1708</v>
      </c>
      <c r="G274" s="237"/>
      <c r="H274" s="240">
        <v>300</v>
      </c>
      <c r="I274" s="241"/>
      <c r="J274" s="237"/>
      <c r="K274" s="237"/>
      <c r="L274" s="242"/>
      <c r="M274" s="243"/>
      <c r="N274" s="244"/>
      <c r="O274" s="244"/>
      <c r="P274" s="244"/>
      <c r="Q274" s="244"/>
      <c r="R274" s="244"/>
      <c r="S274" s="244"/>
      <c r="T274" s="245"/>
      <c r="AT274" s="246" t="s">
        <v>287</v>
      </c>
      <c r="AU274" s="246" t="s">
        <v>90</v>
      </c>
      <c r="AV274" s="12" t="s">
        <v>90</v>
      </c>
      <c r="AW274" s="12" t="s">
        <v>40</v>
      </c>
      <c r="AX274" s="12" t="s">
        <v>87</v>
      </c>
      <c r="AY274" s="246" t="s">
        <v>174</v>
      </c>
    </row>
    <row r="275" s="1" customFormat="1" ht="16.5" customHeight="1">
      <c r="B275" s="37"/>
      <c r="C275" s="218" t="s">
        <v>378</v>
      </c>
      <c r="D275" s="218" t="s">
        <v>175</v>
      </c>
      <c r="E275" s="219" t="s">
        <v>1709</v>
      </c>
      <c r="F275" s="220" t="s">
        <v>1710</v>
      </c>
      <c r="G275" s="221" t="s">
        <v>305</v>
      </c>
      <c r="H275" s="222">
        <v>4023.9180000000001</v>
      </c>
      <c r="I275" s="223"/>
      <c r="J275" s="224">
        <f>ROUND(I275*H275,2)</f>
        <v>0</v>
      </c>
      <c r="K275" s="220" t="s">
        <v>274</v>
      </c>
      <c r="L275" s="42"/>
      <c r="M275" s="225" t="s">
        <v>1</v>
      </c>
      <c r="N275" s="226" t="s">
        <v>50</v>
      </c>
      <c r="O275" s="78"/>
      <c r="P275" s="227">
        <f>O275*H275</f>
        <v>0</v>
      </c>
      <c r="Q275" s="227">
        <v>0.00084000000000000003</v>
      </c>
      <c r="R275" s="227">
        <f>Q275*H275</f>
        <v>3.3800911200000003</v>
      </c>
      <c r="S275" s="227">
        <v>0</v>
      </c>
      <c r="T275" s="228">
        <f>S275*H275</f>
        <v>0</v>
      </c>
      <c r="AR275" s="15" t="s">
        <v>192</v>
      </c>
      <c r="AT275" s="15" t="s">
        <v>175</v>
      </c>
      <c r="AU275" s="15" t="s">
        <v>90</v>
      </c>
      <c r="AY275" s="15" t="s">
        <v>174</v>
      </c>
      <c r="BE275" s="229">
        <f>IF(N275="základní",J275,0)</f>
        <v>0</v>
      </c>
      <c r="BF275" s="229">
        <f>IF(N275="snížená",J275,0)</f>
        <v>0</v>
      </c>
      <c r="BG275" s="229">
        <f>IF(N275="zákl. přenesená",J275,0)</f>
        <v>0</v>
      </c>
      <c r="BH275" s="229">
        <f>IF(N275="sníž. přenesená",J275,0)</f>
        <v>0</v>
      </c>
      <c r="BI275" s="229">
        <f>IF(N275="nulová",J275,0)</f>
        <v>0</v>
      </c>
      <c r="BJ275" s="15" t="s">
        <v>87</v>
      </c>
      <c r="BK275" s="229">
        <f>ROUND(I275*H275,2)</f>
        <v>0</v>
      </c>
      <c r="BL275" s="15" t="s">
        <v>192</v>
      </c>
      <c r="BM275" s="15" t="s">
        <v>1711</v>
      </c>
    </row>
    <row r="276" s="1" customFormat="1">
      <c r="B276" s="37"/>
      <c r="C276" s="38"/>
      <c r="D276" s="230" t="s">
        <v>181</v>
      </c>
      <c r="E276" s="38"/>
      <c r="F276" s="231" t="s">
        <v>1712</v>
      </c>
      <c r="G276" s="38"/>
      <c r="H276" s="38"/>
      <c r="I276" s="142"/>
      <c r="J276" s="38"/>
      <c r="K276" s="38"/>
      <c r="L276" s="42"/>
      <c r="M276" s="232"/>
      <c r="N276" s="78"/>
      <c r="O276" s="78"/>
      <c r="P276" s="78"/>
      <c r="Q276" s="78"/>
      <c r="R276" s="78"/>
      <c r="S276" s="78"/>
      <c r="T276" s="79"/>
      <c r="AT276" s="15" t="s">
        <v>181</v>
      </c>
      <c r="AU276" s="15" t="s">
        <v>90</v>
      </c>
    </row>
    <row r="277" s="12" customFormat="1">
      <c r="B277" s="236"/>
      <c r="C277" s="237"/>
      <c r="D277" s="230" t="s">
        <v>287</v>
      </c>
      <c r="E277" s="238" t="s">
        <v>1</v>
      </c>
      <c r="F277" s="239" t="s">
        <v>1713</v>
      </c>
      <c r="G277" s="237"/>
      <c r="H277" s="240">
        <v>1423.72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AT277" s="246" t="s">
        <v>287</v>
      </c>
      <c r="AU277" s="246" t="s">
        <v>90</v>
      </c>
      <c r="AV277" s="12" t="s">
        <v>90</v>
      </c>
      <c r="AW277" s="12" t="s">
        <v>40</v>
      </c>
      <c r="AX277" s="12" t="s">
        <v>79</v>
      </c>
      <c r="AY277" s="246" t="s">
        <v>174</v>
      </c>
    </row>
    <row r="278" s="12" customFormat="1">
      <c r="B278" s="236"/>
      <c r="C278" s="237"/>
      <c r="D278" s="230" t="s">
        <v>287</v>
      </c>
      <c r="E278" s="238" t="s">
        <v>1</v>
      </c>
      <c r="F278" s="239" t="s">
        <v>1714</v>
      </c>
      <c r="G278" s="237"/>
      <c r="H278" s="240">
        <v>63.149999999999999</v>
      </c>
      <c r="I278" s="241"/>
      <c r="J278" s="237"/>
      <c r="K278" s="237"/>
      <c r="L278" s="242"/>
      <c r="M278" s="243"/>
      <c r="N278" s="244"/>
      <c r="O278" s="244"/>
      <c r="P278" s="244"/>
      <c r="Q278" s="244"/>
      <c r="R278" s="244"/>
      <c r="S278" s="244"/>
      <c r="T278" s="245"/>
      <c r="AT278" s="246" t="s">
        <v>287</v>
      </c>
      <c r="AU278" s="246" t="s">
        <v>90</v>
      </c>
      <c r="AV278" s="12" t="s">
        <v>90</v>
      </c>
      <c r="AW278" s="12" t="s">
        <v>40</v>
      </c>
      <c r="AX278" s="12" t="s">
        <v>79</v>
      </c>
      <c r="AY278" s="246" t="s">
        <v>174</v>
      </c>
    </row>
    <row r="279" s="12" customFormat="1">
      <c r="B279" s="236"/>
      <c r="C279" s="237"/>
      <c r="D279" s="230" t="s">
        <v>287</v>
      </c>
      <c r="E279" s="238" t="s">
        <v>1</v>
      </c>
      <c r="F279" s="239" t="s">
        <v>1715</v>
      </c>
      <c r="G279" s="237"/>
      <c r="H279" s="240">
        <v>13</v>
      </c>
      <c r="I279" s="241"/>
      <c r="J279" s="237"/>
      <c r="K279" s="237"/>
      <c r="L279" s="242"/>
      <c r="M279" s="243"/>
      <c r="N279" s="244"/>
      <c r="O279" s="244"/>
      <c r="P279" s="244"/>
      <c r="Q279" s="244"/>
      <c r="R279" s="244"/>
      <c r="S279" s="244"/>
      <c r="T279" s="245"/>
      <c r="AT279" s="246" t="s">
        <v>287</v>
      </c>
      <c r="AU279" s="246" t="s">
        <v>90</v>
      </c>
      <c r="AV279" s="12" t="s">
        <v>90</v>
      </c>
      <c r="AW279" s="12" t="s">
        <v>40</v>
      </c>
      <c r="AX279" s="12" t="s">
        <v>79</v>
      </c>
      <c r="AY279" s="246" t="s">
        <v>174</v>
      </c>
    </row>
    <row r="280" s="12" customFormat="1">
      <c r="B280" s="236"/>
      <c r="C280" s="237"/>
      <c r="D280" s="230" t="s">
        <v>287</v>
      </c>
      <c r="E280" s="238" t="s">
        <v>1</v>
      </c>
      <c r="F280" s="239" t="s">
        <v>1716</v>
      </c>
      <c r="G280" s="237"/>
      <c r="H280" s="240">
        <v>232</v>
      </c>
      <c r="I280" s="241"/>
      <c r="J280" s="237"/>
      <c r="K280" s="237"/>
      <c r="L280" s="242"/>
      <c r="M280" s="243"/>
      <c r="N280" s="244"/>
      <c r="O280" s="244"/>
      <c r="P280" s="244"/>
      <c r="Q280" s="244"/>
      <c r="R280" s="244"/>
      <c r="S280" s="244"/>
      <c r="T280" s="245"/>
      <c r="AT280" s="246" t="s">
        <v>287</v>
      </c>
      <c r="AU280" s="246" t="s">
        <v>90</v>
      </c>
      <c r="AV280" s="12" t="s">
        <v>90</v>
      </c>
      <c r="AW280" s="12" t="s">
        <v>40</v>
      </c>
      <c r="AX280" s="12" t="s">
        <v>79</v>
      </c>
      <c r="AY280" s="246" t="s">
        <v>174</v>
      </c>
    </row>
    <row r="281" s="12" customFormat="1">
      <c r="B281" s="236"/>
      <c r="C281" s="237"/>
      <c r="D281" s="230" t="s">
        <v>287</v>
      </c>
      <c r="E281" s="238" t="s">
        <v>1</v>
      </c>
      <c r="F281" s="239" t="s">
        <v>1717</v>
      </c>
      <c r="G281" s="237"/>
      <c r="H281" s="240">
        <v>3.4380000000000002</v>
      </c>
      <c r="I281" s="241"/>
      <c r="J281" s="237"/>
      <c r="K281" s="237"/>
      <c r="L281" s="242"/>
      <c r="M281" s="243"/>
      <c r="N281" s="244"/>
      <c r="O281" s="244"/>
      <c r="P281" s="244"/>
      <c r="Q281" s="244"/>
      <c r="R281" s="244"/>
      <c r="S281" s="244"/>
      <c r="T281" s="245"/>
      <c r="AT281" s="246" t="s">
        <v>287</v>
      </c>
      <c r="AU281" s="246" t="s">
        <v>90</v>
      </c>
      <c r="AV281" s="12" t="s">
        <v>90</v>
      </c>
      <c r="AW281" s="12" t="s">
        <v>40</v>
      </c>
      <c r="AX281" s="12" t="s">
        <v>79</v>
      </c>
      <c r="AY281" s="246" t="s">
        <v>174</v>
      </c>
    </row>
    <row r="282" s="12" customFormat="1">
      <c r="B282" s="236"/>
      <c r="C282" s="237"/>
      <c r="D282" s="230" t="s">
        <v>287</v>
      </c>
      <c r="E282" s="238" t="s">
        <v>1</v>
      </c>
      <c r="F282" s="239" t="s">
        <v>1718</v>
      </c>
      <c r="G282" s="237"/>
      <c r="H282" s="240">
        <v>280.80000000000001</v>
      </c>
      <c r="I282" s="241"/>
      <c r="J282" s="237"/>
      <c r="K282" s="237"/>
      <c r="L282" s="242"/>
      <c r="M282" s="243"/>
      <c r="N282" s="244"/>
      <c r="O282" s="244"/>
      <c r="P282" s="244"/>
      <c r="Q282" s="244"/>
      <c r="R282" s="244"/>
      <c r="S282" s="244"/>
      <c r="T282" s="245"/>
      <c r="AT282" s="246" t="s">
        <v>287</v>
      </c>
      <c r="AU282" s="246" t="s">
        <v>90</v>
      </c>
      <c r="AV282" s="12" t="s">
        <v>90</v>
      </c>
      <c r="AW282" s="12" t="s">
        <v>40</v>
      </c>
      <c r="AX282" s="12" t="s">
        <v>79</v>
      </c>
      <c r="AY282" s="246" t="s">
        <v>174</v>
      </c>
    </row>
    <row r="283" s="12" customFormat="1">
      <c r="B283" s="236"/>
      <c r="C283" s="237"/>
      <c r="D283" s="230" t="s">
        <v>287</v>
      </c>
      <c r="E283" s="238" t="s">
        <v>1</v>
      </c>
      <c r="F283" s="239" t="s">
        <v>1719</v>
      </c>
      <c r="G283" s="237"/>
      <c r="H283" s="240">
        <v>68.849999999999994</v>
      </c>
      <c r="I283" s="241"/>
      <c r="J283" s="237"/>
      <c r="K283" s="237"/>
      <c r="L283" s="242"/>
      <c r="M283" s="243"/>
      <c r="N283" s="244"/>
      <c r="O283" s="244"/>
      <c r="P283" s="244"/>
      <c r="Q283" s="244"/>
      <c r="R283" s="244"/>
      <c r="S283" s="244"/>
      <c r="T283" s="245"/>
      <c r="AT283" s="246" t="s">
        <v>287</v>
      </c>
      <c r="AU283" s="246" t="s">
        <v>90</v>
      </c>
      <c r="AV283" s="12" t="s">
        <v>90</v>
      </c>
      <c r="AW283" s="12" t="s">
        <v>40</v>
      </c>
      <c r="AX283" s="12" t="s">
        <v>79</v>
      </c>
      <c r="AY283" s="246" t="s">
        <v>174</v>
      </c>
    </row>
    <row r="284" s="12" customFormat="1">
      <c r="B284" s="236"/>
      <c r="C284" s="237"/>
      <c r="D284" s="230" t="s">
        <v>287</v>
      </c>
      <c r="E284" s="238" t="s">
        <v>1</v>
      </c>
      <c r="F284" s="239" t="s">
        <v>1720</v>
      </c>
      <c r="G284" s="237"/>
      <c r="H284" s="240">
        <v>92.299999999999997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AT284" s="246" t="s">
        <v>287</v>
      </c>
      <c r="AU284" s="246" t="s">
        <v>90</v>
      </c>
      <c r="AV284" s="12" t="s">
        <v>90</v>
      </c>
      <c r="AW284" s="12" t="s">
        <v>40</v>
      </c>
      <c r="AX284" s="12" t="s">
        <v>79</v>
      </c>
      <c r="AY284" s="246" t="s">
        <v>174</v>
      </c>
    </row>
    <row r="285" s="12" customFormat="1">
      <c r="B285" s="236"/>
      <c r="C285" s="237"/>
      <c r="D285" s="230" t="s">
        <v>287</v>
      </c>
      <c r="E285" s="238" t="s">
        <v>1</v>
      </c>
      <c r="F285" s="239" t="s">
        <v>1721</v>
      </c>
      <c r="G285" s="237"/>
      <c r="H285" s="240">
        <v>176.90000000000001</v>
      </c>
      <c r="I285" s="241"/>
      <c r="J285" s="237"/>
      <c r="K285" s="237"/>
      <c r="L285" s="242"/>
      <c r="M285" s="243"/>
      <c r="N285" s="244"/>
      <c r="O285" s="244"/>
      <c r="P285" s="244"/>
      <c r="Q285" s="244"/>
      <c r="R285" s="244"/>
      <c r="S285" s="244"/>
      <c r="T285" s="245"/>
      <c r="AT285" s="246" t="s">
        <v>287</v>
      </c>
      <c r="AU285" s="246" t="s">
        <v>90</v>
      </c>
      <c r="AV285" s="12" t="s">
        <v>90</v>
      </c>
      <c r="AW285" s="12" t="s">
        <v>40</v>
      </c>
      <c r="AX285" s="12" t="s">
        <v>79</v>
      </c>
      <c r="AY285" s="246" t="s">
        <v>174</v>
      </c>
    </row>
    <row r="286" s="12" customFormat="1">
      <c r="B286" s="236"/>
      <c r="C286" s="237"/>
      <c r="D286" s="230" t="s">
        <v>287</v>
      </c>
      <c r="E286" s="238" t="s">
        <v>1</v>
      </c>
      <c r="F286" s="239" t="s">
        <v>1722</v>
      </c>
      <c r="G286" s="237"/>
      <c r="H286" s="240">
        <v>723.10000000000002</v>
      </c>
      <c r="I286" s="241"/>
      <c r="J286" s="237"/>
      <c r="K286" s="237"/>
      <c r="L286" s="242"/>
      <c r="M286" s="243"/>
      <c r="N286" s="244"/>
      <c r="O286" s="244"/>
      <c r="P286" s="244"/>
      <c r="Q286" s="244"/>
      <c r="R286" s="244"/>
      <c r="S286" s="244"/>
      <c r="T286" s="245"/>
      <c r="AT286" s="246" t="s">
        <v>287</v>
      </c>
      <c r="AU286" s="246" t="s">
        <v>90</v>
      </c>
      <c r="AV286" s="12" t="s">
        <v>90</v>
      </c>
      <c r="AW286" s="12" t="s">
        <v>40</v>
      </c>
      <c r="AX286" s="12" t="s">
        <v>79</v>
      </c>
      <c r="AY286" s="246" t="s">
        <v>174</v>
      </c>
    </row>
    <row r="287" s="12" customFormat="1">
      <c r="B287" s="236"/>
      <c r="C287" s="237"/>
      <c r="D287" s="230" t="s">
        <v>287</v>
      </c>
      <c r="E287" s="238" t="s">
        <v>1</v>
      </c>
      <c r="F287" s="239" t="s">
        <v>1723</v>
      </c>
      <c r="G287" s="237"/>
      <c r="H287" s="240">
        <v>55.899999999999999</v>
      </c>
      <c r="I287" s="241"/>
      <c r="J287" s="237"/>
      <c r="K287" s="237"/>
      <c r="L287" s="242"/>
      <c r="M287" s="243"/>
      <c r="N287" s="244"/>
      <c r="O287" s="244"/>
      <c r="P287" s="244"/>
      <c r="Q287" s="244"/>
      <c r="R287" s="244"/>
      <c r="S287" s="244"/>
      <c r="T287" s="245"/>
      <c r="AT287" s="246" t="s">
        <v>287</v>
      </c>
      <c r="AU287" s="246" t="s">
        <v>90</v>
      </c>
      <c r="AV287" s="12" t="s">
        <v>90</v>
      </c>
      <c r="AW287" s="12" t="s">
        <v>40</v>
      </c>
      <c r="AX287" s="12" t="s">
        <v>79</v>
      </c>
      <c r="AY287" s="246" t="s">
        <v>174</v>
      </c>
    </row>
    <row r="288" s="12" customFormat="1">
      <c r="B288" s="236"/>
      <c r="C288" s="237"/>
      <c r="D288" s="230" t="s">
        <v>287</v>
      </c>
      <c r="E288" s="238" t="s">
        <v>1</v>
      </c>
      <c r="F288" s="239" t="s">
        <v>1724</v>
      </c>
      <c r="G288" s="237"/>
      <c r="H288" s="240">
        <v>890.75999999999999</v>
      </c>
      <c r="I288" s="241"/>
      <c r="J288" s="237"/>
      <c r="K288" s="237"/>
      <c r="L288" s="242"/>
      <c r="M288" s="243"/>
      <c r="N288" s="244"/>
      <c r="O288" s="244"/>
      <c r="P288" s="244"/>
      <c r="Q288" s="244"/>
      <c r="R288" s="244"/>
      <c r="S288" s="244"/>
      <c r="T288" s="245"/>
      <c r="AT288" s="246" t="s">
        <v>287</v>
      </c>
      <c r="AU288" s="246" t="s">
        <v>90</v>
      </c>
      <c r="AV288" s="12" t="s">
        <v>90</v>
      </c>
      <c r="AW288" s="12" t="s">
        <v>40</v>
      </c>
      <c r="AX288" s="12" t="s">
        <v>79</v>
      </c>
      <c r="AY288" s="246" t="s">
        <v>174</v>
      </c>
    </row>
    <row r="289" s="1" customFormat="1" ht="16.5" customHeight="1">
      <c r="B289" s="37"/>
      <c r="C289" s="218" t="s">
        <v>383</v>
      </c>
      <c r="D289" s="218" t="s">
        <v>175</v>
      </c>
      <c r="E289" s="219" t="s">
        <v>1725</v>
      </c>
      <c r="F289" s="220" t="s">
        <v>1726</v>
      </c>
      <c r="G289" s="221" t="s">
        <v>305</v>
      </c>
      <c r="H289" s="222">
        <v>4023.9180000000001</v>
      </c>
      <c r="I289" s="223"/>
      <c r="J289" s="224">
        <f>ROUND(I289*H289,2)</f>
        <v>0</v>
      </c>
      <c r="K289" s="220" t="s">
        <v>274</v>
      </c>
      <c r="L289" s="42"/>
      <c r="M289" s="225" t="s">
        <v>1</v>
      </c>
      <c r="N289" s="226" t="s">
        <v>50</v>
      </c>
      <c r="O289" s="78"/>
      <c r="P289" s="227">
        <f>O289*H289</f>
        <v>0</v>
      </c>
      <c r="Q289" s="227">
        <v>0</v>
      </c>
      <c r="R289" s="227">
        <f>Q289*H289</f>
        <v>0</v>
      </c>
      <c r="S289" s="227">
        <v>0</v>
      </c>
      <c r="T289" s="228">
        <f>S289*H289</f>
        <v>0</v>
      </c>
      <c r="AR289" s="15" t="s">
        <v>192</v>
      </c>
      <c r="AT289" s="15" t="s">
        <v>175</v>
      </c>
      <c r="AU289" s="15" t="s">
        <v>90</v>
      </c>
      <c r="AY289" s="15" t="s">
        <v>174</v>
      </c>
      <c r="BE289" s="229">
        <f>IF(N289="základní",J289,0)</f>
        <v>0</v>
      </c>
      <c r="BF289" s="229">
        <f>IF(N289="snížená",J289,0)</f>
        <v>0</v>
      </c>
      <c r="BG289" s="229">
        <f>IF(N289="zákl. přenesená",J289,0)</f>
        <v>0</v>
      </c>
      <c r="BH289" s="229">
        <f>IF(N289="sníž. přenesená",J289,0)</f>
        <v>0</v>
      </c>
      <c r="BI289" s="229">
        <f>IF(N289="nulová",J289,0)</f>
        <v>0</v>
      </c>
      <c r="BJ289" s="15" t="s">
        <v>87</v>
      </c>
      <c r="BK289" s="229">
        <f>ROUND(I289*H289,2)</f>
        <v>0</v>
      </c>
      <c r="BL289" s="15" t="s">
        <v>192</v>
      </c>
      <c r="BM289" s="15" t="s">
        <v>1727</v>
      </c>
    </row>
    <row r="290" s="1" customFormat="1">
      <c r="B290" s="37"/>
      <c r="C290" s="38"/>
      <c r="D290" s="230" t="s">
        <v>181</v>
      </c>
      <c r="E290" s="38"/>
      <c r="F290" s="231" t="s">
        <v>1728</v>
      </c>
      <c r="G290" s="38"/>
      <c r="H290" s="38"/>
      <c r="I290" s="142"/>
      <c r="J290" s="38"/>
      <c r="K290" s="38"/>
      <c r="L290" s="42"/>
      <c r="M290" s="232"/>
      <c r="N290" s="78"/>
      <c r="O290" s="78"/>
      <c r="P290" s="78"/>
      <c r="Q290" s="78"/>
      <c r="R290" s="78"/>
      <c r="S290" s="78"/>
      <c r="T290" s="79"/>
      <c r="AT290" s="15" t="s">
        <v>181</v>
      </c>
      <c r="AU290" s="15" t="s">
        <v>90</v>
      </c>
    </row>
    <row r="291" s="12" customFormat="1">
      <c r="B291" s="236"/>
      <c r="C291" s="237"/>
      <c r="D291" s="230" t="s">
        <v>287</v>
      </c>
      <c r="E291" s="238" t="s">
        <v>1</v>
      </c>
      <c r="F291" s="239" t="s">
        <v>1713</v>
      </c>
      <c r="G291" s="237"/>
      <c r="H291" s="240">
        <v>1423.72</v>
      </c>
      <c r="I291" s="241"/>
      <c r="J291" s="237"/>
      <c r="K291" s="237"/>
      <c r="L291" s="242"/>
      <c r="M291" s="243"/>
      <c r="N291" s="244"/>
      <c r="O291" s="244"/>
      <c r="P291" s="244"/>
      <c r="Q291" s="244"/>
      <c r="R291" s="244"/>
      <c r="S291" s="244"/>
      <c r="T291" s="245"/>
      <c r="AT291" s="246" t="s">
        <v>287</v>
      </c>
      <c r="AU291" s="246" t="s">
        <v>90</v>
      </c>
      <c r="AV291" s="12" t="s">
        <v>90</v>
      </c>
      <c r="AW291" s="12" t="s">
        <v>40</v>
      </c>
      <c r="AX291" s="12" t="s">
        <v>79</v>
      </c>
      <c r="AY291" s="246" t="s">
        <v>174</v>
      </c>
    </row>
    <row r="292" s="12" customFormat="1">
      <c r="B292" s="236"/>
      <c r="C292" s="237"/>
      <c r="D292" s="230" t="s">
        <v>287</v>
      </c>
      <c r="E292" s="238" t="s">
        <v>1</v>
      </c>
      <c r="F292" s="239" t="s">
        <v>1714</v>
      </c>
      <c r="G292" s="237"/>
      <c r="H292" s="240">
        <v>63.149999999999999</v>
      </c>
      <c r="I292" s="241"/>
      <c r="J292" s="237"/>
      <c r="K292" s="237"/>
      <c r="L292" s="242"/>
      <c r="M292" s="243"/>
      <c r="N292" s="244"/>
      <c r="O292" s="244"/>
      <c r="P292" s="244"/>
      <c r="Q292" s="244"/>
      <c r="R292" s="244"/>
      <c r="S292" s="244"/>
      <c r="T292" s="245"/>
      <c r="AT292" s="246" t="s">
        <v>287</v>
      </c>
      <c r="AU292" s="246" t="s">
        <v>90</v>
      </c>
      <c r="AV292" s="12" t="s">
        <v>90</v>
      </c>
      <c r="AW292" s="12" t="s">
        <v>40</v>
      </c>
      <c r="AX292" s="12" t="s">
        <v>79</v>
      </c>
      <c r="AY292" s="246" t="s">
        <v>174</v>
      </c>
    </row>
    <row r="293" s="12" customFormat="1">
      <c r="B293" s="236"/>
      <c r="C293" s="237"/>
      <c r="D293" s="230" t="s">
        <v>287</v>
      </c>
      <c r="E293" s="238" t="s">
        <v>1</v>
      </c>
      <c r="F293" s="239" t="s">
        <v>1715</v>
      </c>
      <c r="G293" s="237"/>
      <c r="H293" s="240">
        <v>13</v>
      </c>
      <c r="I293" s="241"/>
      <c r="J293" s="237"/>
      <c r="K293" s="237"/>
      <c r="L293" s="242"/>
      <c r="M293" s="243"/>
      <c r="N293" s="244"/>
      <c r="O293" s="244"/>
      <c r="P293" s="244"/>
      <c r="Q293" s="244"/>
      <c r="R293" s="244"/>
      <c r="S293" s="244"/>
      <c r="T293" s="245"/>
      <c r="AT293" s="246" t="s">
        <v>287</v>
      </c>
      <c r="AU293" s="246" t="s">
        <v>90</v>
      </c>
      <c r="AV293" s="12" t="s">
        <v>90</v>
      </c>
      <c r="AW293" s="12" t="s">
        <v>40</v>
      </c>
      <c r="AX293" s="12" t="s">
        <v>79</v>
      </c>
      <c r="AY293" s="246" t="s">
        <v>174</v>
      </c>
    </row>
    <row r="294" s="12" customFormat="1">
      <c r="B294" s="236"/>
      <c r="C294" s="237"/>
      <c r="D294" s="230" t="s">
        <v>287</v>
      </c>
      <c r="E294" s="238" t="s">
        <v>1</v>
      </c>
      <c r="F294" s="239" t="s">
        <v>1716</v>
      </c>
      <c r="G294" s="237"/>
      <c r="H294" s="240">
        <v>232</v>
      </c>
      <c r="I294" s="241"/>
      <c r="J294" s="237"/>
      <c r="K294" s="237"/>
      <c r="L294" s="242"/>
      <c r="M294" s="243"/>
      <c r="N294" s="244"/>
      <c r="O294" s="244"/>
      <c r="P294" s="244"/>
      <c r="Q294" s="244"/>
      <c r="R294" s="244"/>
      <c r="S294" s="244"/>
      <c r="T294" s="245"/>
      <c r="AT294" s="246" t="s">
        <v>287</v>
      </c>
      <c r="AU294" s="246" t="s">
        <v>90</v>
      </c>
      <c r="AV294" s="12" t="s">
        <v>90</v>
      </c>
      <c r="AW294" s="12" t="s">
        <v>40</v>
      </c>
      <c r="AX294" s="12" t="s">
        <v>79</v>
      </c>
      <c r="AY294" s="246" t="s">
        <v>174</v>
      </c>
    </row>
    <row r="295" s="12" customFormat="1">
      <c r="B295" s="236"/>
      <c r="C295" s="237"/>
      <c r="D295" s="230" t="s">
        <v>287</v>
      </c>
      <c r="E295" s="238" t="s">
        <v>1</v>
      </c>
      <c r="F295" s="239" t="s">
        <v>1717</v>
      </c>
      <c r="G295" s="237"/>
      <c r="H295" s="240">
        <v>3.4380000000000002</v>
      </c>
      <c r="I295" s="241"/>
      <c r="J295" s="237"/>
      <c r="K295" s="237"/>
      <c r="L295" s="242"/>
      <c r="M295" s="243"/>
      <c r="N295" s="244"/>
      <c r="O295" s="244"/>
      <c r="P295" s="244"/>
      <c r="Q295" s="244"/>
      <c r="R295" s="244"/>
      <c r="S295" s="244"/>
      <c r="T295" s="245"/>
      <c r="AT295" s="246" t="s">
        <v>287</v>
      </c>
      <c r="AU295" s="246" t="s">
        <v>90</v>
      </c>
      <c r="AV295" s="12" t="s">
        <v>90</v>
      </c>
      <c r="AW295" s="12" t="s">
        <v>40</v>
      </c>
      <c r="AX295" s="12" t="s">
        <v>79</v>
      </c>
      <c r="AY295" s="246" t="s">
        <v>174</v>
      </c>
    </row>
    <row r="296" s="12" customFormat="1">
      <c r="B296" s="236"/>
      <c r="C296" s="237"/>
      <c r="D296" s="230" t="s">
        <v>287</v>
      </c>
      <c r="E296" s="238" t="s">
        <v>1</v>
      </c>
      <c r="F296" s="239" t="s">
        <v>1718</v>
      </c>
      <c r="G296" s="237"/>
      <c r="H296" s="240">
        <v>280.80000000000001</v>
      </c>
      <c r="I296" s="241"/>
      <c r="J296" s="237"/>
      <c r="K296" s="237"/>
      <c r="L296" s="242"/>
      <c r="M296" s="243"/>
      <c r="N296" s="244"/>
      <c r="O296" s="244"/>
      <c r="P296" s="244"/>
      <c r="Q296" s="244"/>
      <c r="R296" s="244"/>
      <c r="S296" s="244"/>
      <c r="T296" s="245"/>
      <c r="AT296" s="246" t="s">
        <v>287</v>
      </c>
      <c r="AU296" s="246" t="s">
        <v>90</v>
      </c>
      <c r="AV296" s="12" t="s">
        <v>90</v>
      </c>
      <c r="AW296" s="12" t="s">
        <v>40</v>
      </c>
      <c r="AX296" s="12" t="s">
        <v>79</v>
      </c>
      <c r="AY296" s="246" t="s">
        <v>174</v>
      </c>
    </row>
    <row r="297" s="12" customFormat="1">
      <c r="B297" s="236"/>
      <c r="C297" s="237"/>
      <c r="D297" s="230" t="s">
        <v>287</v>
      </c>
      <c r="E297" s="238" t="s">
        <v>1</v>
      </c>
      <c r="F297" s="239" t="s">
        <v>1719</v>
      </c>
      <c r="G297" s="237"/>
      <c r="H297" s="240">
        <v>68.849999999999994</v>
      </c>
      <c r="I297" s="241"/>
      <c r="J297" s="237"/>
      <c r="K297" s="237"/>
      <c r="L297" s="242"/>
      <c r="M297" s="243"/>
      <c r="N297" s="244"/>
      <c r="O297" s="244"/>
      <c r="P297" s="244"/>
      <c r="Q297" s="244"/>
      <c r="R297" s="244"/>
      <c r="S297" s="244"/>
      <c r="T297" s="245"/>
      <c r="AT297" s="246" t="s">
        <v>287</v>
      </c>
      <c r="AU297" s="246" t="s">
        <v>90</v>
      </c>
      <c r="AV297" s="12" t="s">
        <v>90</v>
      </c>
      <c r="AW297" s="12" t="s">
        <v>40</v>
      </c>
      <c r="AX297" s="12" t="s">
        <v>79</v>
      </c>
      <c r="AY297" s="246" t="s">
        <v>174</v>
      </c>
    </row>
    <row r="298" s="12" customFormat="1">
      <c r="B298" s="236"/>
      <c r="C298" s="237"/>
      <c r="D298" s="230" t="s">
        <v>287</v>
      </c>
      <c r="E298" s="238" t="s">
        <v>1</v>
      </c>
      <c r="F298" s="239" t="s">
        <v>1720</v>
      </c>
      <c r="G298" s="237"/>
      <c r="H298" s="240">
        <v>92.299999999999997</v>
      </c>
      <c r="I298" s="241"/>
      <c r="J298" s="237"/>
      <c r="K298" s="237"/>
      <c r="L298" s="242"/>
      <c r="M298" s="243"/>
      <c r="N298" s="244"/>
      <c r="O298" s="244"/>
      <c r="P298" s="244"/>
      <c r="Q298" s="244"/>
      <c r="R298" s="244"/>
      <c r="S298" s="244"/>
      <c r="T298" s="245"/>
      <c r="AT298" s="246" t="s">
        <v>287</v>
      </c>
      <c r="AU298" s="246" t="s">
        <v>90</v>
      </c>
      <c r="AV298" s="12" t="s">
        <v>90</v>
      </c>
      <c r="AW298" s="12" t="s">
        <v>40</v>
      </c>
      <c r="AX298" s="12" t="s">
        <v>79</v>
      </c>
      <c r="AY298" s="246" t="s">
        <v>174</v>
      </c>
    </row>
    <row r="299" s="12" customFormat="1">
      <c r="B299" s="236"/>
      <c r="C299" s="237"/>
      <c r="D299" s="230" t="s">
        <v>287</v>
      </c>
      <c r="E299" s="238" t="s">
        <v>1</v>
      </c>
      <c r="F299" s="239" t="s">
        <v>1721</v>
      </c>
      <c r="G299" s="237"/>
      <c r="H299" s="240">
        <v>176.90000000000001</v>
      </c>
      <c r="I299" s="241"/>
      <c r="J299" s="237"/>
      <c r="K299" s="237"/>
      <c r="L299" s="242"/>
      <c r="M299" s="243"/>
      <c r="N299" s="244"/>
      <c r="O299" s="244"/>
      <c r="P299" s="244"/>
      <c r="Q299" s="244"/>
      <c r="R299" s="244"/>
      <c r="S299" s="244"/>
      <c r="T299" s="245"/>
      <c r="AT299" s="246" t="s">
        <v>287</v>
      </c>
      <c r="AU299" s="246" t="s">
        <v>90</v>
      </c>
      <c r="AV299" s="12" t="s">
        <v>90</v>
      </c>
      <c r="AW299" s="12" t="s">
        <v>40</v>
      </c>
      <c r="AX299" s="12" t="s">
        <v>79</v>
      </c>
      <c r="AY299" s="246" t="s">
        <v>174</v>
      </c>
    </row>
    <row r="300" s="12" customFormat="1">
      <c r="B300" s="236"/>
      <c r="C300" s="237"/>
      <c r="D300" s="230" t="s">
        <v>287</v>
      </c>
      <c r="E300" s="238" t="s">
        <v>1</v>
      </c>
      <c r="F300" s="239" t="s">
        <v>1722</v>
      </c>
      <c r="G300" s="237"/>
      <c r="H300" s="240">
        <v>723.10000000000002</v>
      </c>
      <c r="I300" s="241"/>
      <c r="J300" s="237"/>
      <c r="K300" s="237"/>
      <c r="L300" s="242"/>
      <c r="M300" s="243"/>
      <c r="N300" s="244"/>
      <c r="O300" s="244"/>
      <c r="P300" s="244"/>
      <c r="Q300" s="244"/>
      <c r="R300" s="244"/>
      <c r="S300" s="244"/>
      <c r="T300" s="245"/>
      <c r="AT300" s="246" t="s">
        <v>287</v>
      </c>
      <c r="AU300" s="246" t="s">
        <v>90</v>
      </c>
      <c r="AV300" s="12" t="s">
        <v>90</v>
      </c>
      <c r="AW300" s="12" t="s">
        <v>40</v>
      </c>
      <c r="AX300" s="12" t="s">
        <v>79</v>
      </c>
      <c r="AY300" s="246" t="s">
        <v>174</v>
      </c>
    </row>
    <row r="301" s="12" customFormat="1">
      <c r="B301" s="236"/>
      <c r="C301" s="237"/>
      <c r="D301" s="230" t="s">
        <v>287</v>
      </c>
      <c r="E301" s="238" t="s">
        <v>1</v>
      </c>
      <c r="F301" s="239" t="s">
        <v>1723</v>
      </c>
      <c r="G301" s="237"/>
      <c r="H301" s="240">
        <v>55.899999999999999</v>
      </c>
      <c r="I301" s="241"/>
      <c r="J301" s="237"/>
      <c r="K301" s="237"/>
      <c r="L301" s="242"/>
      <c r="M301" s="243"/>
      <c r="N301" s="244"/>
      <c r="O301" s="244"/>
      <c r="P301" s="244"/>
      <c r="Q301" s="244"/>
      <c r="R301" s="244"/>
      <c r="S301" s="244"/>
      <c r="T301" s="245"/>
      <c r="AT301" s="246" t="s">
        <v>287</v>
      </c>
      <c r="AU301" s="246" t="s">
        <v>90</v>
      </c>
      <c r="AV301" s="12" t="s">
        <v>90</v>
      </c>
      <c r="AW301" s="12" t="s">
        <v>40</v>
      </c>
      <c r="AX301" s="12" t="s">
        <v>79</v>
      </c>
      <c r="AY301" s="246" t="s">
        <v>174</v>
      </c>
    </row>
    <row r="302" s="12" customFormat="1">
      <c r="B302" s="236"/>
      <c r="C302" s="237"/>
      <c r="D302" s="230" t="s">
        <v>287</v>
      </c>
      <c r="E302" s="238" t="s">
        <v>1</v>
      </c>
      <c r="F302" s="239" t="s">
        <v>1724</v>
      </c>
      <c r="G302" s="237"/>
      <c r="H302" s="240">
        <v>890.75999999999999</v>
      </c>
      <c r="I302" s="241"/>
      <c r="J302" s="237"/>
      <c r="K302" s="237"/>
      <c r="L302" s="242"/>
      <c r="M302" s="243"/>
      <c r="N302" s="244"/>
      <c r="O302" s="244"/>
      <c r="P302" s="244"/>
      <c r="Q302" s="244"/>
      <c r="R302" s="244"/>
      <c r="S302" s="244"/>
      <c r="T302" s="245"/>
      <c r="AT302" s="246" t="s">
        <v>287</v>
      </c>
      <c r="AU302" s="246" t="s">
        <v>90</v>
      </c>
      <c r="AV302" s="12" t="s">
        <v>90</v>
      </c>
      <c r="AW302" s="12" t="s">
        <v>40</v>
      </c>
      <c r="AX302" s="12" t="s">
        <v>79</v>
      </c>
      <c r="AY302" s="246" t="s">
        <v>174</v>
      </c>
    </row>
    <row r="303" s="1" customFormat="1" ht="16.5" customHeight="1">
      <c r="B303" s="37"/>
      <c r="C303" s="218" t="s">
        <v>388</v>
      </c>
      <c r="D303" s="218" t="s">
        <v>175</v>
      </c>
      <c r="E303" s="219" t="s">
        <v>965</v>
      </c>
      <c r="F303" s="220" t="s">
        <v>966</v>
      </c>
      <c r="G303" s="221" t="s">
        <v>284</v>
      </c>
      <c r="H303" s="222">
        <v>226.18600000000001</v>
      </c>
      <c r="I303" s="223"/>
      <c r="J303" s="224">
        <f>ROUND(I303*H303,2)</f>
        <v>0</v>
      </c>
      <c r="K303" s="220" t="s">
        <v>274</v>
      </c>
      <c r="L303" s="42"/>
      <c r="M303" s="225" t="s">
        <v>1</v>
      </c>
      <c r="N303" s="226" t="s">
        <v>50</v>
      </c>
      <c r="O303" s="78"/>
      <c r="P303" s="227">
        <f>O303*H303</f>
        <v>0</v>
      </c>
      <c r="Q303" s="227">
        <v>0</v>
      </c>
      <c r="R303" s="227">
        <f>Q303*H303</f>
        <v>0</v>
      </c>
      <c r="S303" s="227">
        <v>0</v>
      </c>
      <c r="T303" s="228">
        <f>S303*H303</f>
        <v>0</v>
      </c>
      <c r="AR303" s="15" t="s">
        <v>192</v>
      </c>
      <c r="AT303" s="15" t="s">
        <v>175</v>
      </c>
      <c r="AU303" s="15" t="s">
        <v>90</v>
      </c>
      <c r="AY303" s="15" t="s">
        <v>174</v>
      </c>
      <c r="BE303" s="229">
        <f>IF(N303="základní",J303,0)</f>
        <v>0</v>
      </c>
      <c r="BF303" s="229">
        <f>IF(N303="snížená",J303,0)</f>
        <v>0</v>
      </c>
      <c r="BG303" s="229">
        <f>IF(N303="zákl. přenesená",J303,0)</f>
        <v>0</v>
      </c>
      <c r="BH303" s="229">
        <f>IF(N303="sníž. přenesená",J303,0)</f>
        <v>0</v>
      </c>
      <c r="BI303" s="229">
        <f>IF(N303="nulová",J303,0)</f>
        <v>0</v>
      </c>
      <c r="BJ303" s="15" t="s">
        <v>87</v>
      </c>
      <c r="BK303" s="229">
        <f>ROUND(I303*H303,2)</f>
        <v>0</v>
      </c>
      <c r="BL303" s="15" t="s">
        <v>192</v>
      </c>
      <c r="BM303" s="15" t="s">
        <v>1729</v>
      </c>
    </row>
    <row r="304" s="1" customFormat="1">
      <c r="B304" s="37"/>
      <c r="C304" s="38"/>
      <c r="D304" s="230" t="s">
        <v>181</v>
      </c>
      <c r="E304" s="38"/>
      <c r="F304" s="231" t="s">
        <v>966</v>
      </c>
      <c r="G304" s="38"/>
      <c r="H304" s="38"/>
      <c r="I304" s="142"/>
      <c r="J304" s="38"/>
      <c r="K304" s="38"/>
      <c r="L304" s="42"/>
      <c r="M304" s="232"/>
      <c r="N304" s="78"/>
      <c r="O304" s="78"/>
      <c r="P304" s="78"/>
      <c r="Q304" s="78"/>
      <c r="R304" s="78"/>
      <c r="S304" s="78"/>
      <c r="T304" s="79"/>
      <c r="AT304" s="15" t="s">
        <v>181</v>
      </c>
      <c r="AU304" s="15" t="s">
        <v>90</v>
      </c>
    </row>
    <row r="305" s="12" customFormat="1">
      <c r="B305" s="236"/>
      <c r="C305" s="237"/>
      <c r="D305" s="230" t="s">
        <v>287</v>
      </c>
      <c r="E305" s="238" t="s">
        <v>1</v>
      </c>
      <c r="F305" s="239" t="s">
        <v>1730</v>
      </c>
      <c r="G305" s="237"/>
      <c r="H305" s="240">
        <v>154.28800000000001</v>
      </c>
      <c r="I305" s="241"/>
      <c r="J305" s="237"/>
      <c r="K305" s="237"/>
      <c r="L305" s="242"/>
      <c r="M305" s="243"/>
      <c r="N305" s="244"/>
      <c r="O305" s="244"/>
      <c r="P305" s="244"/>
      <c r="Q305" s="244"/>
      <c r="R305" s="244"/>
      <c r="S305" s="244"/>
      <c r="T305" s="245"/>
      <c r="AT305" s="246" t="s">
        <v>287</v>
      </c>
      <c r="AU305" s="246" t="s">
        <v>90</v>
      </c>
      <c r="AV305" s="12" t="s">
        <v>90</v>
      </c>
      <c r="AW305" s="12" t="s">
        <v>40</v>
      </c>
      <c r="AX305" s="12" t="s">
        <v>79</v>
      </c>
      <c r="AY305" s="246" t="s">
        <v>174</v>
      </c>
    </row>
    <row r="306" s="12" customFormat="1">
      <c r="B306" s="236"/>
      <c r="C306" s="237"/>
      <c r="D306" s="230" t="s">
        <v>287</v>
      </c>
      <c r="E306" s="238" t="s">
        <v>1</v>
      </c>
      <c r="F306" s="239" t="s">
        <v>1731</v>
      </c>
      <c r="G306" s="237"/>
      <c r="H306" s="240">
        <v>6.46</v>
      </c>
      <c r="I306" s="241"/>
      <c r="J306" s="237"/>
      <c r="K306" s="237"/>
      <c r="L306" s="242"/>
      <c r="M306" s="243"/>
      <c r="N306" s="244"/>
      <c r="O306" s="244"/>
      <c r="P306" s="244"/>
      <c r="Q306" s="244"/>
      <c r="R306" s="244"/>
      <c r="S306" s="244"/>
      <c r="T306" s="245"/>
      <c r="AT306" s="246" t="s">
        <v>287</v>
      </c>
      <c r="AU306" s="246" t="s">
        <v>90</v>
      </c>
      <c r="AV306" s="12" t="s">
        <v>90</v>
      </c>
      <c r="AW306" s="12" t="s">
        <v>40</v>
      </c>
      <c r="AX306" s="12" t="s">
        <v>79</v>
      </c>
      <c r="AY306" s="246" t="s">
        <v>174</v>
      </c>
    </row>
    <row r="307" s="12" customFormat="1">
      <c r="B307" s="236"/>
      <c r="C307" s="237"/>
      <c r="D307" s="230" t="s">
        <v>287</v>
      </c>
      <c r="E307" s="238" t="s">
        <v>1</v>
      </c>
      <c r="F307" s="239" t="s">
        <v>1732</v>
      </c>
      <c r="G307" s="237"/>
      <c r="H307" s="240">
        <v>1.2</v>
      </c>
      <c r="I307" s="241"/>
      <c r="J307" s="237"/>
      <c r="K307" s="237"/>
      <c r="L307" s="242"/>
      <c r="M307" s="243"/>
      <c r="N307" s="244"/>
      <c r="O307" s="244"/>
      <c r="P307" s="244"/>
      <c r="Q307" s="244"/>
      <c r="R307" s="244"/>
      <c r="S307" s="244"/>
      <c r="T307" s="245"/>
      <c r="AT307" s="246" t="s">
        <v>287</v>
      </c>
      <c r="AU307" s="246" t="s">
        <v>90</v>
      </c>
      <c r="AV307" s="12" t="s">
        <v>90</v>
      </c>
      <c r="AW307" s="12" t="s">
        <v>40</v>
      </c>
      <c r="AX307" s="12" t="s">
        <v>79</v>
      </c>
      <c r="AY307" s="246" t="s">
        <v>174</v>
      </c>
    </row>
    <row r="308" s="12" customFormat="1">
      <c r="B308" s="236"/>
      <c r="C308" s="237"/>
      <c r="D308" s="230" t="s">
        <v>287</v>
      </c>
      <c r="E308" s="238" t="s">
        <v>1</v>
      </c>
      <c r="F308" s="239" t="s">
        <v>1733</v>
      </c>
      <c r="G308" s="237"/>
      <c r="H308" s="240">
        <v>28.800000000000001</v>
      </c>
      <c r="I308" s="241"/>
      <c r="J308" s="237"/>
      <c r="K308" s="237"/>
      <c r="L308" s="242"/>
      <c r="M308" s="243"/>
      <c r="N308" s="244"/>
      <c r="O308" s="244"/>
      <c r="P308" s="244"/>
      <c r="Q308" s="244"/>
      <c r="R308" s="244"/>
      <c r="S308" s="244"/>
      <c r="T308" s="245"/>
      <c r="AT308" s="246" t="s">
        <v>287</v>
      </c>
      <c r="AU308" s="246" t="s">
        <v>90</v>
      </c>
      <c r="AV308" s="12" t="s">
        <v>90</v>
      </c>
      <c r="AW308" s="12" t="s">
        <v>40</v>
      </c>
      <c r="AX308" s="12" t="s">
        <v>79</v>
      </c>
      <c r="AY308" s="246" t="s">
        <v>174</v>
      </c>
    </row>
    <row r="309" s="12" customFormat="1">
      <c r="B309" s="236"/>
      <c r="C309" s="237"/>
      <c r="D309" s="230" t="s">
        <v>287</v>
      </c>
      <c r="E309" s="238" t="s">
        <v>1</v>
      </c>
      <c r="F309" s="239" t="s">
        <v>1734</v>
      </c>
      <c r="G309" s="237"/>
      <c r="H309" s="240">
        <v>20.280000000000001</v>
      </c>
      <c r="I309" s="241"/>
      <c r="J309" s="237"/>
      <c r="K309" s="237"/>
      <c r="L309" s="242"/>
      <c r="M309" s="243"/>
      <c r="N309" s="244"/>
      <c r="O309" s="244"/>
      <c r="P309" s="244"/>
      <c r="Q309" s="244"/>
      <c r="R309" s="244"/>
      <c r="S309" s="244"/>
      <c r="T309" s="245"/>
      <c r="AT309" s="246" t="s">
        <v>287</v>
      </c>
      <c r="AU309" s="246" t="s">
        <v>90</v>
      </c>
      <c r="AV309" s="12" t="s">
        <v>90</v>
      </c>
      <c r="AW309" s="12" t="s">
        <v>40</v>
      </c>
      <c r="AX309" s="12" t="s">
        <v>79</v>
      </c>
      <c r="AY309" s="246" t="s">
        <v>174</v>
      </c>
    </row>
    <row r="310" s="12" customFormat="1">
      <c r="B310" s="236"/>
      <c r="C310" s="237"/>
      <c r="D310" s="230" t="s">
        <v>287</v>
      </c>
      <c r="E310" s="238" t="s">
        <v>1</v>
      </c>
      <c r="F310" s="239" t="s">
        <v>1735</v>
      </c>
      <c r="G310" s="237"/>
      <c r="H310" s="240">
        <v>29.120000000000001</v>
      </c>
      <c r="I310" s="241"/>
      <c r="J310" s="237"/>
      <c r="K310" s="237"/>
      <c r="L310" s="242"/>
      <c r="M310" s="243"/>
      <c r="N310" s="244"/>
      <c r="O310" s="244"/>
      <c r="P310" s="244"/>
      <c r="Q310" s="244"/>
      <c r="R310" s="244"/>
      <c r="S310" s="244"/>
      <c r="T310" s="245"/>
      <c r="AT310" s="246" t="s">
        <v>287</v>
      </c>
      <c r="AU310" s="246" t="s">
        <v>90</v>
      </c>
      <c r="AV310" s="12" t="s">
        <v>90</v>
      </c>
      <c r="AW310" s="12" t="s">
        <v>40</v>
      </c>
      <c r="AX310" s="12" t="s">
        <v>79</v>
      </c>
      <c r="AY310" s="246" t="s">
        <v>174</v>
      </c>
    </row>
    <row r="311" s="12" customFormat="1">
      <c r="B311" s="236"/>
      <c r="C311" s="237"/>
      <c r="D311" s="230" t="s">
        <v>287</v>
      </c>
      <c r="E311" s="238" t="s">
        <v>1</v>
      </c>
      <c r="F311" s="239" t="s">
        <v>1736</v>
      </c>
      <c r="G311" s="237"/>
      <c r="H311" s="240">
        <v>7.1200000000000001</v>
      </c>
      <c r="I311" s="241"/>
      <c r="J311" s="237"/>
      <c r="K311" s="237"/>
      <c r="L311" s="242"/>
      <c r="M311" s="243"/>
      <c r="N311" s="244"/>
      <c r="O311" s="244"/>
      <c r="P311" s="244"/>
      <c r="Q311" s="244"/>
      <c r="R311" s="244"/>
      <c r="S311" s="244"/>
      <c r="T311" s="245"/>
      <c r="AT311" s="246" t="s">
        <v>287</v>
      </c>
      <c r="AU311" s="246" t="s">
        <v>90</v>
      </c>
      <c r="AV311" s="12" t="s">
        <v>90</v>
      </c>
      <c r="AW311" s="12" t="s">
        <v>40</v>
      </c>
      <c r="AX311" s="12" t="s">
        <v>79</v>
      </c>
      <c r="AY311" s="246" t="s">
        <v>174</v>
      </c>
    </row>
    <row r="312" s="12" customFormat="1">
      <c r="B312" s="236"/>
      <c r="C312" s="237"/>
      <c r="D312" s="230" t="s">
        <v>287</v>
      </c>
      <c r="E312" s="238" t="s">
        <v>1</v>
      </c>
      <c r="F312" s="239" t="s">
        <v>1737</v>
      </c>
      <c r="G312" s="237"/>
      <c r="H312" s="240">
        <v>8.5199999999999996</v>
      </c>
      <c r="I312" s="241"/>
      <c r="J312" s="237"/>
      <c r="K312" s="237"/>
      <c r="L312" s="242"/>
      <c r="M312" s="243"/>
      <c r="N312" s="244"/>
      <c r="O312" s="244"/>
      <c r="P312" s="244"/>
      <c r="Q312" s="244"/>
      <c r="R312" s="244"/>
      <c r="S312" s="244"/>
      <c r="T312" s="245"/>
      <c r="AT312" s="246" t="s">
        <v>287</v>
      </c>
      <c r="AU312" s="246" t="s">
        <v>90</v>
      </c>
      <c r="AV312" s="12" t="s">
        <v>90</v>
      </c>
      <c r="AW312" s="12" t="s">
        <v>40</v>
      </c>
      <c r="AX312" s="12" t="s">
        <v>79</v>
      </c>
      <c r="AY312" s="246" t="s">
        <v>174</v>
      </c>
    </row>
    <row r="313" s="12" customFormat="1">
      <c r="B313" s="236"/>
      <c r="C313" s="237"/>
      <c r="D313" s="230" t="s">
        <v>287</v>
      </c>
      <c r="E313" s="238" t="s">
        <v>1</v>
      </c>
      <c r="F313" s="239" t="s">
        <v>1738</v>
      </c>
      <c r="G313" s="237"/>
      <c r="H313" s="240">
        <v>19.16</v>
      </c>
      <c r="I313" s="241"/>
      <c r="J313" s="237"/>
      <c r="K313" s="237"/>
      <c r="L313" s="242"/>
      <c r="M313" s="243"/>
      <c r="N313" s="244"/>
      <c r="O313" s="244"/>
      <c r="P313" s="244"/>
      <c r="Q313" s="244"/>
      <c r="R313" s="244"/>
      <c r="S313" s="244"/>
      <c r="T313" s="245"/>
      <c r="AT313" s="246" t="s">
        <v>287</v>
      </c>
      <c r="AU313" s="246" t="s">
        <v>90</v>
      </c>
      <c r="AV313" s="12" t="s">
        <v>90</v>
      </c>
      <c r="AW313" s="12" t="s">
        <v>40</v>
      </c>
      <c r="AX313" s="12" t="s">
        <v>79</v>
      </c>
      <c r="AY313" s="246" t="s">
        <v>174</v>
      </c>
    </row>
    <row r="314" s="12" customFormat="1">
      <c r="B314" s="236"/>
      <c r="C314" s="237"/>
      <c r="D314" s="230" t="s">
        <v>287</v>
      </c>
      <c r="E314" s="238" t="s">
        <v>1</v>
      </c>
      <c r="F314" s="239" t="s">
        <v>1739</v>
      </c>
      <c r="G314" s="237"/>
      <c r="H314" s="240">
        <v>90.040000000000006</v>
      </c>
      <c r="I314" s="241"/>
      <c r="J314" s="237"/>
      <c r="K314" s="237"/>
      <c r="L314" s="242"/>
      <c r="M314" s="243"/>
      <c r="N314" s="244"/>
      <c r="O314" s="244"/>
      <c r="P314" s="244"/>
      <c r="Q314" s="244"/>
      <c r="R314" s="244"/>
      <c r="S314" s="244"/>
      <c r="T314" s="245"/>
      <c r="AT314" s="246" t="s">
        <v>287</v>
      </c>
      <c r="AU314" s="246" t="s">
        <v>90</v>
      </c>
      <c r="AV314" s="12" t="s">
        <v>90</v>
      </c>
      <c r="AW314" s="12" t="s">
        <v>40</v>
      </c>
      <c r="AX314" s="12" t="s">
        <v>79</v>
      </c>
      <c r="AY314" s="246" t="s">
        <v>174</v>
      </c>
    </row>
    <row r="315" s="12" customFormat="1">
      <c r="B315" s="236"/>
      <c r="C315" s="237"/>
      <c r="D315" s="230" t="s">
        <v>287</v>
      </c>
      <c r="E315" s="238" t="s">
        <v>1</v>
      </c>
      <c r="F315" s="239" t="s">
        <v>1740</v>
      </c>
      <c r="G315" s="237"/>
      <c r="H315" s="240">
        <v>5.1600000000000001</v>
      </c>
      <c r="I315" s="241"/>
      <c r="J315" s="237"/>
      <c r="K315" s="237"/>
      <c r="L315" s="242"/>
      <c r="M315" s="243"/>
      <c r="N315" s="244"/>
      <c r="O315" s="244"/>
      <c r="P315" s="244"/>
      <c r="Q315" s="244"/>
      <c r="R315" s="244"/>
      <c r="S315" s="244"/>
      <c r="T315" s="245"/>
      <c r="AT315" s="246" t="s">
        <v>287</v>
      </c>
      <c r="AU315" s="246" t="s">
        <v>90</v>
      </c>
      <c r="AV315" s="12" t="s">
        <v>90</v>
      </c>
      <c r="AW315" s="12" t="s">
        <v>40</v>
      </c>
      <c r="AX315" s="12" t="s">
        <v>79</v>
      </c>
      <c r="AY315" s="246" t="s">
        <v>174</v>
      </c>
    </row>
    <row r="316" s="12" customFormat="1">
      <c r="B316" s="236"/>
      <c r="C316" s="237"/>
      <c r="D316" s="230" t="s">
        <v>287</v>
      </c>
      <c r="E316" s="238" t="s">
        <v>1</v>
      </c>
      <c r="F316" s="239" t="s">
        <v>1741</v>
      </c>
      <c r="G316" s="237"/>
      <c r="H316" s="240">
        <v>82.224000000000004</v>
      </c>
      <c r="I316" s="241"/>
      <c r="J316" s="237"/>
      <c r="K316" s="237"/>
      <c r="L316" s="242"/>
      <c r="M316" s="243"/>
      <c r="N316" s="244"/>
      <c r="O316" s="244"/>
      <c r="P316" s="244"/>
      <c r="Q316" s="244"/>
      <c r="R316" s="244"/>
      <c r="S316" s="244"/>
      <c r="T316" s="245"/>
      <c r="AT316" s="246" t="s">
        <v>287</v>
      </c>
      <c r="AU316" s="246" t="s">
        <v>90</v>
      </c>
      <c r="AV316" s="12" t="s">
        <v>90</v>
      </c>
      <c r="AW316" s="12" t="s">
        <v>40</v>
      </c>
      <c r="AX316" s="12" t="s">
        <v>79</v>
      </c>
      <c r="AY316" s="246" t="s">
        <v>174</v>
      </c>
    </row>
    <row r="317" s="12" customFormat="1">
      <c r="B317" s="236"/>
      <c r="C317" s="237"/>
      <c r="D317" s="230" t="s">
        <v>287</v>
      </c>
      <c r="E317" s="237"/>
      <c r="F317" s="239" t="s">
        <v>1742</v>
      </c>
      <c r="G317" s="237"/>
      <c r="H317" s="240">
        <v>226.18600000000001</v>
      </c>
      <c r="I317" s="241"/>
      <c r="J317" s="237"/>
      <c r="K317" s="237"/>
      <c r="L317" s="242"/>
      <c r="M317" s="243"/>
      <c r="N317" s="244"/>
      <c r="O317" s="244"/>
      <c r="P317" s="244"/>
      <c r="Q317" s="244"/>
      <c r="R317" s="244"/>
      <c r="S317" s="244"/>
      <c r="T317" s="245"/>
      <c r="AT317" s="246" t="s">
        <v>287</v>
      </c>
      <c r="AU317" s="246" t="s">
        <v>90</v>
      </c>
      <c r="AV317" s="12" t="s">
        <v>90</v>
      </c>
      <c r="AW317" s="12" t="s">
        <v>4</v>
      </c>
      <c r="AX317" s="12" t="s">
        <v>87</v>
      </c>
      <c r="AY317" s="246" t="s">
        <v>174</v>
      </c>
    </row>
    <row r="318" s="1" customFormat="1" ht="16.5" customHeight="1">
      <c r="B318" s="37"/>
      <c r="C318" s="218" t="s">
        <v>393</v>
      </c>
      <c r="D318" s="218" t="s">
        <v>175</v>
      </c>
      <c r="E318" s="219" t="s">
        <v>969</v>
      </c>
      <c r="F318" s="220" t="s">
        <v>970</v>
      </c>
      <c r="G318" s="221" t="s">
        <v>284</v>
      </c>
      <c r="H318" s="222">
        <v>512.37199999999996</v>
      </c>
      <c r="I318" s="223"/>
      <c r="J318" s="224">
        <f>ROUND(I318*H318,2)</f>
        <v>0</v>
      </c>
      <c r="K318" s="220" t="s">
        <v>274</v>
      </c>
      <c r="L318" s="42"/>
      <c r="M318" s="225" t="s">
        <v>1</v>
      </c>
      <c r="N318" s="226" t="s">
        <v>50</v>
      </c>
      <c r="O318" s="78"/>
      <c r="P318" s="227">
        <f>O318*H318</f>
        <v>0</v>
      </c>
      <c r="Q318" s="227">
        <v>0</v>
      </c>
      <c r="R318" s="227">
        <f>Q318*H318</f>
        <v>0</v>
      </c>
      <c r="S318" s="227">
        <v>0</v>
      </c>
      <c r="T318" s="228">
        <f>S318*H318</f>
        <v>0</v>
      </c>
      <c r="AR318" s="15" t="s">
        <v>192</v>
      </c>
      <c r="AT318" s="15" t="s">
        <v>175</v>
      </c>
      <c r="AU318" s="15" t="s">
        <v>90</v>
      </c>
      <c r="AY318" s="15" t="s">
        <v>174</v>
      </c>
      <c r="BE318" s="229">
        <f>IF(N318="základní",J318,0)</f>
        <v>0</v>
      </c>
      <c r="BF318" s="229">
        <f>IF(N318="snížená",J318,0)</f>
        <v>0</v>
      </c>
      <c r="BG318" s="229">
        <f>IF(N318="zákl. přenesená",J318,0)</f>
        <v>0</v>
      </c>
      <c r="BH318" s="229">
        <f>IF(N318="sníž. přenesená",J318,0)</f>
        <v>0</v>
      </c>
      <c r="BI318" s="229">
        <f>IF(N318="nulová",J318,0)</f>
        <v>0</v>
      </c>
      <c r="BJ318" s="15" t="s">
        <v>87</v>
      </c>
      <c r="BK318" s="229">
        <f>ROUND(I318*H318,2)</f>
        <v>0</v>
      </c>
      <c r="BL318" s="15" t="s">
        <v>192</v>
      </c>
      <c r="BM318" s="15" t="s">
        <v>1743</v>
      </c>
    </row>
    <row r="319" s="1" customFormat="1">
      <c r="B319" s="37"/>
      <c r="C319" s="38"/>
      <c r="D319" s="230" t="s">
        <v>181</v>
      </c>
      <c r="E319" s="38"/>
      <c r="F319" s="231" t="s">
        <v>1744</v>
      </c>
      <c r="G319" s="38"/>
      <c r="H319" s="38"/>
      <c r="I319" s="142"/>
      <c r="J319" s="38"/>
      <c r="K319" s="38"/>
      <c r="L319" s="42"/>
      <c r="M319" s="232"/>
      <c r="N319" s="78"/>
      <c r="O319" s="78"/>
      <c r="P319" s="78"/>
      <c r="Q319" s="78"/>
      <c r="R319" s="78"/>
      <c r="S319" s="78"/>
      <c r="T319" s="79"/>
      <c r="AT319" s="15" t="s">
        <v>181</v>
      </c>
      <c r="AU319" s="15" t="s">
        <v>90</v>
      </c>
    </row>
    <row r="320" s="12" customFormat="1">
      <c r="B320" s="236"/>
      <c r="C320" s="237"/>
      <c r="D320" s="230" t="s">
        <v>287</v>
      </c>
      <c r="E320" s="238" t="s">
        <v>1</v>
      </c>
      <c r="F320" s="239" t="s">
        <v>1730</v>
      </c>
      <c r="G320" s="237"/>
      <c r="H320" s="240">
        <v>154.28800000000001</v>
      </c>
      <c r="I320" s="241"/>
      <c r="J320" s="237"/>
      <c r="K320" s="237"/>
      <c r="L320" s="242"/>
      <c r="M320" s="243"/>
      <c r="N320" s="244"/>
      <c r="O320" s="244"/>
      <c r="P320" s="244"/>
      <c r="Q320" s="244"/>
      <c r="R320" s="244"/>
      <c r="S320" s="244"/>
      <c r="T320" s="245"/>
      <c r="AT320" s="246" t="s">
        <v>287</v>
      </c>
      <c r="AU320" s="246" t="s">
        <v>90</v>
      </c>
      <c r="AV320" s="12" t="s">
        <v>90</v>
      </c>
      <c r="AW320" s="12" t="s">
        <v>40</v>
      </c>
      <c r="AX320" s="12" t="s">
        <v>79</v>
      </c>
      <c r="AY320" s="246" t="s">
        <v>174</v>
      </c>
    </row>
    <row r="321" s="12" customFormat="1">
      <c r="B321" s="236"/>
      <c r="C321" s="237"/>
      <c r="D321" s="230" t="s">
        <v>287</v>
      </c>
      <c r="E321" s="238" t="s">
        <v>1</v>
      </c>
      <c r="F321" s="239" t="s">
        <v>1731</v>
      </c>
      <c r="G321" s="237"/>
      <c r="H321" s="240">
        <v>6.46</v>
      </c>
      <c r="I321" s="241"/>
      <c r="J321" s="237"/>
      <c r="K321" s="237"/>
      <c r="L321" s="242"/>
      <c r="M321" s="243"/>
      <c r="N321" s="244"/>
      <c r="O321" s="244"/>
      <c r="P321" s="244"/>
      <c r="Q321" s="244"/>
      <c r="R321" s="244"/>
      <c r="S321" s="244"/>
      <c r="T321" s="245"/>
      <c r="AT321" s="246" t="s">
        <v>287</v>
      </c>
      <c r="AU321" s="246" t="s">
        <v>90</v>
      </c>
      <c r="AV321" s="12" t="s">
        <v>90</v>
      </c>
      <c r="AW321" s="12" t="s">
        <v>40</v>
      </c>
      <c r="AX321" s="12" t="s">
        <v>79</v>
      </c>
      <c r="AY321" s="246" t="s">
        <v>174</v>
      </c>
    </row>
    <row r="322" s="12" customFormat="1">
      <c r="B322" s="236"/>
      <c r="C322" s="237"/>
      <c r="D322" s="230" t="s">
        <v>287</v>
      </c>
      <c r="E322" s="238" t="s">
        <v>1</v>
      </c>
      <c r="F322" s="239" t="s">
        <v>1732</v>
      </c>
      <c r="G322" s="237"/>
      <c r="H322" s="240">
        <v>1.2</v>
      </c>
      <c r="I322" s="241"/>
      <c r="J322" s="237"/>
      <c r="K322" s="237"/>
      <c r="L322" s="242"/>
      <c r="M322" s="243"/>
      <c r="N322" s="244"/>
      <c r="O322" s="244"/>
      <c r="P322" s="244"/>
      <c r="Q322" s="244"/>
      <c r="R322" s="244"/>
      <c r="S322" s="244"/>
      <c r="T322" s="245"/>
      <c r="AT322" s="246" t="s">
        <v>287</v>
      </c>
      <c r="AU322" s="246" t="s">
        <v>90</v>
      </c>
      <c r="AV322" s="12" t="s">
        <v>90</v>
      </c>
      <c r="AW322" s="12" t="s">
        <v>40</v>
      </c>
      <c r="AX322" s="12" t="s">
        <v>79</v>
      </c>
      <c r="AY322" s="246" t="s">
        <v>174</v>
      </c>
    </row>
    <row r="323" s="12" customFormat="1">
      <c r="B323" s="236"/>
      <c r="C323" s="237"/>
      <c r="D323" s="230" t="s">
        <v>287</v>
      </c>
      <c r="E323" s="238" t="s">
        <v>1</v>
      </c>
      <c r="F323" s="239" t="s">
        <v>1733</v>
      </c>
      <c r="G323" s="237"/>
      <c r="H323" s="240">
        <v>28.800000000000001</v>
      </c>
      <c r="I323" s="241"/>
      <c r="J323" s="237"/>
      <c r="K323" s="237"/>
      <c r="L323" s="242"/>
      <c r="M323" s="243"/>
      <c r="N323" s="244"/>
      <c r="O323" s="244"/>
      <c r="P323" s="244"/>
      <c r="Q323" s="244"/>
      <c r="R323" s="244"/>
      <c r="S323" s="244"/>
      <c r="T323" s="245"/>
      <c r="AT323" s="246" t="s">
        <v>287</v>
      </c>
      <c r="AU323" s="246" t="s">
        <v>90</v>
      </c>
      <c r="AV323" s="12" t="s">
        <v>90</v>
      </c>
      <c r="AW323" s="12" t="s">
        <v>40</v>
      </c>
      <c r="AX323" s="12" t="s">
        <v>79</v>
      </c>
      <c r="AY323" s="246" t="s">
        <v>174</v>
      </c>
    </row>
    <row r="324" s="12" customFormat="1">
      <c r="B324" s="236"/>
      <c r="C324" s="237"/>
      <c r="D324" s="230" t="s">
        <v>287</v>
      </c>
      <c r="E324" s="238" t="s">
        <v>1</v>
      </c>
      <c r="F324" s="239" t="s">
        <v>1734</v>
      </c>
      <c r="G324" s="237"/>
      <c r="H324" s="240">
        <v>20.280000000000001</v>
      </c>
      <c r="I324" s="241"/>
      <c r="J324" s="237"/>
      <c r="K324" s="237"/>
      <c r="L324" s="242"/>
      <c r="M324" s="243"/>
      <c r="N324" s="244"/>
      <c r="O324" s="244"/>
      <c r="P324" s="244"/>
      <c r="Q324" s="244"/>
      <c r="R324" s="244"/>
      <c r="S324" s="244"/>
      <c r="T324" s="245"/>
      <c r="AT324" s="246" t="s">
        <v>287</v>
      </c>
      <c r="AU324" s="246" t="s">
        <v>90</v>
      </c>
      <c r="AV324" s="12" t="s">
        <v>90</v>
      </c>
      <c r="AW324" s="12" t="s">
        <v>40</v>
      </c>
      <c r="AX324" s="12" t="s">
        <v>79</v>
      </c>
      <c r="AY324" s="246" t="s">
        <v>174</v>
      </c>
    </row>
    <row r="325" s="12" customFormat="1">
      <c r="B325" s="236"/>
      <c r="C325" s="237"/>
      <c r="D325" s="230" t="s">
        <v>287</v>
      </c>
      <c r="E325" s="238" t="s">
        <v>1</v>
      </c>
      <c r="F325" s="239" t="s">
        <v>1735</v>
      </c>
      <c r="G325" s="237"/>
      <c r="H325" s="240">
        <v>29.120000000000001</v>
      </c>
      <c r="I325" s="241"/>
      <c r="J325" s="237"/>
      <c r="K325" s="237"/>
      <c r="L325" s="242"/>
      <c r="M325" s="243"/>
      <c r="N325" s="244"/>
      <c r="O325" s="244"/>
      <c r="P325" s="244"/>
      <c r="Q325" s="244"/>
      <c r="R325" s="244"/>
      <c r="S325" s="244"/>
      <c r="T325" s="245"/>
      <c r="AT325" s="246" t="s">
        <v>287</v>
      </c>
      <c r="AU325" s="246" t="s">
        <v>90</v>
      </c>
      <c r="AV325" s="12" t="s">
        <v>90</v>
      </c>
      <c r="AW325" s="12" t="s">
        <v>40</v>
      </c>
      <c r="AX325" s="12" t="s">
        <v>79</v>
      </c>
      <c r="AY325" s="246" t="s">
        <v>174</v>
      </c>
    </row>
    <row r="326" s="12" customFormat="1">
      <c r="B326" s="236"/>
      <c r="C326" s="237"/>
      <c r="D326" s="230" t="s">
        <v>287</v>
      </c>
      <c r="E326" s="238" t="s">
        <v>1</v>
      </c>
      <c r="F326" s="239" t="s">
        <v>1736</v>
      </c>
      <c r="G326" s="237"/>
      <c r="H326" s="240">
        <v>7.1200000000000001</v>
      </c>
      <c r="I326" s="241"/>
      <c r="J326" s="237"/>
      <c r="K326" s="237"/>
      <c r="L326" s="242"/>
      <c r="M326" s="243"/>
      <c r="N326" s="244"/>
      <c r="O326" s="244"/>
      <c r="P326" s="244"/>
      <c r="Q326" s="244"/>
      <c r="R326" s="244"/>
      <c r="S326" s="244"/>
      <c r="T326" s="245"/>
      <c r="AT326" s="246" t="s">
        <v>287</v>
      </c>
      <c r="AU326" s="246" t="s">
        <v>90</v>
      </c>
      <c r="AV326" s="12" t="s">
        <v>90</v>
      </c>
      <c r="AW326" s="12" t="s">
        <v>40</v>
      </c>
      <c r="AX326" s="12" t="s">
        <v>79</v>
      </c>
      <c r="AY326" s="246" t="s">
        <v>174</v>
      </c>
    </row>
    <row r="327" s="12" customFormat="1">
      <c r="B327" s="236"/>
      <c r="C327" s="237"/>
      <c r="D327" s="230" t="s">
        <v>287</v>
      </c>
      <c r="E327" s="238" t="s">
        <v>1</v>
      </c>
      <c r="F327" s="239" t="s">
        <v>1737</v>
      </c>
      <c r="G327" s="237"/>
      <c r="H327" s="240">
        <v>8.5199999999999996</v>
      </c>
      <c r="I327" s="241"/>
      <c r="J327" s="237"/>
      <c r="K327" s="237"/>
      <c r="L327" s="242"/>
      <c r="M327" s="243"/>
      <c r="N327" s="244"/>
      <c r="O327" s="244"/>
      <c r="P327" s="244"/>
      <c r="Q327" s="244"/>
      <c r="R327" s="244"/>
      <c r="S327" s="244"/>
      <c r="T327" s="245"/>
      <c r="AT327" s="246" t="s">
        <v>287</v>
      </c>
      <c r="AU327" s="246" t="s">
        <v>90</v>
      </c>
      <c r="AV327" s="12" t="s">
        <v>90</v>
      </c>
      <c r="AW327" s="12" t="s">
        <v>40</v>
      </c>
      <c r="AX327" s="12" t="s">
        <v>79</v>
      </c>
      <c r="AY327" s="246" t="s">
        <v>174</v>
      </c>
    </row>
    <row r="328" s="12" customFormat="1">
      <c r="B328" s="236"/>
      <c r="C328" s="237"/>
      <c r="D328" s="230" t="s">
        <v>287</v>
      </c>
      <c r="E328" s="238" t="s">
        <v>1</v>
      </c>
      <c r="F328" s="239" t="s">
        <v>1738</v>
      </c>
      <c r="G328" s="237"/>
      <c r="H328" s="240">
        <v>19.16</v>
      </c>
      <c r="I328" s="241"/>
      <c r="J328" s="237"/>
      <c r="K328" s="237"/>
      <c r="L328" s="242"/>
      <c r="M328" s="243"/>
      <c r="N328" s="244"/>
      <c r="O328" s="244"/>
      <c r="P328" s="244"/>
      <c r="Q328" s="244"/>
      <c r="R328" s="244"/>
      <c r="S328" s="244"/>
      <c r="T328" s="245"/>
      <c r="AT328" s="246" t="s">
        <v>287</v>
      </c>
      <c r="AU328" s="246" t="s">
        <v>90</v>
      </c>
      <c r="AV328" s="12" t="s">
        <v>90</v>
      </c>
      <c r="AW328" s="12" t="s">
        <v>40</v>
      </c>
      <c r="AX328" s="12" t="s">
        <v>79</v>
      </c>
      <c r="AY328" s="246" t="s">
        <v>174</v>
      </c>
    </row>
    <row r="329" s="12" customFormat="1">
      <c r="B329" s="236"/>
      <c r="C329" s="237"/>
      <c r="D329" s="230" t="s">
        <v>287</v>
      </c>
      <c r="E329" s="238" t="s">
        <v>1</v>
      </c>
      <c r="F329" s="239" t="s">
        <v>1739</v>
      </c>
      <c r="G329" s="237"/>
      <c r="H329" s="240">
        <v>90.040000000000006</v>
      </c>
      <c r="I329" s="241"/>
      <c r="J329" s="237"/>
      <c r="K329" s="237"/>
      <c r="L329" s="242"/>
      <c r="M329" s="243"/>
      <c r="N329" s="244"/>
      <c r="O329" s="244"/>
      <c r="P329" s="244"/>
      <c r="Q329" s="244"/>
      <c r="R329" s="244"/>
      <c r="S329" s="244"/>
      <c r="T329" s="245"/>
      <c r="AT329" s="246" t="s">
        <v>287</v>
      </c>
      <c r="AU329" s="246" t="s">
        <v>90</v>
      </c>
      <c r="AV329" s="12" t="s">
        <v>90</v>
      </c>
      <c r="AW329" s="12" t="s">
        <v>40</v>
      </c>
      <c r="AX329" s="12" t="s">
        <v>79</v>
      </c>
      <c r="AY329" s="246" t="s">
        <v>174</v>
      </c>
    </row>
    <row r="330" s="12" customFormat="1">
      <c r="B330" s="236"/>
      <c r="C330" s="237"/>
      <c r="D330" s="230" t="s">
        <v>287</v>
      </c>
      <c r="E330" s="238" t="s">
        <v>1</v>
      </c>
      <c r="F330" s="239" t="s">
        <v>1740</v>
      </c>
      <c r="G330" s="237"/>
      <c r="H330" s="240">
        <v>5.1600000000000001</v>
      </c>
      <c r="I330" s="241"/>
      <c r="J330" s="237"/>
      <c r="K330" s="237"/>
      <c r="L330" s="242"/>
      <c r="M330" s="243"/>
      <c r="N330" s="244"/>
      <c r="O330" s="244"/>
      <c r="P330" s="244"/>
      <c r="Q330" s="244"/>
      <c r="R330" s="244"/>
      <c r="S330" s="244"/>
      <c r="T330" s="245"/>
      <c r="AT330" s="246" t="s">
        <v>287</v>
      </c>
      <c r="AU330" s="246" t="s">
        <v>90</v>
      </c>
      <c r="AV330" s="12" t="s">
        <v>90</v>
      </c>
      <c r="AW330" s="12" t="s">
        <v>40</v>
      </c>
      <c r="AX330" s="12" t="s">
        <v>79</v>
      </c>
      <c r="AY330" s="246" t="s">
        <v>174</v>
      </c>
    </row>
    <row r="331" s="12" customFormat="1">
      <c r="B331" s="236"/>
      <c r="C331" s="237"/>
      <c r="D331" s="230" t="s">
        <v>287</v>
      </c>
      <c r="E331" s="238" t="s">
        <v>1</v>
      </c>
      <c r="F331" s="239" t="s">
        <v>1741</v>
      </c>
      <c r="G331" s="237"/>
      <c r="H331" s="240">
        <v>82.224000000000004</v>
      </c>
      <c r="I331" s="241"/>
      <c r="J331" s="237"/>
      <c r="K331" s="237"/>
      <c r="L331" s="242"/>
      <c r="M331" s="243"/>
      <c r="N331" s="244"/>
      <c r="O331" s="244"/>
      <c r="P331" s="244"/>
      <c r="Q331" s="244"/>
      <c r="R331" s="244"/>
      <c r="S331" s="244"/>
      <c r="T331" s="245"/>
      <c r="AT331" s="246" t="s">
        <v>287</v>
      </c>
      <c r="AU331" s="246" t="s">
        <v>90</v>
      </c>
      <c r="AV331" s="12" t="s">
        <v>90</v>
      </c>
      <c r="AW331" s="12" t="s">
        <v>40</v>
      </c>
      <c r="AX331" s="12" t="s">
        <v>79</v>
      </c>
      <c r="AY331" s="246" t="s">
        <v>174</v>
      </c>
    </row>
    <row r="332" s="12" customFormat="1">
      <c r="B332" s="236"/>
      <c r="C332" s="237"/>
      <c r="D332" s="230" t="s">
        <v>287</v>
      </c>
      <c r="E332" s="238" t="s">
        <v>1</v>
      </c>
      <c r="F332" s="239" t="s">
        <v>1745</v>
      </c>
      <c r="G332" s="237"/>
      <c r="H332" s="240">
        <v>60</v>
      </c>
      <c r="I332" s="241"/>
      <c r="J332" s="237"/>
      <c r="K332" s="237"/>
      <c r="L332" s="242"/>
      <c r="M332" s="243"/>
      <c r="N332" s="244"/>
      <c r="O332" s="244"/>
      <c r="P332" s="244"/>
      <c r="Q332" s="244"/>
      <c r="R332" s="244"/>
      <c r="S332" s="244"/>
      <c r="T332" s="245"/>
      <c r="AT332" s="246" t="s">
        <v>287</v>
      </c>
      <c r="AU332" s="246" t="s">
        <v>90</v>
      </c>
      <c r="AV332" s="12" t="s">
        <v>90</v>
      </c>
      <c r="AW332" s="12" t="s">
        <v>40</v>
      </c>
      <c r="AX332" s="12" t="s">
        <v>79</v>
      </c>
      <c r="AY332" s="246" t="s">
        <v>174</v>
      </c>
    </row>
    <row r="333" s="1" customFormat="1" ht="16.5" customHeight="1">
      <c r="B333" s="37"/>
      <c r="C333" s="218" t="s">
        <v>400</v>
      </c>
      <c r="D333" s="218" t="s">
        <v>175</v>
      </c>
      <c r="E333" s="219" t="s">
        <v>983</v>
      </c>
      <c r="F333" s="220" t="s">
        <v>984</v>
      </c>
      <c r="G333" s="221" t="s">
        <v>284</v>
      </c>
      <c r="H333" s="222">
        <v>2678.7759999999998</v>
      </c>
      <c r="I333" s="223"/>
      <c r="J333" s="224">
        <f>ROUND(I333*H333,2)</f>
        <v>0</v>
      </c>
      <c r="K333" s="220" t="s">
        <v>274</v>
      </c>
      <c r="L333" s="42"/>
      <c r="M333" s="225" t="s">
        <v>1</v>
      </c>
      <c r="N333" s="226" t="s">
        <v>50</v>
      </c>
      <c r="O333" s="78"/>
      <c r="P333" s="227">
        <f>O333*H333</f>
        <v>0</v>
      </c>
      <c r="Q333" s="227">
        <v>0</v>
      </c>
      <c r="R333" s="227">
        <f>Q333*H333</f>
        <v>0</v>
      </c>
      <c r="S333" s="227">
        <v>0</v>
      </c>
      <c r="T333" s="228">
        <f>S333*H333</f>
        <v>0</v>
      </c>
      <c r="AR333" s="15" t="s">
        <v>192</v>
      </c>
      <c r="AT333" s="15" t="s">
        <v>175</v>
      </c>
      <c r="AU333" s="15" t="s">
        <v>90</v>
      </c>
      <c r="AY333" s="15" t="s">
        <v>174</v>
      </c>
      <c r="BE333" s="229">
        <f>IF(N333="základní",J333,0)</f>
        <v>0</v>
      </c>
      <c r="BF333" s="229">
        <f>IF(N333="snížená",J333,0)</f>
        <v>0</v>
      </c>
      <c r="BG333" s="229">
        <f>IF(N333="zákl. přenesená",J333,0)</f>
        <v>0</v>
      </c>
      <c r="BH333" s="229">
        <f>IF(N333="sníž. přenesená",J333,0)</f>
        <v>0</v>
      </c>
      <c r="BI333" s="229">
        <f>IF(N333="nulová",J333,0)</f>
        <v>0</v>
      </c>
      <c r="BJ333" s="15" t="s">
        <v>87</v>
      </c>
      <c r="BK333" s="229">
        <f>ROUND(I333*H333,2)</f>
        <v>0</v>
      </c>
      <c r="BL333" s="15" t="s">
        <v>192</v>
      </c>
      <c r="BM333" s="15" t="s">
        <v>1746</v>
      </c>
    </row>
    <row r="334" s="1" customFormat="1">
      <c r="B334" s="37"/>
      <c r="C334" s="38"/>
      <c r="D334" s="230" t="s">
        <v>181</v>
      </c>
      <c r="E334" s="38"/>
      <c r="F334" s="231" t="s">
        <v>1747</v>
      </c>
      <c r="G334" s="38"/>
      <c r="H334" s="38"/>
      <c r="I334" s="142"/>
      <c r="J334" s="38"/>
      <c r="K334" s="38"/>
      <c r="L334" s="42"/>
      <c r="M334" s="232"/>
      <c r="N334" s="78"/>
      <c r="O334" s="78"/>
      <c r="P334" s="78"/>
      <c r="Q334" s="78"/>
      <c r="R334" s="78"/>
      <c r="S334" s="78"/>
      <c r="T334" s="79"/>
      <c r="AT334" s="15" t="s">
        <v>181</v>
      </c>
      <c r="AU334" s="15" t="s">
        <v>90</v>
      </c>
    </row>
    <row r="335" s="12" customFormat="1">
      <c r="B335" s="236"/>
      <c r="C335" s="237"/>
      <c r="D335" s="230" t="s">
        <v>287</v>
      </c>
      <c r="E335" s="238" t="s">
        <v>1</v>
      </c>
      <c r="F335" s="239" t="s">
        <v>1748</v>
      </c>
      <c r="G335" s="237"/>
      <c r="H335" s="240">
        <v>898.57600000000002</v>
      </c>
      <c r="I335" s="241"/>
      <c r="J335" s="237"/>
      <c r="K335" s="237"/>
      <c r="L335" s="242"/>
      <c r="M335" s="243"/>
      <c r="N335" s="244"/>
      <c r="O335" s="244"/>
      <c r="P335" s="244"/>
      <c r="Q335" s="244"/>
      <c r="R335" s="244"/>
      <c r="S335" s="244"/>
      <c r="T335" s="245"/>
      <c r="AT335" s="246" t="s">
        <v>287</v>
      </c>
      <c r="AU335" s="246" t="s">
        <v>90</v>
      </c>
      <c r="AV335" s="12" t="s">
        <v>90</v>
      </c>
      <c r="AW335" s="12" t="s">
        <v>40</v>
      </c>
      <c r="AX335" s="12" t="s">
        <v>79</v>
      </c>
      <c r="AY335" s="246" t="s">
        <v>174</v>
      </c>
    </row>
    <row r="336" s="12" customFormat="1">
      <c r="B336" s="236"/>
      <c r="C336" s="237"/>
      <c r="D336" s="230" t="s">
        <v>287</v>
      </c>
      <c r="E336" s="238" t="s">
        <v>1</v>
      </c>
      <c r="F336" s="239" t="s">
        <v>1749</v>
      </c>
      <c r="G336" s="237"/>
      <c r="H336" s="240">
        <v>39.719999999999999</v>
      </c>
      <c r="I336" s="241"/>
      <c r="J336" s="237"/>
      <c r="K336" s="237"/>
      <c r="L336" s="242"/>
      <c r="M336" s="243"/>
      <c r="N336" s="244"/>
      <c r="O336" s="244"/>
      <c r="P336" s="244"/>
      <c r="Q336" s="244"/>
      <c r="R336" s="244"/>
      <c r="S336" s="244"/>
      <c r="T336" s="245"/>
      <c r="AT336" s="246" t="s">
        <v>287</v>
      </c>
      <c r="AU336" s="246" t="s">
        <v>90</v>
      </c>
      <c r="AV336" s="12" t="s">
        <v>90</v>
      </c>
      <c r="AW336" s="12" t="s">
        <v>40</v>
      </c>
      <c r="AX336" s="12" t="s">
        <v>79</v>
      </c>
      <c r="AY336" s="246" t="s">
        <v>174</v>
      </c>
    </row>
    <row r="337" s="12" customFormat="1">
      <c r="B337" s="236"/>
      <c r="C337" s="237"/>
      <c r="D337" s="230" t="s">
        <v>287</v>
      </c>
      <c r="E337" s="238" t="s">
        <v>1</v>
      </c>
      <c r="F337" s="239" t="s">
        <v>1750</v>
      </c>
      <c r="G337" s="237"/>
      <c r="H337" s="240">
        <v>8</v>
      </c>
      <c r="I337" s="241"/>
      <c r="J337" s="237"/>
      <c r="K337" s="237"/>
      <c r="L337" s="242"/>
      <c r="M337" s="243"/>
      <c r="N337" s="244"/>
      <c r="O337" s="244"/>
      <c r="P337" s="244"/>
      <c r="Q337" s="244"/>
      <c r="R337" s="244"/>
      <c r="S337" s="244"/>
      <c r="T337" s="245"/>
      <c r="AT337" s="246" t="s">
        <v>287</v>
      </c>
      <c r="AU337" s="246" t="s">
        <v>90</v>
      </c>
      <c r="AV337" s="12" t="s">
        <v>90</v>
      </c>
      <c r="AW337" s="12" t="s">
        <v>40</v>
      </c>
      <c r="AX337" s="12" t="s">
        <v>79</v>
      </c>
      <c r="AY337" s="246" t="s">
        <v>174</v>
      </c>
    </row>
    <row r="338" s="12" customFormat="1">
      <c r="B338" s="236"/>
      <c r="C338" s="237"/>
      <c r="D338" s="230" t="s">
        <v>287</v>
      </c>
      <c r="E338" s="238" t="s">
        <v>1</v>
      </c>
      <c r="F338" s="239" t="s">
        <v>1751</v>
      </c>
      <c r="G338" s="237"/>
      <c r="H338" s="240">
        <v>151.36000000000001</v>
      </c>
      <c r="I338" s="241"/>
      <c r="J338" s="237"/>
      <c r="K338" s="237"/>
      <c r="L338" s="242"/>
      <c r="M338" s="243"/>
      <c r="N338" s="244"/>
      <c r="O338" s="244"/>
      <c r="P338" s="244"/>
      <c r="Q338" s="244"/>
      <c r="R338" s="244"/>
      <c r="S338" s="244"/>
      <c r="T338" s="245"/>
      <c r="AT338" s="246" t="s">
        <v>287</v>
      </c>
      <c r="AU338" s="246" t="s">
        <v>90</v>
      </c>
      <c r="AV338" s="12" t="s">
        <v>90</v>
      </c>
      <c r="AW338" s="12" t="s">
        <v>40</v>
      </c>
      <c r="AX338" s="12" t="s">
        <v>79</v>
      </c>
      <c r="AY338" s="246" t="s">
        <v>174</v>
      </c>
    </row>
    <row r="339" s="12" customFormat="1">
      <c r="B339" s="236"/>
      <c r="C339" s="237"/>
      <c r="D339" s="230" t="s">
        <v>287</v>
      </c>
      <c r="E339" s="238" t="s">
        <v>1</v>
      </c>
      <c r="F339" s="239" t="s">
        <v>1752</v>
      </c>
      <c r="G339" s="237"/>
      <c r="H339" s="240">
        <v>137.52000000000001</v>
      </c>
      <c r="I339" s="241"/>
      <c r="J339" s="237"/>
      <c r="K339" s="237"/>
      <c r="L339" s="242"/>
      <c r="M339" s="243"/>
      <c r="N339" s="244"/>
      <c r="O339" s="244"/>
      <c r="P339" s="244"/>
      <c r="Q339" s="244"/>
      <c r="R339" s="244"/>
      <c r="S339" s="244"/>
      <c r="T339" s="245"/>
      <c r="AT339" s="246" t="s">
        <v>287</v>
      </c>
      <c r="AU339" s="246" t="s">
        <v>90</v>
      </c>
      <c r="AV339" s="12" t="s">
        <v>90</v>
      </c>
      <c r="AW339" s="12" t="s">
        <v>40</v>
      </c>
      <c r="AX339" s="12" t="s">
        <v>79</v>
      </c>
      <c r="AY339" s="246" t="s">
        <v>174</v>
      </c>
    </row>
    <row r="340" s="12" customFormat="1">
      <c r="B340" s="236"/>
      <c r="C340" s="237"/>
      <c r="D340" s="230" t="s">
        <v>287</v>
      </c>
      <c r="E340" s="238" t="s">
        <v>1</v>
      </c>
      <c r="F340" s="239" t="s">
        <v>1753</v>
      </c>
      <c r="G340" s="237"/>
      <c r="H340" s="240">
        <v>174.72</v>
      </c>
      <c r="I340" s="241"/>
      <c r="J340" s="237"/>
      <c r="K340" s="237"/>
      <c r="L340" s="242"/>
      <c r="M340" s="243"/>
      <c r="N340" s="244"/>
      <c r="O340" s="244"/>
      <c r="P340" s="244"/>
      <c r="Q340" s="244"/>
      <c r="R340" s="244"/>
      <c r="S340" s="244"/>
      <c r="T340" s="245"/>
      <c r="AT340" s="246" t="s">
        <v>287</v>
      </c>
      <c r="AU340" s="246" t="s">
        <v>90</v>
      </c>
      <c r="AV340" s="12" t="s">
        <v>90</v>
      </c>
      <c r="AW340" s="12" t="s">
        <v>40</v>
      </c>
      <c r="AX340" s="12" t="s">
        <v>79</v>
      </c>
      <c r="AY340" s="246" t="s">
        <v>174</v>
      </c>
    </row>
    <row r="341" s="12" customFormat="1">
      <c r="B341" s="236"/>
      <c r="C341" s="237"/>
      <c r="D341" s="230" t="s">
        <v>287</v>
      </c>
      <c r="E341" s="238" t="s">
        <v>1</v>
      </c>
      <c r="F341" s="239" t="s">
        <v>1754</v>
      </c>
      <c r="G341" s="237"/>
      <c r="H341" s="240">
        <v>42.880000000000003</v>
      </c>
      <c r="I341" s="241"/>
      <c r="J341" s="237"/>
      <c r="K341" s="237"/>
      <c r="L341" s="242"/>
      <c r="M341" s="243"/>
      <c r="N341" s="244"/>
      <c r="O341" s="244"/>
      <c r="P341" s="244"/>
      <c r="Q341" s="244"/>
      <c r="R341" s="244"/>
      <c r="S341" s="244"/>
      <c r="T341" s="245"/>
      <c r="AT341" s="246" t="s">
        <v>287</v>
      </c>
      <c r="AU341" s="246" t="s">
        <v>90</v>
      </c>
      <c r="AV341" s="12" t="s">
        <v>90</v>
      </c>
      <c r="AW341" s="12" t="s">
        <v>40</v>
      </c>
      <c r="AX341" s="12" t="s">
        <v>79</v>
      </c>
      <c r="AY341" s="246" t="s">
        <v>174</v>
      </c>
    </row>
    <row r="342" s="12" customFormat="1">
      <c r="B342" s="236"/>
      <c r="C342" s="237"/>
      <c r="D342" s="230" t="s">
        <v>287</v>
      </c>
      <c r="E342" s="238" t="s">
        <v>1</v>
      </c>
      <c r="F342" s="239" t="s">
        <v>1755</v>
      </c>
      <c r="G342" s="237"/>
      <c r="H342" s="240">
        <v>56.799999999999997</v>
      </c>
      <c r="I342" s="241"/>
      <c r="J342" s="237"/>
      <c r="K342" s="237"/>
      <c r="L342" s="242"/>
      <c r="M342" s="243"/>
      <c r="N342" s="244"/>
      <c r="O342" s="244"/>
      <c r="P342" s="244"/>
      <c r="Q342" s="244"/>
      <c r="R342" s="244"/>
      <c r="S342" s="244"/>
      <c r="T342" s="245"/>
      <c r="AT342" s="246" t="s">
        <v>287</v>
      </c>
      <c r="AU342" s="246" t="s">
        <v>90</v>
      </c>
      <c r="AV342" s="12" t="s">
        <v>90</v>
      </c>
      <c r="AW342" s="12" t="s">
        <v>40</v>
      </c>
      <c r="AX342" s="12" t="s">
        <v>79</v>
      </c>
      <c r="AY342" s="246" t="s">
        <v>174</v>
      </c>
    </row>
    <row r="343" s="12" customFormat="1">
      <c r="B343" s="236"/>
      <c r="C343" s="237"/>
      <c r="D343" s="230" t="s">
        <v>287</v>
      </c>
      <c r="E343" s="238" t="s">
        <v>1</v>
      </c>
      <c r="F343" s="239" t="s">
        <v>1756</v>
      </c>
      <c r="G343" s="237"/>
      <c r="H343" s="240">
        <v>113.28</v>
      </c>
      <c r="I343" s="241"/>
      <c r="J343" s="237"/>
      <c r="K343" s="237"/>
      <c r="L343" s="242"/>
      <c r="M343" s="243"/>
      <c r="N343" s="244"/>
      <c r="O343" s="244"/>
      <c r="P343" s="244"/>
      <c r="Q343" s="244"/>
      <c r="R343" s="244"/>
      <c r="S343" s="244"/>
      <c r="T343" s="245"/>
      <c r="AT343" s="246" t="s">
        <v>287</v>
      </c>
      <c r="AU343" s="246" t="s">
        <v>90</v>
      </c>
      <c r="AV343" s="12" t="s">
        <v>90</v>
      </c>
      <c r="AW343" s="12" t="s">
        <v>40</v>
      </c>
      <c r="AX343" s="12" t="s">
        <v>79</v>
      </c>
      <c r="AY343" s="246" t="s">
        <v>174</v>
      </c>
    </row>
    <row r="344" s="12" customFormat="1">
      <c r="B344" s="236"/>
      <c r="C344" s="237"/>
      <c r="D344" s="230" t="s">
        <v>287</v>
      </c>
      <c r="E344" s="238" t="s">
        <v>1</v>
      </c>
      <c r="F344" s="239" t="s">
        <v>1757</v>
      </c>
      <c r="G344" s="237"/>
      <c r="H344" s="240">
        <v>473.36000000000001</v>
      </c>
      <c r="I344" s="241"/>
      <c r="J344" s="237"/>
      <c r="K344" s="237"/>
      <c r="L344" s="242"/>
      <c r="M344" s="243"/>
      <c r="N344" s="244"/>
      <c r="O344" s="244"/>
      <c r="P344" s="244"/>
      <c r="Q344" s="244"/>
      <c r="R344" s="244"/>
      <c r="S344" s="244"/>
      <c r="T344" s="245"/>
      <c r="AT344" s="246" t="s">
        <v>287</v>
      </c>
      <c r="AU344" s="246" t="s">
        <v>90</v>
      </c>
      <c r="AV344" s="12" t="s">
        <v>90</v>
      </c>
      <c r="AW344" s="12" t="s">
        <v>40</v>
      </c>
      <c r="AX344" s="12" t="s">
        <v>79</v>
      </c>
      <c r="AY344" s="246" t="s">
        <v>174</v>
      </c>
    </row>
    <row r="345" s="12" customFormat="1">
      <c r="B345" s="236"/>
      <c r="C345" s="237"/>
      <c r="D345" s="230" t="s">
        <v>287</v>
      </c>
      <c r="E345" s="238" t="s">
        <v>1</v>
      </c>
      <c r="F345" s="239" t="s">
        <v>1758</v>
      </c>
      <c r="G345" s="237"/>
      <c r="H345" s="240">
        <v>34.399999999999999</v>
      </c>
      <c r="I345" s="241"/>
      <c r="J345" s="237"/>
      <c r="K345" s="237"/>
      <c r="L345" s="242"/>
      <c r="M345" s="243"/>
      <c r="N345" s="244"/>
      <c r="O345" s="244"/>
      <c r="P345" s="244"/>
      <c r="Q345" s="244"/>
      <c r="R345" s="244"/>
      <c r="S345" s="244"/>
      <c r="T345" s="245"/>
      <c r="AT345" s="246" t="s">
        <v>287</v>
      </c>
      <c r="AU345" s="246" t="s">
        <v>90</v>
      </c>
      <c r="AV345" s="12" t="s">
        <v>90</v>
      </c>
      <c r="AW345" s="12" t="s">
        <v>40</v>
      </c>
      <c r="AX345" s="12" t="s">
        <v>79</v>
      </c>
      <c r="AY345" s="246" t="s">
        <v>174</v>
      </c>
    </row>
    <row r="346" s="12" customFormat="1">
      <c r="B346" s="236"/>
      <c r="C346" s="237"/>
      <c r="D346" s="230" t="s">
        <v>287</v>
      </c>
      <c r="E346" s="238" t="s">
        <v>1</v>
      </c>
      <c r="F346" s="239" t="s">
        <v>1759</v>
      </c>
      <c r="G346" s="237"/>
      <c r="H346" s="240">
        <v>548.15999999999997</v>
      </c>
      <c r="I346" s="241"/>
      <c r="J346" s="237"/>
      <c r="K346" s="237"/>
      <c r="L346" s="242"/>
      <c r="M346" s="243"/>
      <c r="N346" s="244"/>
      <c r="O346" s="244"/>
      <c r="P346" s="244"/>
      <c r="Q346" s="244"/>
      <c r="R346" s="244"/>
      <c r="S346" s="244"/>
      <c r="T346" s="245"/>
      <c r="AT346" s="246" t="s">
        <v>287</v>
      </c>
      <c r="AU346" s="246" t="s">
        <v>90</v>
      </c>
      <c r="AV346" s="12" t="s">
        <v>90</v>
      </c>
      <c r="AW346" s="12" t="s">
        <v>40</v>
      </c>
      <c r="AX346" s="12" t="s">
        <v>79</v>
      </c>
      <c r="AY346" s="246" t="s">
        <v>174</v>
      </c>
    </row>
    <row r="347" s="1" customFormat="1" ht="16.5" customHeight="1">
      <c r="B347" s="37"/>
      <c r="C347" s="218" t="s">
        <v>405</v>
      </c>
      <c r="D347" s="218" t="s">
        <v>175</v>
      </c>
      <c r="E347" s="219" t="s">
        <v>988</v>
      </c>
      <c r="F347" s="220" t="s">
        <v>989</v>
      </c>
      <c r="G347" s="221" t="s">
        <v>284</v>
      </c>
      <c r="H347" s="222">
        <v>1399.3879999999999</v>
      </c>
      <c r="I347" s="223"/>
      <c r="J347" s="224">
        <f>ROUND(I347*H347,2)</f>
        <v>0</v>
      </c>
      <c r="K347" s="220" t="s">
        <v>274</v>
      </c>
      <c r="L347" s="42"/>
      <c r="M347" s="225" t="s">
        <v>1</v>
      </c>
      <c r="N347" s="226" t="s">
        <v>50</v>
      </c>
      <c r="O347" s="78"/>
      <c r="P347" s="227">
        <f>O347*H347</f>
        <v>0</v>
      </c>
      <c r="Q347" s="227">
        <v>0</v>
      </c>
      <c r="R347" s="227">
        <f>Q347*H347</f>
        <v>0</v>
      </c>
      <c r="S347" s="227">
        <v>0</v>
      </c>
      <c r="T347" s="228">
        <f>S347*H347</f>
        <v>0</v>
      </c>
      <c r="AR347" s="15" t="s">
        <v>192</v>
      </c>
      <c r="AT347" s="15" t="s">
        <v>175</v>
      </c>
      <c r="AU347" s="15" t="s">
        <v>90</v>
      </c>
      <c r="AY347" s="15" t="s">
        <v>174</v>
      </c>
      <c r="BE347" s="229">
        <f>IF(N347="základní",J347,0)</f>
        <v>0</v>
      </c>
      <c r="BF347" s="229">
        <f>IF(N347="snížená",J347,0)</f>
        <v>0</v>
      </c>
      <c r="BG347" s="229">
        <f>IF(N347="zákl. přenesená",J347,0)</f>
        <v>0</v>
      </c>
      <c r="BH347" s="229">
        <f>IF(N347="sníž. přenesená",J347,0)</f>
        <v>0</v>
      </c>
      <c r="BI347" s="229">
        <f>IF(N347="nulová",J347,0)</f>
        <v>0</v>
      </c>
      <c r="BJ347" s="15" t="s">
        <v>87</v>
      </c>
      <c r="BK347" s="229">
        <f>ROUND(I347*H347,2)</f>
        <v>0</v>
      </c>
      <c r="BL347" s="15" t="s">
        <v>192</v>
      </c>
      <c r="BM347" s="15" t="s">
        <v>1760</v>
      </c>
    </row>
    <row r="348" s="1" customFormat="1">
      <c r="B348" s="37"/>
      <c r="C348" s="38"/>
      <c r="D348" s="230" t="s">
        <v>181</v>
      </c>
      <c r="E348" s="38"/>
      <c r="F348" s="231" t="s">
        <v>991</v>
      </c>
      <c r="G348" s="38"/>
      <c r="H348" s="38"/>
      <c r="I348" s="142"/>
      <c r="J348" s="38"/>
      <c r="K348" s="38"/>
      <c r="L348" s="42"/>
      <c r="M348" s="232"/>
      <c r="N348" s="78"/>
      <c r="O348" s="78"/>
      <c r="P348" s="78"/>
      <c r="Q348" s="78"/>
      <c r="R348" s="78"/>
      <c r="S348" s="78"/>
      <c r="T348" s="79"/>
      <c r="AT348" s="15" t="s">
        <v>181</v>
      </c>
      <c r="AU348" s="15" t="s">
        <v>90</v>
      </c>
    </row>
    <row r="349" s="12" customFormat="1">
      <c r="B349" s="236"/>
      <c r="C349" s="237"/>
      <c r="D349" s="230" t="s">
        <v>287</v>
      </c>
      <c r="E349" s="238" t="s">
        <v>1</v>
      </c>
      <c r="F349" s="239" t="s">
        <v>1761</v>
      </c>
      <c r="G349" s="237"/>
      <c r="H349" s="240">
        <v>1399.3879999999999</v>
      </c>
      <c r="I349" s="241"/>
      <c r="J349" s="237"/>
      <c r="K349" s="237"/>
      <c r="L349" s="242"/>
      <c r="M349" s="243"/>
      <c r="N349" s="244"/>
      <c r="O349" s="244"/>
      <c r="P349" s="244"/>
      <c r="Q349" s="244"/>
      <c r="R349" s="244"/>
      <c r="S349" s="244"/>
      <c r="T349" s="245"/>
      <c r="AT349" s="246" t="s">
        <v>287</v>
      </c>
      <c r="AU349" s="246" t="s">
        <v>90</v>
      </c>
      <c r="AV349" s="12" t="s">
        <v>90</v>
      </c>
      <c r="AW349" s="12" t="s">
        <v>40</v>
      </c>
      <c r="AX349" s="12" t="s">
        <v>87</v>
      </c>
      <c r="AY349" s="246" t="s">
        <v>174</v>
      </c>
    </row>
    <row r="350" s="1" customFormat="1" ht="16.5" customHeight="1">
      <c r="B350" s="37"/>
      <c r="C350" s="218" t="s">
        <v>410</v>
      </c>
      <c r="D350" s="218" t="s">
        <v>175</v>
      </c>
      <c r="E350" s="219" t="s">
        <v>992</v>
      </c>
      <c r="F350" s="220" t="s">
        <v>993</v>
      </c>
      <c r="G350" s="221" t="s">
        <v>284</v>
      </c>
      <c r="H350" s="222">
        <v>1399.3879999999999</v>
      </c>
      <c r="I350" s="223"/>
      <c r="J350" s="224">
        <f>ROUND(I350*H350,2)</f>
        <v>0</v>
      </c>
      <c r="K350" s="220" t="s">
        <v>274</v>
      </c>
      <c r="L350" s="42"/>
      <c r="M350" s="225" t="s">
        <v>1</v>
      </c>
      <c r="N350" s="226" t="s">
        <v>50</v>
      </c>
      <c r="O350" s="78"/>
      <c r="P350" s="227">
        <f>O350*H350</f>
        <v>0</v>
      </c>
      <c r="Q350" s="227">
        <v>0</v>
      </c>
      <c r="R350" s="227">
        <f>Q350*H350</f>
        <v>0</v>
      </c>
      <c r="S350" s="227">
        <v>0</v>
      </c>
      <c r="T350" s="228">
        <f>S350*H350</f>
        <v>0</v>
      </c>
      <c r="AR350" s="15" t="s">
        <v>192</v>
      </c>
      <c r="AT350" s="15" t="s">
        <v>175</v>
      </c>
      <c r="AU350" s="15" t="s">
        <v>90</v>
      </c>
      <c r="AY350" s="15" t="s">
        <v>174</v>
      </c>
      <c r="BE350" s="229">
        <f>IF(N350="základní",J350,0)</f>
        <v>0</v>
      </c>
      <c r="BF350" s="229">
        <f>IF(N350="snížená",J350,0)</f>
        <v>0</v>
      </c>
      <c r="BG350" s="229">
        <f>IF(N350="zákl. přenesená",J350,0)</f>
        <v>0</v>
      </c>
      <c r="BH350" s="229">
        <f>IF(N350="sníž. přenesená",J350,0)</f>
        <v>0</v>
      </c>
      <c r="BI350" s="229">
        <f>IF(N350="nulová",J350,0)</f>
        <v>0</v>
      </c>
      <c r="BJ350" s="15" t="s">
        <v>87</v>
      </c>
      <c r="BK350" s="229">
        <f>ROUND(I350*H350,2)</f>
        <v>0</v>
      </c>
      <c r="BL350" s="15" t="s">
        <v>192</v>
      </c>
      <c r="BM350" s="15" t="s">
        <v>1762</v>
      </c>
    </row>
    <row r="351" s="1" customFormat="1">
      <c r="B351" s="37"/>
      <c r="C351" s="38"/>
      <c r="D351" s="230" t="s">
        <v>181</v>
      </c>
      <c r="E351" s="38"/>
      <c r="F351" s="231" t="s">
        <v>995</v>
      </c>
      <c r="G351" s="38"/>
      <c r="H351" s="38"/>
      <c r="I351" s="142"/>
      <c r="J351" s="38"/>
      <c r="K351" s="38"/>
      <c r="L351" s="42"/>
      <c r="M351" s="232"/>
      <c r="N351" s="78"/>
      <c r="O351" s="78"/>
      <c r="P351" s="78"/>
      <c r="Q351" s="78"/>
      <c r="R351" s="78"/>
      <c r="S351" s="78"/>
      <c r="T351" s="79"/>
      <c r="AT351" s="15" t="s">
        <v>181</v>
      </c>
      <c r="AU351" s="15" t="s">
        <v>90</v>
      </c>
    </row>
    <row r="352" s="12" customFormat="1">
      <c r="B352" s="236"/>
      <c r="C352" s="237"/>
      <c r="D352" s="230" t="s">
        <v>287</v>
      </c>
      <c r="E352" s="238" t="s">
        <v>1</v>
      </c>
      <c r="F352" s="239" t="s">
        <v>1761</v>
      </c>
      <c r="G352" s="237"/>
      <c r="H352" s="240">
        <v>1399.3879999999999</v>
      </c>
      <c r="I352" s="241"/>
      <c r="J352" s="237"/>
      <c r="K352" s="237"/>
      <c r="L352" s="242"/>
      <c r="M352" s="243"/>
      <c r="N352" s="244"/>
      <c r="O352" s="244"/>
      <c r="P352" s="244"/>
      <c r="Q352" s="244"/>
      <c r="R352" s="244"/>
      <c r="S352" s="244"/>
      <c r="T352" s="245"/>
      <c r="AT352" s="246" t="s">
        <v>287</v>
      </c>
      <c r="AU352" s="246" t="s">
        <v>90</v>
      </c>
      <c r="AV352" s="12" t="s">
        <v>90</v>
      </c>
      <c r="AW352" s="12" t="s">
        <v>40</v>
      </c>
      <c r="AX352" s="12" t="s">
        <v>79</v>
      </c>
      <c r="AY352" s="246" t="s">
        <v>174</v>
      </c>
    </row>
    <row r="353" s="1" customFormat="1" ht="16.5" customHeight="1">
      <c r="B353" s="37"/>
      <c r="C353" s="218" t="s">
        <v>414</v>
      </c>
      <c r="D353" s="218" t="s">
        <v>175</v>
      </c>
      <c r="E353" s="219" t="s">
        <v>997</v>
      </c>
      <c r="F353" s="220" t="s">
        <v>998</v>
      </c>
      <c r="G353" s="221" t="s">
        <v>284</v>
      </c>
      <c r="H353" s="222">
        <v>2798.7759999999998</v>
      </c>
      <c r="I353" s="223"/>
      <c r="J353" s="224">
        <f>ROUND(I353*H353,2)</f>
        <v>0</v>
      </c>
      <c r="K353" s="220" t="s">
        <v>274</v>
      </c>
      <c r="L353" s="42"/>
      <c r="M353" s="225" t="s">
        <v>1</v>
      </c>
      <c r="N353" s="226" t="s">
        <v>50</v>
      </c>
      <c r="O353" s="78"/>
      <c r="P353" s="227">
        <f>O353*H353</f>
        <v>0</v>
      </c>
      <c r="Q353" s="227">
        <v>0</v>
      </c>
      <c r="R353" s="227">
        <f>Q353*H353</f>
        <v>0</v>
      </c>
      <c r="S353" s="227">
        <v>0</v>
      </c>
      <c r="T353" s="228">
        <f>S353*H353</f>
        <v>0</v>
      </c>
      <c r="AR353" s="15" t="s">
        <v>192</v>
      </c>
      <c r="AT353" s="15" t="s">
        <v>175</v>
      </c>
      <c r="AU353" s="15" t="s">
        <v>90</v>
      </c>
      <c r="AY353" s="15" t="s">
        <v>174</v>
      </c>
      <c r="BE353" s="229">
        <f>IF(N353="základní",J353,0)</f>
        <v>0</v>
      </c>
      <c r="BF353" s="229">
        <f>IF(N353="snížená",J353,0)</f>
        <v>0</v>
      </c>
      <c r="BG353" s="229">
        <f>IF(N353="zákl. přenesená",J353,0)</f>
        <v>0</v>
      </c>
      <c r="BH353" s="229">
        <f>IF(N353="sníž. přenesená",J353,0)</f>
        <v>0</v>
      </c>
      <c r="BI353" s="229">
        <f>IF(N353="nulová",J353,0)</f>
        <v>0</v>
      </c>
      <c r="BJ353" s="15" t="s">
        <v>87</v>
      </c>
      <c r="BK353" s="229">
        <f>ROUND(I353*H353,2)</f>
        <v>0</v>
      </c>
      <c r="BL353" s="15" t="s">
        <v>192</v>
      </c>
      <c r="BM353" s="15" t="s">
        <v>1763</v>
      </c>
    </row>
    <row r="354" s="1" customFormat="1">
      <c r="B354" s="37"/>
      <c r="C354" s="38"/>
      <c r="D354" s="230" t="s">
        <v>181</v>
      </c>
      <c r="E354" s="38"/>
      <c r="F354" s="231" t="s">
        <v>1000</v>
      </c>
      <c r="G354" s="38"/>
      <c r="H354" s="38"/>
      <c r="I354" s="142"/>
      <c r="J354" s="38"/>
      <c r="K354" s="38"/>
      <c r="L354" s="42"/>
      <c r="M354" s="232"/>
      <c r="N354" s="78"/>
      <c r="O354" s="78"/>
      <c r="P354" s="78"/>
      <c r="Q354" s="78"/>
      <c r="R354" s="78"/>
      <c r="S354" s="78"/>
      <c r="T354" s="79"/>
      <c r="AT354" s="15" t="s">
        <v>181</v>
      </c>
      <c r="AU354" s="15" t="s">
        <v>90</v>
      </c>
    </row>
    <row r="355" s="12" customFormat="1">
      <c r="B355" s="236"/>
      <c r="C355" s="237"/>
      <c r="D355" s="230" t="s">
        <v>287</v>
      </c>
      <c r="E355" s="238" t="s">
        <v>1</v>
      </c>
      <c r="F355" s="239" t="s">
        <v>1764</v>
      </c>
      <c r="G355" s="237"/>
      <c r="H355" s="240">
        <v>2798.7759999999998</v>
      </c>
      <c r="I355" s="241"/>
      <c r="J355" s="237"/>
      <c r="K355" s="237"/>
      <c r="L355" s="242"/>
      <c r="M355" s="243"/>
      <c r="N355" s="244"/>
      <c r="O355" s="244"/>
      <c r="P355" s="244"/>
      <c r="Q355" s="244"/>
      <c r="R355" s="244"/>
      <c r="S355" s="244"/>
      <c r="T355" s="245"/>
      <c r="AT355" s="246" t="s">
        <v>287</v>
      </c>
      <c r="AU355" s="246" t="s">
        <v>90</v>
      </c>
      <c r="AV355" s="12" t="s">
        <v>90</v>
      </c>
      <c r="AW355" s="12" t="s">
        <v>40</v>
      </c>
      <c r="AX355" s="12" t="s">
        <v>79</v>
      </c>
      <c r="AY355" s="246" t="s">
        <v>174</v>
      </c>
    </row>
    <row r="356" s="1" customFormat="1" ht="16.5" customHeight="1">
      <c r="B356" s="37"/>
      <c r="C356" s="218" t="s">
        <v>421</v>
      </c>
      <c r="D356" s="218" t="s">
        <v>175</v>
      </c>
      <c r="E356" s="219" t="s">
        <v>1765</v>
      </c>
      <c r="F356" s="220" t="s">
        <v>1766</v>
      </c>
      <c r="G356" s="221" t="s">
        <v>284</v>
      </c>
      <c r="H356" s="222">
        <v>1339.3879999999999</v>
      </c>
      <c r="I356" s="223"/>
      <c r="J356" s="224">
        <f>ROUND(I356*H356,2)</f>
        <v>0</v>
      </c>
      <c r="K356" s="220" t="s">
        <v>274</v>
      </c>
      <c r="L356" s="42"/>
      <c r="M356" s="225" t="s">
        <v>1</v>
      </c>
      <c r="N356" s="226" t="s">
        <v>50</v>
      </c>
      <c r="O356" s="78"/>
      <c r="P356" s="227">
        <f>O356*H356</f>
        <v>0</v>
      </c>
      <c r="Q356" s="227">
        <v>0</v>
      </c>
      <c r="R356" s="227">
        <f>Q356*H356</f>
        <v>0</v>
      </c>
      <c r="S356" s="227">
        <v>0</v>
      </c>
      <c r="T356" s="228">
        <f>S356*H356</f>
        <v>0</v>
      </c>
      <c r="AR356" s="15" t="s">
        <v>192</v>
      </c>
      <c r="AT356" s="15" t="s">
        <v>175</v>
      </c>
      <c r="AU356" s="15" t="s">
        <v>90</v>
      </c>
      <c r="AY356" s="15" t="s">
        <v>174</v>
      </c>
      <c r="BE356" s="229">
        <f>IF(N356="základní",J356,0)</f>
        <v>0</v>
      </c>
      <c r="BF356" s="229">
        <f>IF(N356="snížená",J356,0)</f>
        <v>0</v>
      </c>
      <c r="BG356" s="229">
        <f>IF(N356="zákl. přenesená",J356,0)</f>
        <v>0</v>
      </c>
      <c r="BH356" s="229">
        <f>IF(N356="sníž. přenesená",J356,0)</f>
        <v>0</v>
      </c>
      <c r="BI356" s="229">
        <f>IF(N356="nulová",J356,0)</f>
        <v>0</v>
      </c>
      <c r="BJ356" s="15" t="s">
        <v>87</v>
      </c>
      <c r="BK356" s="229">
        <f>ROUND(I356*H356,2)</f>
        <v>0</v>
      </c>
      <c r="BL356" s="15" t="s">
        <v>192</v>
      </c>
      <c r="BM356" s="15" t="s">
        <v>1767</v>
      </c>
    </row>
    <row r="357" s="1" customFormat="1">
      <c r="B357" s="37"/>
      <c r="C357" s="38"/>
      <c r="D357" s="230" t="s">
        <v>181</v>
      </c>
      <c r="E357" s="38"/>
      <c r="F357" s="231" t="s">
        <v>1768</v>
      </c>
      <c r="G357" s="38"/>
      <c r="H357" s="38"/>
      <c r="I357" s="142"/>
      <c r="J357" s="38"/>
      <c r="K357" s="38"/>
      <c r="L357" s="42"/>
      <c r="M357" s="232"/>
      <c r="N357" s="78"/>
      <c r="O357" s="78"/>
      <c r="P357" s="78"/>
      <c r="Q357" s="78"/>
      <c r="R357" s="78"/>
      <c r="S357" s="78"/>
      <c r="T357" s="79"/>
      <c r="AT357" s="15" t="s">
        <v>181</v>
      </c>
      <c r="AU357" s="15" t="s">
        <v>90</v>
      </c>
    </row>
    <row r="358" s="12" customFormat="1">
      <c r="B358" s="236"/>
      <c r="C358" s="237"/>
      <c r="D358" s="230" t="s">
        <v>287</v>
      </c>
      <c r="E358" s="238" t="s">
        <v>1</v>
      </c>
      <c r="F358" s="239" t="s">
        <v>1691</v>
      </c>
      <c r="G358" s="237"/>
      <c r="H358" s="240">
        <v>449.28800000000001</v>
      </c>
      <c r="I358" s="241"/>
      <c r="J358" s="237"/>
      <c r="K358" s="237"/>
      <c r="L358" s="242"/>
      <c r="M358" s="243"/>
      <c r="N358" s="244"/>
      <c r="O358" s="244"/>
      <c r="P358" s="244"/>
      <c r="Q358" s="244"/>
      <c r="R358" s="244"/>
      <c r="S358" s="244"/>
      <c r="T358" s="245"/>
      <c r="AT358" s="246" t="s">
        <v>287</v>
      </c>
      <c r="AU358" s="246" t="s">
        <v>90</v>
      </c>
      <c r="AV358" s="12" t="s">
        <v>90</v>
      </c>
      <c r="AW358" s="12" t="s">
        <v>40</v>
      </c>
      <c r="AX358" s="12" t="s">
        <v>79</v>
      </c>
      <c r="AY358" s="246" t="s">
        <v>174</v>
      </c>
    </row>
    <row r="359" s="12" customFormat="1">
      <c r="B359" s="236"/>
      <c r="C359" s="237"/>
      <c r="D359" s="230" t="s">
        <v>287</v>
      </c>
      <c r="E359" s="238" t="s">
        <v>1</v>
      </c>
      <c r="F359" s="239" t="s">
        <v>1692</v>
      </c>
      <c r="G359" s="237"/>
      <c r="H359" s="240">
        <v>19.859999999999999</v>
      </c>
      <c r="I359" s="241"/>
      <c r="J359" s="237"/>
      <c r="K359" s="237"/>
      <c r="L359" s="242"/>
      <c r="M359" s="243"/>
      <c r="N359" s="244"/>
      <c r="O359" s="244"/>
      <c r="P359" s="244"/>
      <c r="Q359" s="244"/>
      <c r="R359" s="244"/>
      <c r="S359" s="244"/>
      <c r="T359" s="245"/>
      <c r="AT359" s="246" t="s">
        <v>287</v>
      </c>
      <c r="AU359" s="246" t="s">
        <v>90</v>
      </c>
      <c r="AV359" s="12" t="s">
        <v>90</v>
      </c>
      <c r="AW359" s="12" t="s">
        <v>40</v>
      </c>
      <c r="AX359" s="12" t="s">
        <v>79</v>
      </c>
      <c r="AY359" s="246" t="s">
        <v>174</v>
      </c>
    </row>
    <row r="360" s="12" customFormat="1">
      <c r="B360" s="236"/>
      <c r="C360" s="237"/>
      <c r="D360" s="230" t="s">
        <v>287</v>
      </c>
      <c r="E360" s="238" t="s">
        <v>1</v>
      </c>
      <c r="F360" s="239" t="s">
        <v>1693</v>
      </c>
      <c r="G360" s="237"/>
      <c r="H360" s="240">
        <v>4</v>
      </c>
      <c r="I360" s="241"/>
      <c r="J360" s="237"/>
      <c r="K360" s="237"/>
      <c r="L360" s="242"/>
      <c r="M360" s="243"/>
      <c r="N360" s="244"/>
      <c r="O360" s="244"/>
      <c r="P360" s="244"/>
      <c r="Q360" s="244"/>
      <c r="R360" s="244"/>
      <c r="S360" s="244"/>
      <c r="T360" s="245"/>
      <c r="AT360" s="246" t="s">
        <v>287</v>
      </c>
      <c r="AU360" s="246" t="s">
        <v>90</v>
      </c>
      <c r="AV360" s="12" t="s">
        <v>90</v>
      </c>
      <c r="AW360" s="12" t="s">
        <v>40</v>
      </c>
      <c r="AX360" s="12" t="s">
        <v>79</v>
      </c>
      <c r="AY360" s="246" t="s">
        <v>174</v>
      </c>
    </row>
    <row r="361" s="12" customFormat="1">
      <c r="B361" s="236"/>
      <c r="C361" s="237"/>
      <c r="D361" s="230" t="s">
        <v>287</v>
      </c>
      <c r="E361" s="238" t="s">
        <v>1</v>
      </c>
      <c r="F361" s="239" t="s">
        <v>1694</v>
      </c>
      <c r="G361" s="237"/>
      <c r="H361" s="240">
        <v>75.680000000000007</v>
      </c>
      <c r="I361" s="241"/>
      <c r="J361" s="237"/>
      <c r="K361" s="237"/>
      <c r="L361" s="242"/>
      <c r="M361" s="243"/>
      <c r="N361" s="244"/>
      <c r="O361" s="244"/>
      <c r="P361" s="244"/>
      <c r="Q361" s="244"/>
      <c r="R361" s="244"/>
      <c r="S361" s="244"/>
      <c r="T361" s="245"/>
      <c r="AT361" s="246" t="s">
        <v>287</v>
      </c>
      <c r="AU361" s="246" t="s">
        <v>90</v>
      </c>
      <c r="AV361" s="12" t="s">
        <v>90</v>
      </c>
      <c r="AW361" s="12" t="s">
        <v>40</v>
      </c>
      <c r="AX361" s="12" t="s">
        <v>79</v>
      </c>
      <c r="AY361" s="246" t="s">
        <v>174</v>
      </c>
    </row>
    <row r="362" s="12" customFormat="1">
      <c r="B362" s="236"/>
      <c r="C362" s="237"/>
      <c r="D362" s="230" t="s">
        <v>287</v>
      </c>
      <c r="E362" s="238" t="s">
        <v>1</v>
      </c>
      <c r="F362" s="239" t="s">
        <v>1695</v>
      </c>
      <c r="G362" s="237"/>
      <c r="H362" s="240">
        <v>68.760000000000005</v>
      </c>
      <c r="I362" s="241"/>
      <c r="J362" s="237"/>
      <c r="K362" s="237"/>
      <c r="L362" s="242"/>
      <c r="M362" s="243"/>
      <c r="N362" s="244"/>
      <c r="O362" s="244"/>
      <c r="P362" s="244"/>
      <c r="Q362" s="244"/>
      <c r="R362" s="244"/>
      <c r="S362" s="244"/>
      <c r="T362" s="245"/>
      <c r="AT362" s="246" t="s">
        <v>287</v>
      </c>
      <c r="AU362" s="246" t="s">
        <v>90</v>
      </c>
      <c r="AV362" s="12" t="s">
        <v>90</v>
      </c>
      <c r="AW362" s="12" t="s">
        <v>40</v>
      </c>
      <c r="AX362" s="12" t="s">
        <v>79</v>
      </c>
      <c r="AY362" s="246" t="s">
        <v>174</v>
      </c>
    </row>
    <row r="363" s="12" customFormat="1">
      <c r="B363" s="236"/>
      <c r="C363" s="237"/>
      <c r="D363" s="230" t="s">
        <v>287</v>
      </c>
      <c r="E363" s="238" t="s">
        <v>1</v>
      </c>
      <c r="F363" s="239" t="s">
        <v>1696</v>
      </c>
      <c r="G363" s="237"/>
      <c r="H363" s="240">
        <v>87.359999999999999</v>
      </c>
      <c r="I363" s="241"/>
      <c r="J363" s="237"/>
      <c r="K363" s="237"/>
      <c r="L363" s="242"/>
      <c r="M363" s="243"/>
      <c r="N363" s="244"/>
      <c r="O363" s="244"/>
      <c r="P363" s="244"/>
      <c r="Q363" s="244"/>
      <c r="R363" s="244"/>
      <c r="S363" s="244"/>
      <c r="T363" s="245"/>
      <c r="AT363" s="246" t="s">
        <v>287</v>
      </c>
      <c r="AU363" s="246" t="s">
        <v>90</v>
      </c>
      <c r="AV363" s="12" t="s">
        <v>90</v>
      </c>
      <c r="AW363" s="12" t="s">
        <v>40</v>
      </c>
      <c r="AX363" s="12" t="s">
        <v>79</v>
      </c>
      <c r="AY363" s="246" t="s">
        <v>174</v>
      </c>
    </row>
    <row r="364" s="12" customFormat="1">
      <c r="B364" s="236"/>
      <c r="C364" s="237"/>
      <c r="D364" s="230" t="s">
        <v>287</v>
      </c>
      <c r="E364" s="238" t="s">
        <v>1</v>
      </c>
      <c r="F364" s="239" t="s">
        <v>1697</v>
      </c>
      <c r="G364" s="237"/>
      <c r="H364" s="240">
        <v>21.440000000000001</v>
      </c>
      <c r="I364" s="241"/>
      <c r="J364" s="237"/>
      <c r="K364" s="237"/>
      <c r="L364" s="242"/>
      <c r="M364" s="243"/>
      <c r="N364" s="244"/>
      <c r="O364" s="244"/>
      <c r="P364" s="244"/>
      <c r="Q364" s="244"/>
      <c r="R364" s="244"/>
      <c r="S364" s="244"/>
      <c r="T364" s="245"/>
      <c r="AT364" s="246" t="s">
        <v>287</v>
      </c>
      <c r="AU364" s="246" t="s">
        <v>90</v>
      </c>
      <c r="AV364" s="12" t="s">
        <v>90</v>
      </c>
      <c r="AW364" s="12" t="s">
        <v>40</v>
      </c>
      <c r="AX364" s="12" t="s">
        <v>79</v>
      </c>
      <c r="AY364" s="246" t="s">
        <v>174</v>
      </c>
    </row>
    <row r="365" s="12" customFormat="1">
      <c r="B365" s="236"/>
      <c r="C365" s="237"/>
      <c r="D365" s="230" t="s">
        <v>287</v>
      </c>
      <c r="E365" s="238" t="s">
        <v>1</v>
      </c>
      <c r="F365" s="239" t="s">
        <v>1698</v>
      </c>
      <c r="G365" s="237"/>
      <c r="H365" s="240">
        <v>28.399999999999999</v>
      </c>
      <c r="I365" s="241"/>
      <c r="J365" s="237"/>
      <c r="K365" s="237"/>
      <c r="L365" s="242"/>
      <c r="M365" s="243"/>
      <c r="N365" s="244"/>
      <c r="O365" s="244"/>
      <c r="P365" s="244"/>
      <c r="Q365" s="244"/>
      <c r="R365" s="244"/>
      <c r="S365" s="244"/>
      <c r="T365" s="245"/>
      <c r="AT365" s="246" t="s">
        <v>287</v>
      </c>
      <c r="AU365" s="246" t="s">
        <v>90</v>
      </c>
      <c r="AV365" s="12" t="s">
        <v>90</v>
      </c>
      <c r="AW365" s="12" t="s">
        <v>40</v>
      </c>
      <c r="AX365" s="12" t="s">
        <v>79</v>
      </c>
      <c r="AY365" s="246" t="s">
        <v>174</v>
      </c>
    </row>
    <row r="366" s="12" customFormat="1">
      <c r="B366" s="236"/>
      <c r="C366" s="237"/>
      <c r="D366" s="230" t="s">
        <v>287</v>
      </c>
      <c r="E366" s="238" t="s">
        <v>1</v>
      </c>
      <c r="F366" s="239" t="s">
        <v>1699</v>
      </c>
      <c r="G366" s="237"/>
      <c r="H366" s="240">
        <v>56.640000000000001</v>
      </c>
      <c r="I366" s="241"/>
      <c r="J366" s="237"/>
      <c r="K366" s="237"/>
      <c r="L366" s="242"/>
      <c r="M366" s="243"/>
      <c r="N366" s="244"/>
      <c r="O366" s="244"/>
      <c r="P366" s="244"/>
      <c r="Q366" s="244"/>
      <c r="R366" s="244"/>
      <c r="S366" s="244"/>
      <c r="T366" s="245"/>
      <c r="AT366" s="246" t="s">
        <v>287</v>
      </c>
      <c r="AU366" s="246" t="s">
        <v>90</v>
      </c>
      <c r="AV366" s="12" t="s">
        <v>90</v>
      </c>
      <c r="AW366" s="12" t="s">
        <v>40</v>
      </c>
      <c r="AX366" s="12" t="s">
        <v>79</v>
      </c>
      <c r="AY366" s="246" t="s">
        <v>174</v>
      </c>
    </row>
    <row r="367" s="12" customFormat="1">
      <c r="B367" s="236"/>
      <c r="C367" s="237"/>
      <c r="D367" s="230" t="s">
        <v>287</v>
      </c>
      <c r="E367" s="238" t="s">
        <v>1</v>
      </c>
      <c r="F367" s="239" t="s">
        <v>1700</v>
      </c>
      <c r="G367" s="237"/>
      <c r="H367" s="240">
        <v>236.68000000000001</v>
      </c>
      <c r="I367" s="241"/>
      <c r="J367" s="237"/>
      <c r="K367" s="237"/>
      <c r="L367" s="242"/>
      <c r="M367" s="243"/>
      <c r="N367" s="244"/>
      <c r="O367" s="244"/>
      <c r="P367" s="244"/>
      <c r="Q367" s="244"/>
      <c r="R367" s="244"/>
      <c r="S367" s="244"/>
      <c r="T367" s="245"/>
      <c r="AT367" s="246" t="s">
        <v>287</v>
      </c>
      <c r="AU367" s="246" t="s">
        <v>90</v>
      </c>
      <c r="AV367" s="12" t="s">
        <v>90</v>
      </c>
      <c r="AW367" s="12" t="s">
        <v>40</v>
      </c>
      <c r="AX367" s="12" t="s">
        <v>79</v>
      </c>
      <c r="AY367" s="246" t="s">
        <v>174</v>
      </c>
    </row>
    <row r="368" s="12" customFormat="1">
      <c r="B368" s="236"/>
      <c r="C368" s="237"/>
      <c r="D368" s="230" t="s">
        <v>287</v>
      </c>
      <c r="E368" s="238" t="s">
        <v>1</v>
      </c>
      <c r="F368" s="239" t="s">
        <v>1701</v>
      </c>
      <c r="G368" s="237"/>
      <c r="H368" s="240">
        <v>17.199999999999999</v>
      </c>
      <c r="I368" s="241"/>
      <c r="J368" s="237"/>
      <c r="K368" s="237"/>
      <c r="L368" s="242"/>
      <c r="M368" s="243"/>
      <c r="N368" s="244"/>
      <c r="O368" s="244"/>
      <c r="P368" s="244"/>
      <c r="Q368" s="244"/>
      <c r="R368" s="244"/>
      <c r="S368" s="244"/>
      <c r="T368" s="245"/>
      <c r="AT368" s="246" t="s">
        <v>287</v>
      </c>
      <c r="AU368" s="246" t="s">
        <v>90</v>
      </c>
      <c r="AV368" s="12" t="s">
        <v>90</v>
      </c>
      <c r="AW368" s="12" t="s">
        <v>40</v>
      </c>
      <c r="AX368" s="12" t="s">
        <v>79</v>
      </c>
      <c r="AY368" s="246" t="s">
        <v>174</v>
      </c>
    </row>
    <row r="369" s="12" customFormat="1">
      <c r="B369" s="236"/>
      <c r="C369" s="237"/>
      <c r="D369" s="230" t="s">
        <v>287</v>
      </c>
      <c r="E369" s="238" t="s">
        <v>1</v>
      </c>
      <c r="F369" s="239" t="s">
        <v>1702</v>
      </c>
      <c r="G369" s="237"/>
      <c r="H369" s="240">
        <v>274.07999999999998</v>
      </c>
      <c r="I369" s="241"/>
      <c r="J369" s="237"/>
      <c r="K369" s="237"/>
      <c r="L369" s="242"/>
      <c r="M369" s="243"/>
      <c r="N369" s="244"/>
      <c r="O369" s="244"/>
      <c r="P369" s="244"/>
      <c r="Q369" s="244"/>
      <c r="R369" s="244"/>
      <c r="S369" s="244"/>
      <c r="T369" s="245"/>
      <c r="AT369" s="246" t="s">
        <v>287</v>
      </c>
      <c r="AU369" s="246" t="s">
        <v>90</v>
      </c>
      <c r="AV369" s="12" t="s">
        <v>90</v>
      </c>
      <c r="AW369" s="12" t="s">
        <v>40</v>
      </c>
      <c r="AX369" s="12" t="s">
        <v>79</v>
      </c>
      <c r="AY369" s="246" t="s">
        <v>174</v>
      </c>
    </row>
    <row r="370" s="1" customFormat="1" ht="16.5" customHeight="1">
      <c r="B370" s="37"/>
      <c r="C370" s="218" t="s">
        <v>427</v>
      </c>
      <c r="D370" s="218" t="s">
        <v>175</v>
      </c>
      <c r="E370" s="219" t="s">
        <v>1769</v>
      </c>
      <c r="F370" s="220" t="s">
        <v>1770</v>
      </c>
      <c r="G370" s="221" t="s">
        <v>284</v>
      </c>
      <c r="H370" s="222">
        <v>1399.3879999999999</v>
      </c>
      <c r="I370" s="223"/>
      <c r="J370" s="224">
        <f>ROUND(I370*H370,2)</f>
        <v>0</v>
      </c>
      <c r="K370" s="220" t="s">
        <v>274</v>
      </c>
      <c r="L370" s="42"/>
      <c r="M370" s="225" t="s">
        <v>1</v>
      </c>
      <c r="N370" s="226" t="s">
        <v>50</v>
      </c>
      <c r="O370" s="78"/>
      <c r="P370" s="227">
        <f>O370*H370</f>
        <v>0</v>
      </c>
      <c r="Q370" s="227">
        <v>0</v>
      </c>
      <c r="R370" s="227">
        <f>Q370*H370</f>
        <v>0</v>
      </c>
      <c r="S370" s="227">
        <v>0</v>
      </c>
      <c r="T370" s="228">
        <f>S370*H370</f>
        <v>0</v>
      </c>
      <c r="AR370" s="15" t="s">
        <v>192</v>
      </c>
      <c r="AT370" s="15" t="s">
        <v>175</v>
      </c>
      <c r="AU370" s="15" t="s">
        <v>90</v>
      </c>
      <c r="AY370" s="15" t="s">
        <v>174</v>
      </c>
      <c r="BE370" s="229">
        <f>IF(N370="základní",J370,0)</f>
        <v>0</v>
      </c>
      <c r="BF370" s="229">
        <f>IF(N370="snížená",J370,0)</f>
        <v>0</v>
      </c>
      <c r="BG370" s="229">
        <f>IF(N370="zákl. přenesená",J370,0)</f>
        <v>0</v>
      </c>
      <c r="BH370" s="229">
        <f>IF(N370="sníž. přenesená",J370,0)</f>
        <v>0</v>
      </c>
      <c r="BI370" s="229">
        <f>IF(N370="nulová",J370,0)</f>
        <v>0</v>
      </c>
      <c r="BJ370" s="15" t="s">
        <v>87</v>
      </c>
      <c r="BK370" s="229">
        <f>ROUND(I370*H370,2)</f>
        <v>0</v>
      </c>
      <c r="BL370" s="15" t="s">
        <v>192</v>
      </c>
      <c r="BM370" s="15" t="s">
        <v>1771</v>
      </c>
    </row>
    <row r="371" s="1" customFormat="1">
      <c r="B371" s="37"/>
      <c r="C371" s="38"/>
      <c r="D371" s="230" t="s">
        <v>181</v>
      </c>
      <c r="E371" s="38"/>
      <c r="F371" s="231" t="s">
        <v>1772</v>
      </c>
      <c r="G371" s="38"/>
      <c r="H371" s="38"/>
      <c r="I371" s="142"/>
      <c r="J371" s="38"/>
      <c r="K371" s="38"/>
      <c r="L371" s="42"/>
      <c r="M371" s="232"/>
      <c r="N371" s="78"/>
      <c r="O371" s="78"/>
      <c r="P371" s="78"/>
      <c r="Q371" s="78"/>
      <c r="R371" s="78"/>
      <c r="S371" s="78"/>
      <c r="T371" s="79"/>
      <c r="AT371" s="15" t="s">
        <v>181</v>
      </c>
      <c r="AU371" s="15" t="s">
        <v>90</v>
      </c>
    </row>
    <row r="372" s="12" customFormat="1">
      <c r="B372" s="236"/>
      <c r="C372" s="237"/>
      <c r="D372" s="230" t="s">
        <v>287</v>
      </c>
      <c r="E372" s="238" t="s">
        <v>1</v>
      </c>
      <c r="F372" s="239" t="s">
        <v>1691</v>
      </c>
      <c r="G372" s="237"/>
      <c r="H372" s="240">
        <v>449.28800000000001</v>
      </c>
      <c r="I372" s="241"/>
      <c r="J372" s="237"/>
      <c r="K372" s="237"/>
      <c r="L372" s="242"/>
      <c r="M372" s="243"/>
      <c r="N372" s="244"/>
      <c r="O372" s="244"/>
      <c r="P372" s="244"/>
      <c r="Q372" s="244"/>
      <c r="R372" s="244"/>
      <c r="S372" s="244"/>
      <c r="T372" s="245"/>
      <c r="AT372" s="246" t="s">
        <v>287</v>
      </c>
      <c r="AU372" s="246" t="s">
        <v>90</v>
      </c>
      <c r="AV372" s="12" t="s">
        <v>90</v>
      </c>
      <c r="AW372" s="12" t="s">
        <v>40</v>
      </c>
      <c r="AX372" s="12" t="s">
        <v>79</v>
      </c>
      <c r="AY372" s="246" t="s">
        <v>174</v>
      </c>
    </row>
    <row r="373" s="12" customFormat="1">
      <c r="B373" s="236"/>
      <c r="C373" s="237"/>
      <c r="D373" s="230" t="s">
        <v>287</v>
      </c>
      <c r="E373" s="238" t="s">
        <v>1</v>
      </c>
      <c r="F373" s="239" t="s">
        <v>1692</v>
      </c>
      <c r="G373" s="237"/>
      <c r="H373" s="240">
        <v>19.859999999999999</v>
      </c>
      <c r="I373" s="241"/>
      <c r="J373" s="237"/>
      <c r="K373" s="237"/>
      <c r="L373" s="242"/>
      <c r="M373" s="243"/>
      <c r="N373" s="244"/>
      <c r="O373" s="244"/>
      <c r="P373" s="244"/>
      <c r="Q373" s="244"/>
      <c r="R373" s="244"/>
      <c r="S373" s="244"/>
      <c r="T373" s="245"/>
      <c r="AT373" s="246" t="s">
        <v>287</v>
      </c>
      <c r="AU373" s="246" t="s">
        <v>90</v>
      </c>
      <c r="AV373" s="12" t="s">
        <v>90</v>
      </c>
      <c r="AW373" s="12" t="s">
        <v>40</v>
      </c>
      <c r="AX373" s="12" t="s">
        <v>79</v>
      </c>
      <c r="AY373" s="246" t="s">
        <v>174</v>
      </c>
    </row>
    <row r="374" s="12" customFormat="1">
      <c r="B374" s="236"/>
      <c r="C374" s="237"/>
      <c r="D374" s="230" t="s">
        <v>287</v>
      </c>
      <c r="E374" s="238" t="s">
        <v>1</v>
      </c>
      <c r="F374" s="239" t="s">
        <v>1693</v>
      </c>
      <c r="G374" s="237"/>
      <c r="H374" s="240">
        <v>4</v>
      </c>
      <c r="I374" s="241"/>
      <c r="J374" s="237"/>
      <c r="K374" s="237"/>
      <c r="L374" s="242"/>
      <c r="M374" s="243"/>
      <c r="N374" s="244"/>
      <c r="O374" s="244"/>
      <c r="P374" s="244"/>
      <c r="Q374" s="244"/>
      <c r="R374" s="244"/>
      <c r="S374" s="244"/>
      <c r="T374" s="245"/>
      <c r="AT374" s="246" t="s">
        <v>287</v>
      </c>
      <c r="AU374" s="246" t="s">
        <v>90</v>
      </c>
      <c r="AV374" s="12" t="s">
        <v>90</v>
      </c>
      <c r="AW374" s="12" t="s">
        <v>40</v>
      </c>
      <c r="AX374" s="12" t="s">
        <v>79</v>
      </c>
      <c r="AY374" s="246" t="s">
        <v>174</v>
      </c>
    </row>
    <row r="375" s="12" customFormat="1">
      <c r="B375" s="236"/>
      <c r="C375" s="237"/>
      <c r="D375" s="230" t="s">
        <v>287</v>
      </c>
      <c r="E375" s="238" t="s">
        <v>1</v>
      </c>
      <c r="F375" s="239" t="s">
        <v>1694</v>
      </c>
      <c r="G375" s="237"/>
      <c r="H375" s="240">
        <v>75.680000000000007</v>
      </c>
      <c r="I375" s="241"/>
      <c r="J375" s="237"/>
      <c r="K375" s="237"/>
      <c r="L375" s="242"/>
      <c r="M375" s="243"/>
      <c r="N375" s="244"/>
      <c r="O375" s="244"/>
      <c r="P375" s="244"/>
      <c r="Q375" s="244"/>
      <c r="R375" s="244"/>
      <c r="S375" s="244"/>
      <c r="T375" s="245"/>
      <c r="AT375" s="246" t="s">
        <v>287</v>
      </c>
      <c r="AU375" s="246" t="s">
        <v>90</v>
      </c>
      <c r="AV375" s="12" t="s">
        <v>90</v>
      </c>
      <c r="AW375" s="12" t="s">
        <v>40</v>
      </c>
      <c r="AX375" s="12" t="s">
        <v>79</v>
      </c>
      <c r="AY375" s="246" t="s">
        <v>174</v>
      </c>
    </row>
    <row r="376" s="12" customFormat="1">
      <c r="B376" s="236"/>
      <c r="C376" s="237"/>
      <c r="D376" s="230" t="s">
        <v>287</v>
      </c>
      <c r="E376" s="238" t="s">
        <v>1</v>
      </c>
      <c r="F376" s="239" t="s">
        <v>1695</v>
      </c>
      <c r="G376" s="237"/>
      <c r="H376" s="240">
        <v>68.760000000000005</v>
      </c>
      <c r="I376" s="241"/>
      <c r="J376" s="237"/>
      <c r="K376" s="237"/>
      <c r="L376" s="242"/>
      <c r="M376" s="243"/>
      <c r="N376" s="244"/>
      <c r="O376" s="244"/>
      <c r="P376" s="244"/>
      <c r="Q376" s="244"/>
      <c r="R376" s="244"/>
      <c r="S376" s="244"/>
      <c r="T376" s="245"/>
      <c r="AT376" s="246" t="s">
        <v>287</v>
      </c>
      <c r="AU376" s="246" t="s">
        <v>90</v>
      </c>
      <c r="AV376" s="12" t="s">
        <v>90</v>
      </c>
      <c r="AW376" s="12" t="s">
        <v>40</v>
      </c>
      <c r="AX376" s="12" t="s">
        <v>79</v>
      </c>
      <c r="AY376" s="246" t="s">
        <v>174</v>
      </c>
    </row>
    <row r="377" s="12" customFormat="1">
      <c r="B377" s="236"/>
      <c r="C377" s="237"/>
      <c r="D377" s="230" t="s">
        <v>287</v>
      </c>
      <c r="E377" s="238" t="s">
        <v>1</v>
      </c>
      <c r="F377" s="239" t="s">
        <v>1696</v>
      </c>
      <c r="G377" s="237"/>
      <c r="H377" s="240">
        <v>87.359999999999999</v>
      </c>
      <c r="I377" s="241"/>
      <c r="J377" s="237"/>
      <c r="K377" s="237"/>
      <c r="L377" s="242"/>
      <c r="M377" s="243"/>
      <c r="N377" s="244"/>
      <c r="O377" s="244"/>
      <c r="P377" s="244"/>
      <c r="Q377" s="244"/>
      <c r="R377" s="244"/>
      <c r="S377" s="244"/>
      <c r="T377" s="245"/>
      <c r="AT377" s="246" t="s">
        <v>287</v>
      </c>
      <c r="AU377" s="246" t="s">
        <v>90</v>
      </c>
      <c r="AV377" s="12" t="s">
        <v>90</v>
      </c>
      <c r="AW377" s="12" t="s">
        <v>40</v>
      </c>
      <c r="AX377" s="12" t="s">
        <v>79</v>
      </c>
      <c r="AY377" s="246" t="s">
        <v>174</v>
      </c>
    </row>
    <row r="378" s="12" customFormat="1">
      <c r="B378" s="236"/>
      <c r="C378" s="237"/>
      <c r="D378" s="230" t="s">
        <v>287</v>
      </c>
      <c r="E378" s="238" t="s">
        <v>1</v>
      </c>
      <c r="F378" s="239" t="s">
        <v>1697</v>
      </c>
      <c r="G378" s="237"/>
      <c r="H378" s="240">
        <v>21.440000000000001</v>
      </c>
      <c r="I378" s="241"/>
      <c r="J378" s="237"/>
      <c r="K378" s="237"/>
      <c r="L378" s="242"/>
      <c r="M378" s="243"/>
      <c r="N378" s="244"/>
      <c r="O378" s="244"/>
      <c r="P378" s="244"/>
      <c r="Q378" s="244"/>
      <c r="R378" s="244"/>
      <c r="S378" s="244"/>
      <c r="T378" s="245"/>
      <c r="AT378" s="246" t="s">
        <v>287</v>
      </c>
      <c r="AU378" s="246" t="s">
        <v>90</v>
      </c>
      <c r="AV378" s="12" t="s">
        <v>90</v>
      </c>
      <c r="AW378" s="12" t="s">
        <v>40</v>
      </c>
      <c r="AX378" s="12" t="s">
        <v>79</v>
      </c>
      <c r="AY378" s="246" t="s">
        <v>174</v>
      </c>
    </row>
    <row r="379" s="12" customFormat="1">
      <c r="B379" s="236"/>
      <c r="C379" s="237"/>
      <c r="D379" s="230" t="s">
        <v>287</v>
      </c>
      <c r="E379" s="238" t="s">
        <v>1</v>
      </c>
      <c r="F379" s="239" t="s">
        <v>1698</v>
      </c>
      <c r="G379" s="237"/>
      <c r="H379" s="240">
        <v>28.399999999999999</v>
      </c>
      <c r="I379" s="241"/>
      <c r="J379" s="237"/>
      <c r="K379" s="237"/>
      <c r="L379" s="242"/>
      <c r="M379" s="243"/>
      <c r="N379" s="244"/>
      <c r="O379" s="244"/>
      <c r="P379" s="244"/>
      <c r="Q379" s="244"/>
      <c r="R379" s="244"/>
      <c r="S379" s="244"/>
      <c r="T379" s="245"/>
      <c r="AT379" s="246" t="s">
        <v>287</v>
      </c>
      <c r="AU379" s="246" t="s">
        <v>90</v>
      </c>
      <c r="AV379" s="12" t="s">
        <v>90</v>
      </c>
      <c r="AW379" s="12" t="s">
        <v>40</v>
      </c>
      <c r="AX379" s="12" t="s">
        <v>79</v>
      </c>
      <c r="AY379" s="246" t="s">
        <v>174</v>
      </c>
    </row>
    <row r="380" s="12" customFormat="1">
      <c r="B380" s="236"/>
      <c r="C380" s="237"/>
      <c r="D380" s="230" t="s">
        <v>287</v>
      </c>
      <c r="E380" s="238" t="s">
        <v>1</v>
      </c>
      <c r="F380" s="239" t="s">
        <v>1699</v>
      </c>
      <c r="G380" s="237"/>
      <c r="H380" s="240">
        <v>56.640000000000001</v>
      </c>
      <c r="I380" s="241"/>
      <c r="J380" s="237"/>
      <c r="K380" s="237"/>
      <c r="L380" s="242"/>
      <c r="M380" s="243"/>
      <c r="N380" s="244"/>
      <c r="O380" s="244"/>
      <c r="P380" s="244"/>
      <c r="Q380" s="244"/>
      <c r="R380" s="244"/>
      <c r="S380" s="244"/>
      <c r="T380" s="245"/>
      <c r="AT380" s="246" t="s">
        <v>287</v>
      </c>
      <c r="AU380" s="246" t="s">
        <v>90</v>
      </c>
      <c r="AV380" s="12" t="s">
        <v>90</v>
      </c>
      <c r="AW380" s="12" t="s">
        <v>40</v>
      </c>
      <c r="AX380" s="12" t="s">
        <v>79</v>
      </c>
      <c r="AY380" s="246" t="s">
        <v>174</v>
      </c>
    </row>
    <row r="381" s="12" customFormat="1">
      <c r="B381" s="236"/>
      <c r="C381" s="237"/>
      <c r="D381" s="230" t="s">
        <v>287</v>
      </c>
      <c r="E381" s="238" t="s">
        <v>1</v>
      </c>
      <c r="F381" s="239" t="s">
        <v>1700</v>
      </c>
      <c r="G381" s="237"/>
      <c r="H381" s="240">
        <v>236.68000000000001</v>
      </c>
      <c r="I381" s="241"/>
      <c r="J381" s="237"/>
      <c r="K381" s="237"/>
      <c r="L381" s="242"/>
      <c r="M381" s="243"/>
      <c r="N381" s="244"/>
      <c r="O381" s="244"/>
      <c r="P381" s="244"/>
      <c r="Q381" s="244"/>
      <c r="R381" s="244"/>
      <c r="S381" s="244"/>
      <c r="T381" s="245"/>
      <c r="AT381" s="246" t="s">
        <v>287</v>
      </c>
      <c r="AU381" s="246" t="s">
        <v>90</v>
      </c>
      <c r="AV381" s="12" t="s">
        <v>90</v>
      </c>
      <c r="AW381" s="12" t="s">
        <v>40</v>
      </c>
      <c r="AX381" s="12" t="s">
        <v>79</v>
      </c>
      <c r="AY381" s="246" t="s">
        <v>174</v>
      </c>
    </row>
    <row r="382" s="12" customFormat="1">
      <c r="B382" s="236"/>
      <c r="C382" s="237"/>
      <c r="D382" s="230" t="s">
        <v>287</v>
      </c>
      <c r="E382" s="238" t="s">
        <v>1</v>
      </c>
      <c r="F382" s="239" t="s">
        <v>1701</v>
      </c>
      <c r="G382" s="237"/>
      <c r="H382" s="240">
        <v>17.199999999999999</v>
      </c>
      <c r="I382" s="241"/>
      <c r="J382" s="237"/>
      <c r="K382" s="237"/>
      <c r="L382" s="242"/>
      <c r="M382" s="243"/>
      <c r="N382" s="244"/>
      <c r="O382" s="244"/>
      <c r="P382" s="244"/>
      <c r="Q382" s="244"/>
      <c r="R382" s="244"/>
      <c r="S382" s="244"/>
      <c r="T382" s="245"/>
      <c r="AT382" s="246" t="s">
        <v>287</v>
      </c>
      <c r="AU382" s="246" t="s">
        <v>90</v>
      </c>
      <c r="AV382" s="12" t="s">
        <v>90</v>
      </c>
      <c r="AW382" s="12" t="s">
        <v>40</v>
      </c>
      <c r="AX382" s="12" t="s">
        <v>79</v>
      </c>
      <c r="AY382" s="246" t="s">
        <v>174</v>
      </c>
    </row>
    <row r="383" s="12" customFormat="1">
      <c r="B383" s="236"/>
      <c r="C383" s="237"/>
      <c r="D383" s="230" t="s">
        <v>287</v>
      </c>
      <c r="E383" s="238" t="s">
        <v>1</v>
      </c>
      <c r="F383" s="239" t="s">
        <v>1702</v>
      </c>
      <c r="G383" s="237"/>
      <c r="H383" s="240">
        <v>274.07999999999998</v>
      </c>
      <c r="I383" s="241"/>
      <c r="J383" s="237"/>
      <c r="K383" s="237"/>
      <c r="L383" s="242"/>
      <c r="M383" s="243"/>
      <c r="N383" s="244"/>
      <c r="O383" s="244"/>
      <c r="P383" s="244"/>
      <c r="Q383" s="244"/>
      <c r="R383" s="244"/>
      <c r="S383" s="244"/>
      <c r="T383" s="245"/>
      <c r="AT383" s="246" t="s">
        <v>287</v>
      </c>
      <c r="AU383" s="246" t="s">
        <v>90</v>
      </c>
      <c r="AV383" s="12" t="s">
        <v>90</v>
      </c>
      <c r="AW383" s="12" t="s">
        <v>40</v>
      </c>
      <c r="AX383" s="12" t="s">
        <v>79</v>
      </c>
      <c r="AY383" s="246" t="s">
        <v>174</v>
      </c>
    </row>
    <row r="384" s="12" customFormat="1">
      <c r="B384" s="236"/>
      <c r="C384" s="237"/>
      <c r="D384" s="230" t="s">
        <v>287</v>
      </c>
      <c r="E384" s="238" t="s">
        <v>1</v>
      </c>
      <c r="F384" s="239" t="s">
        <v>1773</v>
      </c>
      <c r="G384" s="237"/>
      <c r="H384" s="240">
        <v>60</v>
      </c>
      <c r="I384" s="241"/>
      <c r="J384" s="237"/>
      <c r="K384" s="237"/>
      <c r="L384" s="242"/>
      <c r="M384" s="243"/>
      <c r="N384" s="244"/>
      <c r="O384" s="244"/>
      <c r="P384" s="244"/>
      <c r="Q384" s="244"/>
      <c r="R384" s="244"/>
      <c r="S384" s="244"/>
      <c r="T384" s="245"/>
      <c r="AT384" s="246" t="s">
        <v>287</v>
      </c>
      <c r="AU384" s="246" t="s">
        <v>90</v>
      </c>
      <c r="AV384" s="12" t="s">
        <v>90</v>
      </c>
      <c r="AW384" s="12" t="s">
        <v>40</v>
      </c>
      <c r="AX384" s="12" t="s">
        <v>79</v>
      </c>
      <c r="AY384" s="246" t="s">
        <v>174</v>
      </c>
    </row>
    <row r="385" s="1" customFormat="1" ht="16.5" customHeight="1">
      <c r="B385" s="37"/>
      <c r="C385" s="218" t="s">
        <v>432</v>
      </c>
      <c r="D385" s="218" t="s">
        <v>175</v>
      </c>
      <c r="E385" s="219" t="s">
        <v>1774</v>
      </c>
      <c r="F385" s="220" t="s">
        <v>1775</v>
      </c>
      <c r="G385" s="221" t="s">
        <v>284</v>
      </c>
      <c r="H385" s="222">
        <v>1399.3879999999999</v>
      </c>
      <c r="I385" s="223"/>
      <c r="J385" s="224">
        <f>ROUND(I385*H385,2)</f>
        <v>0</v>
      </c>
      <c r="K385" s="220" t="s">
        <v>274</v>
      </c>
      <c r="L385" s="42"/>
      <c r="M385" s="225" t="s">
        <v>1</v>
      </c>
      <c r="N385" s="226" t="s">
        <v>50</v>
      </c>
      <c r="O385" s="78"/>
      <c r="P385" s="227">
        <f>O385*H385</f>
        <v>0</v>
      </c>
      <c r="Q385" s="227">
        <v>0</v>
      </c>
      <c r="R385" s="227">
        <f>Q385*H385</f>
        <v>0</v>
      </c>
      <c r="S385" s="227">
        <v>0</v>
      </c>
      <c r="T385" s="228">
        <f>S385*H385</f>
        <v>0</v>
      </c>
      <c r="AR385" s="15" t="s">
        <v>192</v>
      </c>
      <c r="AT385" s="15" t="s">
        <v>175</v>
      </c>
      <c r="AU385" s="15" t="s">
        <v>90</v>
      </c>
      <c r="AY385" s="15" t="s">
        <v>174</v>
      </c>
      <c r="BE385" s="229">
        <f>IF(N385="základní",J385,0)</f>
        <v>0</v>
      </c>
      <c r="BF385" s="229">
        <f>IF(N385="snížená",J385,0)</f>
        <v>0</v>
      </c>
      <c r="BG385" s="229">
        <f>IF(N385="zákl. přenesená",J385,0)</f>
        <v>0</v>
      </c>
      <c r="BH385" s="229">
        <f>IF(N385="sníž. přenesená",J385,0)</f>
        <v>0</v>
      </c>
      <c r="BI385" s="229">
        <f>IF(N385="nulová",J385,0)</f>
        <v>0</v>
      </c>
      <c r="BJ385" s="15" t="s">
        <v>87</v>
      </c>
      <c r="BK385" s="229">
        <f>ROUND(I385*H385,2)</f>
        <v>0</v>
      </c>
      <c r="BL385" s="15" t="s">
        <v>192</v>
      </c>
      <c r="BM385" s="15" t="s">
        <v>1776</v>
      </c>
    </row>
    <row r="386" s="1" customFormat="1">
      <c r="B386" s="37"/>
      <c r="C386" s="38"/>
      <c r="D386" s="230" t="s">
        <v>181</v>
      </c>
      <c r="E386" s="38"/>
      <c r="F386" s="231" t="s">
        <v>1775</v>
      </c>
      <c r="G386" s="38"/>
      <c r="H386" s="38"/>
      <c r="I386" s="142"/>
      <c r="J386" s="38"/>
      <c r="K386" s="38"/>
      <c r="L386" s="42"/>
      <c r="M386" s="232"/>
      <c r="N386" s="78"/>
      <c r="O386" s="78"/>
      <c r="P386" s="78"/>
      <c r="Q386" s="78"/>
      <c r="R386" s="78"/>
      <c r="S386" s="78"/>
      <c r="T386" s="79"/>
      <c r="AT386" s="15" t="s">
        <v>181</v>
      </c>
      <c r="AU386" s="15" t="s">
        <v>90</v>
      </c>
    </row>
    <row r="387" s="12" customFormat="1">
      <c r="B387" s="236"/>
      <c r="C387" s="237"/>
      <c r="D387" s="230" t="s">
        <v>287</v>
      </c>
      <c r="E387" s="238" t="s">
        <v>1</v>
      </c>
      <c r="F387" s="239" t="s">
        <v>1691</v>
      </c>
      <c r="G387" s="237"/>
      <c r="H387" s="240">
        <v>449.28800000000001</v>
      </c>
      <c r="I387" s="241"/>
      <c r="J387" s="237"/>
      <c r="K387" s="237"/>
      <c r="L387" s="242"/>
      <c r="M387" s="243"/>
      <c r="N387" s="244"/>
      <c r="O387" s="244"/>
      <c r="P387" s="244"/>
      <c r="Q387" s="244"/>
      <c r="R387" s="244"/>
      <c r="S387" s="244"/>
      <c r="T387" s="245"/>
      <c r="AT387" s="246" t="s">
        <v>287</v>
      </c>
      <c r="AU387" s="246" t="s">
        <v>90</v>
      </c>
      <c r="AV387" s="12" t="s">
        <v>90</v>
      </c>
      <c r="AW387" s="12" t="s">
        <v>40</v>
      </c>
      <c r="AX387" s="12" t="s">
        <v>79</v>
      </c>
      <c r="AY387" s="246" t="s">
        <v>174</v>
      </c>
    </row>
    <row r="388" s="12" customFormat="1">
      <c r="B388" s="236"/>
      <c r="C388" s="237"/>
      <c r="D388" s="230" t="s">
        <v>287</v>
      </c>
      <c r="E388" s="238" t="s">
        <v>1</v>
      </c>
      <c r="F388" s="239" t="s">
        <v>1692</v>
      </c>
      <c r="G388" s="237"/>
      <c r="H388" s="240">
        <v>19.859999999999999</v>
      </c>
      <c r="I388" s="241"/>
      <c r="J388" s="237"/>
      <c r="K388" s="237"/>
      <c r="L388" s="242"/>
      <c r="M388" s="243"/>
      <c r="N388" s="244"/>
      <c r="O388" s="244"/>
      <c r="P388" s="244"/>
      <c r="Q388" s="244"/>
      <c r="R388" s="244"/>
      <c r="S388" s="244"/>
      <c r="T388" s="245"/>
      <c r="AT388" s="246" t="s">
        <v>287</v>
      </c>
      <c r="AU388" s="246" t="s">
        <v>90</v>
      </c>
      <c r="AV388" s="12" t="s">
        <v>90</v>
      </c>
      <c r="AW388" s="12" t="s">
        <v>40</v>
      </c>
      <c r="AX388" s="12" t="s">
        <v>79</v>
      </c>
      <c r="AY388" s="246" t="s">
        <v>174</v>
      </c>
    </row>
    <row r="389" s="12" customFormat="1">
      <c r="B389" s="236"/>
      <c r="C389" s="237"/>
      <c r="D389" s="230" t="s">
        <v>287</v>
      </c>
      <c r="E389" s="238" t="s">
        <v>1</v>
      </c>
      <c r="F389" s="239" t="s">
        <v>1693</v>
      </c>
      <c r="G389" s="237"/>
      <c r="H389" s="240">
        <v>4</v>
      </c>
      <c r="I389" s="241"/>
      <c r="J389" s="237"/>
      <c r="K389" s="237"/>
      <c r="L389" s="242"/>
      <c r="M389" s="243"/>
      <c r="N389" s="244"/>
      <c r="O389" s="244"/>
      <c r="P389" s="244"/>
      <c r="Q389" s="244"/>
      <c r="R389" s="244"/>
      <c r="S389" s="244"/>
      <c r="T389" s="245"/>
      <c r="AT389" s="246" t="s">
        <v>287</v>
      </c>
      <c r="AU389" s="246" t="s">
        <v>90</v>
      </c>
      <c r="AV389" s="12" t="s">
        <v>90</v>
      </c>
      <c r="AW389" s="12" t="s">
        <v>40</v>
      </c>
      <c r="AX389" s="12" t="s">
        <v>79</v>
      </c>
      <c r="AY389" s="246" t="s">
        <v>174</v>
      </c>
    </row>
    <row r="390" s="12" customFormat="1">
      <c r="B390" s="236"/>
      <c r="C390" s="237"/>
      <c r="D390" s="230" t="s">
        <v>287</v>
      </c>
      <c r="E390" s="238" t="s">
        <v>1</v>
      </c>
      <c r="F390" s="239" t="s">
        <v>1694</v>
      </c>
      <c r="G390" s="237"/>
      <c r="H390" s="240">
        <v>75.680000000000007</v>
      </c>
      <c r="I390" s="241"/>
      <c r="J390" s="237"/>
      <c r="K390" s="237"/>
      <c r="L390" s="242"/>
      <c r="M390" s="243"/>
      <c r="N390" s="244"/>
      <c r="O390" s="244"/>
      <c r="P390" s="244"/>
      <c r="Q390" s="244"/>
      <c r="R390" s="244"/>
      <c r="S390" s="244"/>
      <c r="T390" s="245"/>
      <c r="AT390" s="246" t="s">
        <v>287</v>
      </c>
      <c r="AU390" s="246" t="s">
        <v>90</v>
      </c>
      <c r="AV390" s="12" t="s">
        <v>90</v>
      </c>
      <c r="AW390" s="12" t="s">
        <v>40</v>
      </c>
      <c r="AX390" s="12" t="s">
        <v>79</v>
      </c>
      <c r="AY390" s="246" t="s">
        <v>174</v>
      </c>
    </row>
    <row r="391" s="12" customFormat="1">
      <c r="B391" s="236"/>
      <c r="C391" s="237"/>
      <c r="D391" s="230" t="s">
        <v>287</v>
      </c>
      <c r="E391" s="238" t="s">
        <v>1</v>
      </c>
      <c r="F391" s="239" t="s">
        <v>1695</v>
      </c>
      <c r="G391" s="237"/>
      <c r="H391" s="240">
        <v>68.760000000000005</v>
      </c>
      <c r="I391" s="241"/>
      <c r="J391" s="237"/>
      <c r="K391" s="237"/>
      <c r="L391" s="242"/>
      <c r="M391" s="243"/>
      <c r="N391" s="244"/>
      <c r="O391" s="244"/>
      <c r="P391" s="244"/>
      <c r="Q391" s="244"/>
      <c r="R391" s="244"/>
      <c r="S391" s="244"/>
      <c r="T391" s="245"/>
      <c r="AT391" s="246" t="s">
        <v>287</v>
      </c>
      <c r="AU391" s="246" t="s">
        <v>90</v>
      </c>
      <c r="AV391" s="12" t="s">
        <v>90</v>
      </c>
      <c r="AW391" s="12" t="s">
        <v>40</v>
      </c>
      <c r="AX391" s="12" t="s">
        <v>79</v>
      </c>
      <c r="AY391" s="246" t="s">
        <v>174</v>
      </c>
    </row>
    <row r="392" s="12" customFormat="1">
      <c r="B392" s="236"/>
      <c r="C392" s="237"/>
      <c r="D392" s="230" t="s">
        <v>287</v>
      </c>
      <c r="E392" s="238" t="s">
        <v>1</v>
      </c>
      <c r="F392" s="239" t="s">
        <v>1696</v>
      </c>
      <c r="G392" s="237"/>
      <c r="H392" s="240">
        <v>87.359999999999999</v>
      </c>
      <c r="I392" s="241"/>
      <c r="J392" s="237"/>
      <c r="K392" s="237"/>
      <c r="L392" s="242"/>
      <c r="M392" s="243"/>
      <c r="N392" s="244"/>
      <c r="O392" s="244"/>
      <c r="P392" s="244"/>
      <c r="Q392" s="244"/>
      <c r="R392" s="244"/>
      <c r="S392" s="244"/>
      <c r="T392" s="245"/>
      <c r="AT392" s="246" t="s">
        <v>287</v>
      </c>
      <c r="AU392" s="246" t="s">
        <v>90</v>
      </c>
      <c r="AV392" s="12" t="s">
        <v>90</v>
      </c>
      <c r="AW392" s="12" t="s">
        <v>40</v>
      </c>
      <c r="AX392" s="12" t="s">
        <v>79</v>
      </c>
      <c r="AY392" s="246" t="s">
        <v>174</v>
      </c>
    </row>
    <row r="393" s="12" customFormat="1">
      <c r="B393" s="236"/>
      <c r="C393" s="237"/>
      <c r="D393" s="230" t="s">
        <v>287</v>
      </c>
      <c r="E393" s="238" t="s">
        <v>1</v>
      </c>
      <c r="F393" s="239" t="s">
        <v>1697</v>
      </c>
      <c r="G393" s="237"/>
      <c r="H393" s="240">
        <v>21.440000000000001</v>
      </c>
      <c r="I393" s="241"/>
      <c r="J393" s="237"/>
      <c r="K393" s="237"/>
      <c r="L393" s="242"/>
      <c r="M393" s="243"/>
      <c r="N393" s="244"/>
      <c r="O393" s="244"/>
      <c r="P393" s="244"/>
      <c r="Q393" s="244"/>
      <c r="R393" s="244"/>
      <c r="S393" s="244"/>
      <c r="T393" s="245"/>
      <c r="AT393" s="246" t="s">
        <v>287</v>
      </c>
      <c r="AU393" s="246" t="s">
        <v>90</v>
      </c>
      <c r="AV393" s="12" t="s">
        <v>90</v>
      </c>
      <c r="AW393" s="12" t="s">
        <v>40</v>
      </c>
      <c r="AX393" s="12" t="s">
        <v>79</v>
      </c>
      <c r="AY393" s="246" t="s">
        <v>174</v>
      </c>
    </row>
    <row r="394" s="12" customFormat="1">
      <c r="B394" s="236"/>
      <c r="C394" s="237"/>
      <c r="D394" s="230" t="s">
        <v>287</v>
      </c>
      <c r="E394" s="238" t="s">
        <v>1</v>
      </c>
      <c r="F394" s="239" t="s">
        <v>1698</v>
      </c>
      <c r="G394" s="237"/>
      <c r="H394" s="240">
        <v>28.399999999999999</v>
      </c>
      <c r="I394" s="241"/>
      <c r="J394" s="237"/>
      <c r="K394" s="237"/>
      <c r="L394" s="242"/>
      <c r="M394" s="243"/>
      <c r="N394" s="244"/>
      <c r="O394" s="244"/>
      <c r="P394" s="244"/>
      <c r="Q394" s="244"/>
      <c r="R394" s="244"/>
      <c r="S394" s="244"/>
      <c r="T394" s="245"/>
      <c r="AT394" s="246" t="s">
        <v>287</v>
      </c>
      <c r="AU394" s="246" t="s">
        <v>90</v>
      </c>
      <c r="AV394" s="12" t="s">
        <v>90</v>
      </c>
      <c r="AW394" s="12" t="s">
        <v>40</v>
      </c>
      <c r="AX394" s="12" t="s">
        <v>79</v>
      </c>
      <c r="AY394" s="246" t="s">
        <v>174</v>
      </c>
    </row>
    <row r="395" s="12" customFormat="1">
      <c r="B395" s="236"/>
      <c r="C395" s="237"/>
      <c r="D395" s="230" t="s">
        <v>287</v>
      </c>
      <c r="E395" s="238" t="s">
        <v>1</v>
      </c>
      <c r="F395" s="239" t="s">
        <v>1699</v>
      </c>
      <c r="G395" s="237"/>
      <c r="H395" s="240">
        <v>56.640000000000001</v>
      </c>
      <c r="I395" s="241"/>
      <c r="J395" s="237"/>
      <c r="K395" s="237"/>
      <c r="L395" s="242"/>
      <c r="M395" s="243"/>
      <c r="N395" s="244"/>
      <c r="O395" s="244"/>
      <c r="P395" s="244"/>
      <c r="Q395" s="244"/>
      <c r="R395" s="244"/>
      <c r="S395" s="244"/>
      <c r="T395" s="245"/>
      <c r="AT395" s="246" t="s">
        <v>287</v>
      </c>
      <c r="AU395" s="246" t="s">
        <v>90</v>
      </c>
      <c r="AV395" s="12" t="s">
        <v>90</v>
      </c>
      <c r="AW395" s="12" t="s">
        <v>40</v>
      </c>
      <c r="AX395" s="12" t="s">
        <v>79</v>
      </c>
      <c r="AY395" s="246" t="s">
        <v>174</v>
      </c>
    </row>
    <row r="396" s="12" customFormat="1">
      <c r="B396" s="236"/>
      <c r="C396" s="237"/>
      <c r="D396" s="230" t="s">
        <v>287</v>
      </c>
      <c r="E396" s="238" t="s">
        <v>1</v>
      </c>
      <c r="F396" s="239" t="s">
        <v>1700</v>
      </c>
      <c r="G396" s="237"/>
      <c r="H396" s="240">
        <v>236.68000000000001</v>
      </c>
      <c r="I396" s="241"/>
      <c r="J396" s="237"/>
      <c r="K396" s="237"/>
      <c r="L396" s="242"/>
      <c r="M396" s="243"/>
      <c r="N396" s="244"/>
      <c r="O396" s="244"/>
      <c r="P396" s="244"/>
      <c r="Q396" s="244"/>
      <c r="R396" s="244"/>
      <c r="S396" s="244"/>
      <c r="T396" s="245"/>
      <c r="AT396" s="246" t="s">
        <v>287</v>
      </c>
      <c r="AU396" s="246" t="s">
        <v>90</v>
      </c>
      <c r="AV396" s="12" t="s">
        <v>90</v>
      </c>
      <c r="AW396" s="12" t="s">
        <v>40</v>
      </c>
      <c r="AX396" s="12" t="s">
        <v>79</v>
      </c>
      <c r="AY396" s="246" t="s">
        <v>174</v>
      </c>
    </row>
    <row r="397" s="12" customFormat="1">
      <c r="B397" s="236"/>
      <c r="C397" s="237"/>
      <c r="D397" s="230" t="s">
        <v>287</v>
      </c>
      <c r="E397" s="238" t="s">
        <v>1</v>
      </c>
      <c r="F397" s="239" t="s">
        <v>1701</v>
      </c>
      <c r="G397" s="237"/>
      <c r="H397" s="240">
        <v>17.199999999999999</v>
      </c>
      <c r="I397" s="241"/>
      <c r="J397" s="237"/>
      <c r="K397" s="237"/>
      <c r="L397" s="242"/>
      <c r="M397" s="243"/>
      <c r="N397" s="244"/>
      <c r="O397" s="244"/>
      <c r="P397" s="244"/>
      <c r="Q397" s="244"/>
      <c r="R397" s="244"/>
      <c r="S397" s="244"/>
      <c r="T397" s="245"/>
      <c r="AT397" s="246" t="s">
        <v>287</v>
      </c>
      <c r="AU397" s="246" t="s">
        <v>90</v>
      </c>
      <c r="AV397" s="12" t="s">
        <v>90</v>
      </c>
      <c r="AW397" s="12" t="s">
        <v>40</v>
      </c>
      <c r="AX397" s="12" t="s">
        <v>79</v>
      </c>
      <c r="AY397" s="246" t="s">
        <v>174</v>
      </c>
    </row>
    <row r="398" s="12" customFormat="1">
      <c r="B398" s="236"/>
      <c r="C398" s="237"/>
      <c r="D398" s="230" t="s">
        <v>287</v>
      </c>
      <c r="E398" s="238" t="s">
        <v>1</v>
      </c>
      <c r="F398" s="239" t="s">
        <v>1702</v>
      </c>
      <c r="G398" s="237"/>
      <c r="H398" s="240">
        <v>274.07999999999998</v>
      </c>
      <c r="I398" s="241"/>
      <c r="J398" s="237"/>
      <c r="K398" s="237"/>
      <c r="L398" s="242"/>
      <c r="M398" s="243"/>
      <c r="N398" s="244"/>
      <c r="O398" s="244"/>
      <c r="P398" s="244"/>
      <c r="Q398" s="244"/>
      <c r="R398" s="244"/>
      <c r="S398" s="244"/>
      <c r="T398" s="245"/>
      <c r="AT398" s="246" t="s">
        <v>287</v>
      </c>
      <c r="AU398" s="246" t="s">
        <v>90</v>
      </c>
      <c r="AV398" s="12" t="s">
        <v>90</v>
      </c>
      <c r="AW398" s="12" t="s">
        <v>40</v>
      </c>
      <c r="AX398" s="12" t="s">
        <v>79</v>
      </c>
      <c r="AY398" s="246" t="s">
        <v>174</v>
      </c>
    </row>
    <row r="399" s="12" customFormat="1">
      <c r="B399" s="236"/>
      <c r="C399" s="237"/>
      <c r="D399" s="230" t="s">
        <v>287</v>
      </c>
      <c r="E399" s="238" t="s">
        <v>1</v>
      </c>
      <c r="F399" s="239" t="s">
        <v>1773</v>
      </c>
      <c r="G399" s="237"/>
      <c r="H399" s="240">
        <v>60</v>
      </c>
      <c r="I399" s="241"/>
      <c r="J399" s="237"/>
      <c r="K399" s="237"/>
      <c r="L399" s="242"/>
      <c r="M399" s="243"/>
      <c r="N399" s="244"/>
      <c r="O399" s="244"/>
      <c r="P399" s="244"/>
      <c r="Q399" s="244"/>
      <c r="R399" s="244"/>
      <c r="S399" s="244"/>
      <c r="T399" s="245"/>
      <c r="AT399" s="246" t="s">
        <v>287</v>
      </c>
      <c r="AU399" s="246" t="s">
        <v>90</v>
      </c>
      <c r="AV399" s="12" t="s">
        <v>90</v>
      </c>
      <c r="AW399" s="12" t="s">
        <v>40</v>
      </c>
      <c r="AX399" s="12" t="s">
        <v>79</v>
      </c>
      <c r="AY399" s="246" t="s">
        <v>174</v>
      </c>
    </row>
    <row r="400" s="1" customFormat="1" ht="16.5" customHeight="1">
      <c r="B400" s="37"/>
      <c r="C400" s="218" t="s">
        <v>439</v>
      </c>
      <c r="D400" s="218" t="s">
        <v>175</v>
      </c>
      <c r="E400" s="219" t="s">
        <v>1002</v>
      </c>
      <c r="F400" s="220" t="s">
        <v>1003</v>
      </c>
      <c r="G400" s="221" t="s">
        <v>417</v>
      </c>
      <c r="H400" s="222">
        <v>2798.7759999999998</v>
      </c>
      <c r="I400" s="223"/>
      <c r="J400" s="224">
        <f>ROUND(I400*H400,2)</f>
        <v>0</v>
      </c>
      <c r="K400" s="220" t="s">
        <v>274</v>
      </c>
      <c r="L400" s="42"/>
      <c r="M400" s="225" t="s">
        <v>1</v>
      </c>
      <c r="N400" s="226" t="s">
        <v>50</v>
      </c>
      <c r="O400" s="78"/>
      <c r="P400" s="227">
        <f>O400*H400</f>
        <v>0</v>
      </c>
      <c r="Q400" s="227">
        <v>0</v>
      </c>
      <c r="R400" s="227">
        <f>Q400*H400</f>
        <v>0</v>
      </c>
      <c r="S400" s="227">
        <v>0</v>
      </c>
      <c r="T400" s="228">
        <f>S400*H400</f>
        <v>0</v>
      </c>
      <c r="AR400" s="15" t="s">
        <v>192</v>
      </c>
      <c r="AT400" s="15" t="s">
        <v>175</v>
      </c>
      <c r="AU400" s="15" t="s">
        <v>90</v>
      </c>
      <c r="AY400" s="15" t="s">
        <v>174</v>
      </c>
      <c r="BE400" s="229">
        <f>IF(N400="základní",J400,0)</f>
        <v>0</v>
      </c>
      <c r="BF400" s="229">
        <f>IF(N400="snížená",J400,0)</f>
        <v>0</v>
      </c>
      <c r="BG400" s="229">
        <f>IF(N400="zákl. přenesená",J400,0)</f>
        <v>0</v>
      </c>
      <c r="BH400" s="229">
        <f>IF(N400="sníž. přenesená",J400,0)</f>
        <v>0</v>
      </c>
      <c r="BI400" s="229">
        <f>IF(N400="nulová",J400,0)</f>
        <v>0</v>
      </c>
      <c r="BJ400" s="15" t="s">
        <v>87</v>
      </c>
      <c r="BK400" s="229">
        <f>ROUND(I400*H400,2)</f>
        <v>0</v>
      </c>
      <c r="BL400" s="15" t="s">
        <v>192</v>
      </c>
      <c r="BM400" s="15" t="s">
        <v>1777</v>
      </c>
    </row>
    <row r="401" s="1" customFormat="1">
      <c r="B401" s="37"/>
      <c r="C401" s="38"/>
      <c r="D401" s="230" t="s">
        <v>181</v>
      </c>
      <c r="E401" s="38"/>
      <c r="F401" s="231" t="s">
        <v>1003</v>
      </c>
      <c r="G401" s="38"/>
      <c r="H401" s="38"/>
      <c r="I401" s="142"/>
      <c r="J401" s="38"/>
      <c r="K401" s="38"/>
      <c r="L401" s="42"/>
      <c r="M401" s="232"/>
      <c r="N401" s="78"/>
      <c r="O401" s="78"/>
      <c r="P401" s="78"/>
      <c r="Q401" s="78"/>
      <c r="R401" s="78"/>
      <c r="S401" s="78"/>
      <c r="T401" s="79"/>
      <c r="AT401" s="15" t="s">
        <v>181</v>
      </c>
      <c r="AU401" s="15" t="s">
        <v>90</v>
      </c>
    </row>
    <row r="402" s="12" customFormat="1">
      <c r="B402" s="236"/>
      <c r="C402" s="237"/>
      <c r="D402" s="230" t="s">
        <v>287</v>
      </c>
      <c r="E402" s="238" t="s">
        <v>1</v>
      </c>
      <c r="F402" s="239" t="s">
        <v>1764</v>
      </c>
      <c r="G402" s="237"/>
      <c r="H402" s="240">
        <v>2798.7759999999998</v>
      </c>
      <c r="I402" s="241"/>
      <c r="J402" s="237"/>
      <c r="K402" s="237"/>
      <c r="L402" s="242"/>
      <c r="M402" s="243"/>
      <c r="N402" s="244"/>
      <c r="O402" s="244"/>
      <c r="P402" s="244"/>
      <c r="Q402" s="244"/>
      <c r="R402" s="244"/>
      <c r="S402" s="244"/>
      <c r="T402" s="245"/>
      <c r="AT402" s="246" t="s">
        <v>287</v>
      </c>
      <c r="AU402" s="246" t="s">
        <v>90</v>
      </c>
      <c r="AV402" s="12" t="s">
        <v>90</v>
      </c>
      <c r="AW402" s="12" t="s">
        <v>40</v>
      </c>
      <c r="AX402" s="12" t="s">
        <v>79</v>
      </c>
      <c r="AY402" s="246" t="s">
        <v>174</v>
      </c>
    </row>
    <row r="403" s="1" customFormat="1" ht="16.5" customHeight="1">
      <c r="B403" s="37"/>
      <c r="C403" s="218" t="s">
        <v>444</v>
      </c>
      <c r="D403" s="218" t="s">
        <v>175</v>
      </c>
      <c r="E403" s="219" t="s">
        <v>1006</v>
      </c>
      <c r="F403" s="220" t="s">
        <v>1007</v>
      </c>
      <c r="G403" s="221" t="s">
        <v>284</v>
      </c>
      <c r="H403" s="222">
        <v>838.68299999999999</v>
      </c>
      <c r="I403" s="223"/>
      <c r="J403" s="224">
        <f>ROUND(I403*H403,2)</f>
        <v>0</v>
      </c>
      <c r="K403" s="220" t="s">
        <v>274</v>
      </c>
      <c r="L403" s="42"/>
      <c r="M403" s="225" t="s">
        <v>1</v>
      </c>
      <c r="N403" s="226" t="s">
        <v>50</v>
      </c>
      <c r="O403" s="78"/>
      <c r="P403" s="227">
        <f>O403*H403</f>
        <v>0</v>
      </c>
      <c r="Q403" s="227">
        <v>0</v>
      </c>
      <c r="R403" s="227">
        <f>Q403*H403</f>
        <v>0</v>
      </c>
      <c r="S403" s="227">
        <v>0</v>
      </c>
      <c r="T403" s="228">
        <f>S403*H403</f>
        <v>0</v>
      </c>
      <c r="AR403" s="15" t="s">
        <v>192</v>
      </c>
      <c r="AT403" s="15" t="s">
        <v>175</v>
      </c>
      <c r="AU403" s="15" t="s">
        <v>90</v>
      </c>
      <c r="AY403" s="15" t="s">
        <v>174</v>
      </c>
      <c r="BE403" s="229">
        <f>IF(N403="základní",J403,0)</f>
        <v>0</v>
      </c>
      <c r="BF403" s="229">
        <f>IF(N403="snížená",J403,0)</f>
        <v>0</v>
      </c>
      <c r="BG403" s="229">
        <f>IF(N403="zákl. přenesená",J403,0)</f>
        <v>0</v>
      </c>
      <c r="BH403" s="229">
        <f>IF(N403="sníž. přenesená",J403,0)</f>
        <v>0</v>
      </c>
      <c r="BI403" s="229">
        <f>IF(N403="nulová",J403,0)</f>
        <v>0</v>
      </c>
      <c r="BJ403" s="15" t="s">
        <v>87</v>
      </c>
      <c r="BK403" s="229">
        <f>ROUND(I403*H403,2)</f>
        <v>0</v>
      </c>
      <c r="BL403" s="15" t="s">
        <v>192</v>
      </c>
      <c r="BM403" s="15" t="s">
        <v>1778</v>
      </c>
    </row>
    <row r="404" s="1" customFormat="1">
      <c r="B404" s="37"/>
      <c r="C404" s="38"/>
      <c r="D404" s="230" t="s">
        <v>181</v>
      </c>
      <c r="E404" s="38"/>
      <c r="F404" s="231" t="s">
        <v>1007</v>
      </c>
      <c r="G404" s="38"/>
      <c r="H404" s="38"/>
      <c r="I404" s="142"/>
      <c r="J404" s="38"/>
      <c r="K404" s="38"/>
      <c r="L404" s="42"/>
      <c r="M404" s="232"/>
      <c r="N404" s="78"/>
      <c r="O404" s="78"/>
      <c r="P404" s="78"/>
      <c r="Q404" s="78"/>
      <c r="R404" s="78"/>
      <c r="S404" s="78"/>
      <c r="T404" s="79"/>
      <c r="AT404" s="15" t="s">
        <v>181</v>
      </c>
      <c r="AU404" s="15" t="s">
        <v>90</v>
      </c>
    </row>
    <row r="405" s="12" customFormat="1">
      <c r="B405" s="236"/>
      <c r="C405" s="237"/>
      <c r="D405" s="230" t="s">
        <v>287</v>
      </c>
      <c r="E405" s="238" t="s">
        <v>1</v>
      </c>
      <c r="F405" s="239" t="s">
        <v>1779</v>
      </c>
      <c r="G405" s="237"/>
      <c r="H405" s="240">
        <v>312.44</v>
      </c>
      <c r="I405" s="241"/>
      <c r="J405" s="237"/>
      <c r="K405" s="237"/>
      <c r="L405" s="242"/>
      <c r="M405" s="243"/>
      <c r="N405" s="244"/>
      <c r="O405" s="244"/>
      <c r="P405" s="244"/>
      <c r="Q405" s="244"/>
      <c r="R405" s="244"/>
      <c r="S405" s="244"/>
      <c r="T405" s="245"/>
      <c r="AT405" s="246" t="s">
        <v>287</v>
      </c>
      <c r="AU405" s="246" t="s">
        <v>90</v>
      </c>
      <c r="AV405" s="12" t="s">
        <v>90</v>
      </c>
      <c r="AW405" s="12" t="s">
        <v>40</v>
      </c>
      <c r="AX405" s="12" t="s">
        <v>79</v>
      </c>
      <c r="AY405" s="246" t="s">
        <v>174</v>
      </c>
    </row>
    <row r="406" s="12" customFormat="1">
      <c r="B406" s="236"/>
      <c r="C406" s="237"/>
      <c r="D406" s="230" t="s">
        <v>287</v>
      </c>
      <c r="E406" s="238" t="s">
        <v>1</v>
      </c>
      <c r="F406" s="239" t="s">
        <v>1780</v>
      </c>
      <c r="G406" s="237"/>
      <c r="H406" s="240">
        <v>13.375999999999999</v>
      </c>
      <c r="I406" s="241"/>
      <c r="J406" s="237"/>
      <c r="K406" s="237"/>
      <c r="L406" s="242"/>
      <c r="M406" s="243"/>
      <c r="N406" s="244"/>
      <c r="O406" s="244"/>
      <c r="P406" s="244"/>
      <c r="Q406" s="244"/>
      <c r="R406" s="244"/>
      <c r="S406" s="244"/>
      <c r="T406" s="245"/>
      <c r="AT406" s="246" t="s">
        <v>287</v>
      </c>
      <c r="AU406" s="246" t="s">
        <v>90</v>
      </c>
      <c r="AV406" s="12" t="s">
        <v>90</v>
      </c>
      <c r="AW406" s="12" t="s">
        <v>40</v>
      </c>
      <c r="AX406" s="12" t="s">
        <v>79</v>
      </c>
      <c r="AY406" s="246" t="s">
        <v>174</v>
      </c>
    </row>
    <row r="407" s="12" customFormat="1">
      <c r="B407" s="236"/>
      <c r="C407" s="237"/>
      <c r="D407" s="230" t="s">
        <v>287</v>
      </c>
      <c r="E407" s="238" t="s">
        <v>1</v>
      </c>
      <c r="F407" s="239" t="s">
        <v>1781</v>
      </c>
      <c r="G407" s="237"/>
      <c r="H407" s="240">
        <v>2.1600000000000001</v>
      </c>
      <c r="I407" s="241"/>
      <c r="J407" s="237"/>
      <c r="K407" s="237"/>
      <c r="L407" s="242"/>
      <c r="M407" s="243"/>
      <c r="N407" s="244"/>
      <c r="O407" s="244"/>
      <c r="P407" s="244"/>
      <c r="Q407" s="244"/>
      <c r="R407" s="244"/>
      <c r="S407" s="244"/>
      <c r="T407" s="245"/>
      <c r="AT407" s="246" t="s">
        <v>287</v>
      </c>
      <c r="AU407" s="246" t="s">
        <v>90</v>
      </c>
      <c r="AV407" s="12" t="s">
        <v>90</v>
      </c>
      <c r="AW407" s="12" t="s">
        <v>40</v>
      </c>
      <c r="AX407" s="12" t="s">
        <v>79</v>
      </c>
      <c r="AY407" s="246" t="s">
        <v>174</v>
      </c>
    </row>
    <row r="408" s="12" customFormat="1">
      <c r="B408" s="236"/>
      <c r="C408" s="237"/>
      <c r="D408" s="230" t="s">
        <v>287</v>
      </c>
      <c r="E408" s="238" t="s">
        <v>1</v>
      </c>
      <c r="F408" s="239" t="s">
        <v>1782</v>
      </c>
      <c r="G408" s="237"/>
      <c r="H408" s="240">
        <v>67.488</v>
      </c>
      <c r="I408" s="241"/>
      <c r="J408" s="237"/>
      <c r="K408" s="237"/>
      <c r="L408" s="242"/>
      <c r="M408" s="243"/>
      <c r="N408" s="244"/>
      <c r="O408" s="244"/>
      <c r="P408" s="244"/>
      <c r="Q408" s="244"/>
      <c r="R408" s="244"/>
      <c r="S408" s="244"/>
      <c r="T408" s="245"/>
      <c r="AT408" s="246" t="s">
        <v>287</v>
      </c>
      <c r="AU408" s="246" t="s">
        <v>90</v>
      </c>
      <c r="AV408" s="12" t="s">
        <v>90</v>
      </c>
      <c r="AW408" s="12" t="s">
        <v>40</v>
      </c>
      <c r="AX408" s="12" t="s">
        <v>79</v>
      </c>
      <c r="AY408" s="246" t="s">
        <v>174</v>
      </c>
    </row>
    <row r="409" s="12" customFormat="1">
      <c r="B409" s="236"/>
      <c r="C409" s="237"/>
      <c r="D409" s="230" t="s">
        <v>287</v>
      </c>
      <c r="E409" s="238" t="s">
        <v>1</v>
      </c>
      <c r="F409" s="239" t="s">
        <v>1783</v>
      </c>
      <c r="G409" s="237"/>
      <c r="H409" s="240">
        <v>44.159999999999997</v>
      </c>
      <c r="I409" s="241"/>
      <c r="J409" s="237"/>
      <c r="K409" s="237"/>
      <c r="L409" s="242"/>
      <c r="M409" s="243"/>
      <c r="N409" s="244"/>
      <c r="O409" s="244"/>
      <c r="P409" s="244"/>
      <c r="Q409" s="244"/>
      <c r="R409" s="244"/>
      <c r="S409" s="244"/>
      <c r="T409" s="245"/>
      <c r="AT409" s="246" t="s">
        <v>287</v>
      </c>
      <c r="AU409" s="246" t="s">
        <v>90</v>
      </c>
      <c r="AV409" s="12" t="s">
        <v>90</v>
      </c>
      <c r="AW409" s="12" t="s">
        <v>40</v>
      </c>
      <c r="AX409" s="12" t="s">
        <v>79</v>
      </c>
      <c r="AY409" s="246" t="s">
        <v>174</v>
      </c>
    </row>
    <row r="410" s="12" customFormat="1">
      <c r="B410" s="236"/>
      <c r="C410" s="237"/>
      <c r="D410" s="230" t="s">
        <v>287</v>
      </c>
      <c r="E410" s="238" t="s">
        <v>1</v>
      </c>
      <c r="F410" s="239" t="s">
        <v>1784</v>
      </c>
      <c r="G410" s="237"/>
      <c r="H410" s="240">
        <v>53.247999999999998</v>
      </c>
      <c r="I410" s="241"/>
      <c r="J410" s="237"/>
      <c r="K410" s="237"/>
      <c r="L410" s="242"/>
      <c r="M410" s="243"/>
      <c r="N410" s="244"/>
      <c r="O410" s="244"/>
      <c r="P410" s="244"/>
      <c r="Q410" s="244"/>
      <c r="R410" s="244"/>
      <c r="S410" s="244"/>
      <c r="T410" s="245"/>
      <c r="AT410" s="246" t="s">
        <v>287</v>
      </c>
      <c r="AU410" s="246" t="s">
        <v>90</v>
      </c>
      <c r="AV410" s="12" t="s">
        <v>90</v>
      </c>
      <c r="AW410" s="12" t="s">
        <v>40</v>
      </c>
      <c r="AX410" s="12" t="s">
        <v>79</v>
      </c>
      <c r="AY410" s="246" t="s">
        <v>174</v>
      </c>
    </row>
    <row r="411" s="12" customFormat="1">
      <c r="B411" s="236"/>
      <c r="C411" s="237"/>
      <c r="D411" s="230" t="s">
        <v>287</v>
      </c>
      <c r="E411" s="238" t="s">
        <v>1</v>
      </c>
      <c r="F411" s="239" t="s">
        <v>1785</v>
      </c>
      <c r="G411" s="237"/>
      <c r="H411" s="240">
        <v>13.279999999999999</v>
      </c>
      <c r="I411" s="241"/>
      <c r="J411" s="237"/>
      <c r="K411" s="237"/>
      <c r="L411" s="242"/>
      <c r="M411" s="243"/>
      <c r="N411" s="244"/>
      <c r="O411" s="244"/>
      <c r="P411" s="244"/>
      <c r="Q411" s="244"/>
      <c r="R411" s="244"/>
      <c r="S411" s="244"/>
      <c r="T411" s="245"/>
      <c r="AT411" s="246" t="s">
        <v>287</v>
      </c>
      <c r="AU411" s="246" t="s">
        <v>90</v>
      </c>
      <c r="AV411" s="12" t="s">
        <v>90</v>
      </c>
      <c r="AW411" s="12" t="s">
        <v>40</v>
      </c>
      <c r="AX411" s="12" t="s">
        <v>79</v>
      </c>
      <c r="AY411" s="246" t="s">
        <v>174</v>
      </c>
    </row>
    <row r="412" s="12" customFormat="1">
      <c r="B412" s="236"/>
      <c r="C412" s="237"/>
      <c r="D412" s="230" t="s">
        <v>287</v>
      </c>
      <c r="E412" s="238" t="s">
        <v>1</v>
      </c>
      <c r="F412" s="239" t="s">
        <v>1786</v>
      </c>
      <c r="G412" s="237"/>
      <c r="H412" s="240">
        <v>15.336</v>
      </c>
      <c r="I412" s="241"/>
      <c r="J412" s="237"/>
      <c r="K412" s="237"/>
      <c r="L412" s="242"/>
      <c r="M412" s="243"/>
      <c r="N412" s="244"/>
      <c r="O412" s="244"/>
      <c r="P412" s="244"/>
      <c r="Q412" s="244"/>
      <c r="R412" s="244"/>
      <c r="S412" s="244"/>
      <c r="T412" s="245"/>
      <c r="AT412" s="246" t="s">
        <v>287</v>
      </c>
      <c r="AU412" s="246" t="s">
        <v>90</v>
      </c>
      <c r="AV412" s="12" t="s">
        <v>90</v>
      </c>
      <c r="AW412" s="12" t="s">
        <v>40</v>
      </c>
      <c r="AX412" s="12" t="s">
        <v>79</v>
      </c>
      <c r="AY412" s="246" t="s">
        <v>174</v>
      </c>
    </row>
    <row r="413" s="12" customFormat="1">
      <c r="B413" s="236"/>
      <c r="C413" s="237"/>
      <c r="D413" s="230" t="s">
        <v>287</v>
      </c>
      <c r="E413" s="238" t="s">
        <v>1</v>
      </c>
      <c r="F413" s="239" t="s">
        <v>1787</v>
      </c>
      <c r="G413" s="237"/>
      <c r="H413" s="240">
        <v>42.728000000000002</v>
      </c>
      <c r="I413" s="241"/>
      <c r="J413" s="237"/>
      <c r="K413" s="237"/>
      <c r="L413" s="242"/>
      <c r="M413" s="243"/>
      <c r="N413" s="244"/>
      <c r="O413" s="244"/>
      <c r="P413" s="244"/>
      <c r="Q413" s="244"/>
      <c r="R413" s="244"/>
      <c r="S413" s="244"/>
      <c r="T413" s="245"/>
      <c r="AT413" s="246" t="s">
        <v>287</v>
      </c>
      <c r="AU413" s="246" t="s">
        <v>90</v>
      </c>
      <c r="AV413" s="12" t="s">
        <v>90</v>
      </c>
      <c r="AW413" s="12" t="s">
        <v>40</v>
      </c>
      <c r="AX413" s="12" t="s">
        <v>79</v>
      </c>
      <c r="AY413" s="246" t="s">
        <v>174</v>
      </c>
    </row>
    <row r="414" s="12" customFormat="1">
      <c r="B414" s="236"/>
      <c r="C414" s="237"/>
      <c r="D414" s="230" t="s">
        <v>287</v>
      </c>
      <c r="E414" s="238" t="s">
        <v>1</v>
      </c>
      <c r="F414" s="239" t="s">
        <v>1788</v>
      </c>
      <c r="G414" s="237"/>
      <c r="H414" s="240">
        <v>214.17599999999999</v>
      </c>
      <c r="I414" s="241"/>
      <c r="J414" s="237"/>
      <c r="K414" s="237"/>
      <c r="L414" s="242"/>
      <c r="M414" s="243"/>
      <c r="N414" s="244"/>
      <c r="O414" s="244"/>
      <c r="P414" s="244"/>
      <c r="Q414" s="244"/>
      <c r="R414" s="244"/>
      <c r="S414" s="244"/>
      <c r="T414" s="245"/>
      <c r="AT414" s="246" t="s">
        <v>287</v>
      </c>
      <c r="AU414" s="246" t="s">
        <v>90</v>
      </c>
      <c r="AV414" s="12" t="s">
        <v>90</v>
      </c>
      <c r="AW414" s="12" t="s">
        <v>40</v>
      </c>
      <c r="AX414" s="12" t="s">
        <v>79</v>
      </c>
      <c r="AY414" s="246" t="s">
        <v>174</v>
      </c>
    </row>
    <row r="415" s="12" customFormat="1">
      <c r="B415" s="236"/>
      <c r="C415" s="237"/>
      <c r="D415" s="230" t="s">
        <v>287</v>
      </c>
      <c r="E415" s="238" t="s">
        <v>1</v>
      </c>
      <c r="F415" s="239" t="s">
        <v>1789</v>
      </c>
      <c r="G415" s="237"/>
      <c r="H415" s="240">
        <v>9.2880000000000003</v>
      </c>
      <c r="I415" s="241"/>
      <c r="J415" s="237"/>
      <c r="K415" s="237"/>
      <c r="L415" s="242"/>
      <c r="M415" s="243"/>
      <c r="N415" s="244"/>
      <c r="O415" s="244"/>
      <c r="P415" s="244"/>
      <c r="Q415" s="244"/>
      <c r="R415" s="244"/>
      <c r="S415" s="244"/>
      <c r="T415" s="245"/>
      <c r="AT415" s="246" t="s">
        <v>287</v>
      </c>
      <c r="AU415" s="246" t="s">
        <v>90</v>
      </c>
      <c r="AV415" s="12" t="s">
        <v>90</v>
      </c>
      <c r="AW415" s="12" t="s">
        <v>40</v>
      </c>
      <c r="AX415" s="12" t="s">
        <v>79</v>
      </c>
      <c r="AY415" s="246" t="s">
        <v>174</v>
      </c>
    </row>
    <row r="416" s="12" customFormat="1">
      <c r="B416" s="236"/>
      <c r="C416" s="237"/>
      <c r="D416" s="230" t="s">
        <v>287</v>
      </c>
      <c r="E416" s="238" t="s">
        <v>1</v>
      </c>
      <c r="F416" s="239" t="s">
        <v>1790</v>
      </c>
      <c r="G416" s="237"/>
      <c r="H416" s="240">
        <v>51.003</v>
      </c>
      <c r="I416" s="241"/>
      <c r="J416" s="237"/>
      <c r="K416" s="237"/>
      <c r="L416" s="242"/>
      <c r="M416" s="243"/>
      <c r="N416" s="244"/>
      <c r="O416" s="244"/>
      <c r="P416" s="244"/>
      <c r="Q416" s="244"/>
      <c r="R416" s="244"/>
      <c r="S416" s="244"/>
      <c r="T416" s="245"/>
      <c r="AT416" s="246" t="s">
        <v>287</v>
      </c>
      <c r="AU416" s="246" t="s">
        <v>90</v>
      </c>
      <c r="AV416" s="12" t="s">
        <v>90</v>
      </c>
      <c r="AW416" s="12" t="s">
        <v>40</v>
      </c>
      <c r="AX416" s="12" t="s">
        <v>79</v>
      </c>
      <c r="AY416" s="246" t="s">
        <v>174</v>
      </c>
    </row>
    <row r="417" s="1" customFormat="1" ht="16.5" customHeight="1">
      <c r="B417" s="37"/>
      <c r="C417" s="247" t="s">
        <v>450</v>
      </c>
      <c r="D417" s="247" t="s">
        <v>312</v>
      </c>
      <c r="E417" s="248" t="s">
        <v>1791</v>
      </c>
      <c r="F417" s="249" t="s">
        <v>1792</v>
      </c>
      <c r="G417" s="250" t="s">
        <v>417</v>
      </c>
      <c r="H417" s="251">
        <v>2109.8879999999999</v>
      </c>
      <c r="I417" s="252"/>
      <c r="J417" s="253">
        <f>ROUND(I417*H417,2)</f>
        <v>0</v>
      </c>
      <c r="K417" s="249" t="s">
        <v>330</v>
      </c>
      <c r="L417" s="254"/>
      <c r="M417" s="255" t="s">
        <v>1</v>
      </c>
      <c r="N417" s="256" t="s">
        <v>50</v>
      </c>
      <c r="O417" s="78"/>
      <c r="P417" s="227">
        <f>O417*H417</f>
        <v>0</v>
      </c>
      <c r="Q417" s="227">
        <v>1</v>
      </c>
      <c r="R417" s="227">
        <f>Q417*H417</f>
        <v>2109.8879999999999</v>
      </c>
      <c r="S417" s="227">
        <v>0</v>
      </c>
      <c r="T417" s="228">
        <f>S417*H417</f>
        <v>0</v>
      </c>
      <c r="AR417" s="15" t="s">
        <v>209</v>
      </c>
      <c r="AT417" s="15" t="s">
        <v>312</v>
      </c>
      <c r="AU417" s="15" t="s">
        <v>90</v>
      </c>
      <c r="AY417" s="15" t="s">
        <v>174</v>
      </c>
      <c r="BE417" s="229">
        <f>IF(N417="základní",J417,0)</f>
        <v>0</v>
      </c>
      <c r="BF417" s="229">
        <f>IF(N417="snížená",J417,0)</f>
        <v>0</v>
      </c>
      <c r="BG417" s="229">
        <f>IF(N417="zákl. přenesená",J417,0)</f>
        <v>0</v>
      </c>
      <c r="BH417" s="229">
        <f>IF(N417="sníž. přenesená",J417,0)</f>
        <v>0</v>
      </c>
      <c r="BI417" s="229">
        <f>IF(N417="nulová",J417,0)</f>
        <v>0</v>
      </c>
      <c r="BJ417" s="15" t="s">
        <v>87</v>
      </c>
      <c r="BK417" s="229">
        <f>ROUND(I417*H417,2)</f>
        <v>0</v>
      </c>
      <c r="BL417" s="15" t="s">
        <v>192</v>
      </c>
      <c r="BM417" s="15" t="s">
        <v>1793</v>
      </c>
    </row>
    <row r="418" s="1" customFormat="1">
      <c r="B418" s="37"/>
      <c r="C418" s="38"/>
      <c r="D418" s="230" t="s">
        <v>181</v>
      </c>
      <c r="E418" s="38"/>
      <c r="F418" s="231" t="s">
        <v>1792</v>
      </c>
      <c r="G418" s="38"/>
      <c r="H418" s="38"/>
      <c r="I418" s="142"/>
      <c r="J418" s="38"/>
      <c r="K418" s="38"/>
      <c r="L418" s="42"/>
      <c r="M418" s="232"/>
      <c r="N418" s="78"/>
      <c r="O418" s="78"/>
      <c r="P418" s="78"/>
      <c r="Q418" s="78"/>
      <c r="R418" s="78"/>
      <c r="S418" s="78"/>
      <c r="T418" s="79"/>
      <c r="AT418" s="15" t="s">
        <v>181</v>
      </c>
      <c r="AU418" s="15" t="s">
        <v>90</v>
      </c>
    </row>
    <row r="419" s="12" customFormat="1">
      <c r="B419" s="236"/>
      <c r="C419" s="237"/>
      <c r="D419" s="230" t="s">
        <v>287</v>
      </c>
      <c r="E419" s="238" t="s">
        <v>1</v>
      </c>
      <c r="F419" s="239" t="s">
        <v>1794</v>
      </c>
      <c r="G419" s="237"/>
      <c r="H419" s="240">
        <v>664.32000000000005</v>
      </c>
      <c r="I419" s="241"/>
      <c r="J419" s="237"/>
      <c r="K419" s="237"/>
      <c r="L419" s="242"/>
      <c r="M419" s="243"/>
      <c r="N419" s="244"/>
      <c r="O419" s="244"/>
      <c r="P419" s="244"/>
      <c r="Q419" s="244"/>
      <c r="R419" s="244"/>
      <c r="S419" s="244"/>
      <c r="T419" s="245"/>
      <c r="AT419" s="246" t="s">
        <v>287</v>
      </c>
      <c r="AU419" s="246" t="s">
        <v>90</v>
      </c>
      <c r="AV419" s="12" t="s">
        <v>90</v>
      </c>
      <c r="AW419" s="12" t="s">
        <v>40</v>
      </c>
      <c r="AX419" s="12" t="s">
        <v>79</v>
      </c>
      <c r="AY419" s="246" t="s">
        <v>174</v>
      </c>
    </row>
    <row r="420" s="12" customFormat="1">
      <c r="B420" s="236"/>
      <c r="C420" s="237"/>
      <c r="D420" s="230" t="s">
        <v>287</v>
      </c>
      <c r="E420" s="238" t="s">
        <v>1</v>
      </c>
      <c r="F420" s="239" t="s">
        <v>1795</v>
      </c>
      <c r="G420" s="237"/>
      <c r="H420" s="240">
        <v>30.079999999999998</v>
      </c>
      <c r="I420" s="241"/>
      <c r="J420" s="237"/>
      <c r="K420" s="237"/>
      <c r="L420" s="242"/>
      <c r="M420" s="243"/>
      <c r="N420" s="244"/>
      <c r="O420" s="244"/>
      <c r="P420" s="244"/>
      <c r="Q420" s="244"/>
      <c r="R420" s="244"/>
      <c r="S420" s="244"/>
      <c r="T420" s="245"/>
      <c r="AT420" s="246" t="s">
        <v>287</v>
      </c>
      <c r="AU420" s="246" t="s">
        <v>90</v>
      </c>
      <c r="AV420" s="12" t="s">
        <v>90</v>
      </c>
      <c r="AW420" s="12" t="s">
        <v>40</v>
      </c>
      <c r="AX420" s="12" t="s">
        <v>79</v>
      </c>
      <c r="AY420" s="246" t="s">
        <v>174</v>
      </c>
    </row>
    <row r="421" s="12" customFormat="1">
      <c r="B421" s="236"/>
      <c r="C421" s="237"/>
      <c r="D421" s="230" t="s">
        <v>287</v>
      </c>
      <c r="E421" s="238" t="s">
        <v>1</v>
      </c>
      <c r="F421" s="239" t="s">
        <v>1796</v>
      </c>
      <c r="G421" s="237"/>
      <c r="H421" s="240">
        <v>6.4000000000000004</v>
      </c>
      <c r="I421" s="241"/>
      <c r="J421" s="237"/>
      <c r="K421" s="237"/>
      <c r="L421" s="242"/>
      <c r="M421" s="243"/>
      <c r="N421" s="244"/>
      <c r="O421" s="244"/>
      <c r="P421" s="244"/>
      <c r="Q421" s="244"/>
      <c r="R421" s="244"/>
      <c r="S421" s="244"/>
      <c r="T421" s="245"/>
      <c r="AT421" s="246" t="s">
        <v>287</v>
      </c>
      <c r="AU421" s="246" t="s">
        <v>90</v>
      </c>
      <c r="AV421" s="12" t="s">
        <v>90</v>
      </c>
      <c r="AW421" s="12" t="s">
        <v>40</v>
      </c>
      <c r="AX421" s="12" t="s">
        <v>79</v>
      </c>
      <c r="AY421" s="246" t="s">
        <v>174</v>
      </c>
    </row>
    <row r="422" s="12" customFormat="1">
      <c r="B422" s="236"/>
      <c r="C422" s="237"/>
      <c r="D422" s="230" t="s">
        <v>287</v>
      </c>
      <c r="E422" s="238" t="s">
        <v>1</v>
      </c>
      <c r="F422" s="239" t="s">
        <v>1797</v>
      </c>
      <c r="G422" s="237"/>
      <c r="H422" s="240">
        <v>102.40000000000001</v>
      </c>
      <c r="I422" s="241"/>
      <c r="J422" s="237"/>
      <c r="K422" s="237"/>
      <c r="L422" s="242"/>
      <c r="M422" s="243"/>
      <c r="N422" s="244"/>
      <c r="O422" s="244"/>
      <c r="P422" s="244"/>
      <c r="Q422" s="244"/>
      <c r="R422" s="244"/>
      <c r="S422" s="244"/>
      <c r="T422" s="245"/>
      <c r="AT422" s="246" t="s">
        <v>287</v>
      </c>
      <c r="AU422" s="246" t="s">
        <v>90</v>
      </c>
      <c r="AV422" s="12" t="s">
        <v>90</v>
      </c>
      <c r="AW422" s="12" t="s">
        <v>40</v>
      </c>
      <c r="AX422" s="12" t="s">
        <v>79</v>
      </c>
      <c r="AY422" s="246" t="s">
        <v>174</v>
      </c>
    </row>
    <row r="423" s="12" customFormat="1">
      <c r="B423" s="236"/>
      <c r="C423" s="237"/>
      <c r="D423" s="230" t="s">
        <v>287</v>
      </c>
      <c r="E423" s="238" t="s">
        <v>1</v>
      </c>
      <c r="F423" s="239" t="s">
        <v>1798</v>
      </c>
      <c r="G423" s="237"/>
      <c r="H423" s="240">
        <v>108.16</v>
      </c>
      <c r="I423" s="241"/>
      <c r="J423" s="237"/>
      <c r="K423" s="237"/>
      <c r="L423" s="242"/>
      <c r="M423" s="243"/>
      <c r="N423" s="244"/>
      <c r="O423" s="244"/>
      <c r="P423" s="244"/>
      <c r="Q423" s="244"/>
      <c r="R423" s="244"/>
      <c r="S423" s="244"/>
      <c r="T423" s="245"/>
      <c r="AT423" s="246" t="s">
        <v>287</v>
      </c>
      <c r="AU423" s="246" t="s">
        <v>90</v>
      </c>
      <c r="AV423" s="12" t="s">
        <v>90</v>
      </c>
      <c r="AW423" s="12" t="s">
        <v>40</v>
      </c>
      <c r="AX423" s="12" t="s">
        <v>79</v>
      </c>
      <c r="AY423" s="246" t="s">
        <v>174</v>
      </c>
    </row>
    <row r="424" s="12" customFormat="1">
      <c r="B424" s="236"/>
      <c r="C424" s="237"/>
      <c r="D424" s="230" t="s">
        <v>287</v>
      </c>
      <c r="E424" s="238" t="s">
        <v>1</v>
      </c>
      <c r="F424" s="239" t="s">
        <v>1799</v>
      </c>
      <c r="G424" s="237"/>
      <c r="H424" s="240">
        <v>133.12000000000001</v>
      </c>
      <c r="I424" s="241"/>
      <c r="J424" s="237"/>
      <c r="K424" s="237"/>
      <c r="L424" s="242"/>
      <c r="M424" s="243"/>
      <c r="N424" s="244"/>
      <c r="O424" s="244"/>
      <c r="P424" s="244"/>
      <c r="Q424" s="244"/>
      <c r="R424" s="244"/>
      <c r="S424" s="244"/>
      <c r="T424" s="245"/>
      <c r="AT424" s="246" t="s">
        <v>287</v>
      </c>
      <c r="AU424" s="246" t="s">
        <v>90</v>
      </c>
      <c r="AV424" s="12" t="s">
        <v>90</v>
      </c>
      <c r="AW424" s="12" t="s">
        <v>40</v>
      </c>
      <c r="AX424" s="12" t="s">
        <v>79</v>
      </c>
      <c r="AY424" s="246" t="s">
        <v>174</v>
      </c>
    </row>
    <row r="425" s="12" customFormat="1">
      <c r="B425" s="236"/>
      <c r="C425" s="237"/>
      <c r="D425" s="230" t="s">
        <v>287</v>
      </c>
      <c r="E425" s="238" t="s">
        <v>1</v>
      </c>
      <c r="F425" s="239" t="s">
        <v>1800</v>
      </c>
      <c r="G425" s="237"/>
      <c r="H425" s="240">
        <v>32.640000000000001</v>
      </c>
      <c r="I425" s="241"/>
      <c r="J425" s="237"/>
      <c r="K425" s="237"/>
      <c r="L425" s="242"/>
      <c r="M425" s="243"/>
      <c r="N425" s="244"/>
      <c r="O425" s="244"/>
      <c r="P425" s="244"/>
      <c r="Q425" s="244"/>
      <c r="R425" s="244"/>
      <c r="S425" s="244"/>
      <c r="T425" s="245"/>
      <c r="AT425" s="246" t="s">
        <v>287</v>
      </c>
      <c r="AU425" s="246" t="s">
        <v>90</v>
      </c>
      <c r="AV425" s="12" t="s">
        <v>90</v>
      </c>
      <c r="AW425" s="12" t="s">
        <v>40</v>
      </c>
      <c r="AX425" s="12" t="s">
        <v>79</v>
      </c>
      <c r="AY425" s="246" t="s">
        <v>174</v>
      </c>
    </row>
    <row r="426" s="12" customFormat="1">
      <c r="B426" s="236"/>
      <c r="C426" s="237"/>
      <c r="D426" s="230" t="s">
        <v>287</v>
      </c>
      <c r="E426" s="238" t="s">
        <v>1</v>
      </c>
      <c r="F426" s="239" t="s">
        <v>1801</v>
      </c>
      <c r="G426" s="237"/>
      <c r="H426" s="240">
        <v>45.439999999999998</v>
      </c>
      <c r="I426" s="241"/>
      <c r="J426" s="237"/>
      <c r="K426" s="237"/>
      <c r="L426" s="242"/>
      <c r="M426" s="243"/>
      <c r="N426" s="244"/>
      <c r="O426" s="244"/>
      <c r="P426" s="244"/>
      <c r="Q426" s="244"/>
      <c r="R426" s="244"/>
      <c r="S426" s="244"/>
      <c r="T426" s="245"/>
      <c r="AT426" s="246" t="s">
        <v>287</v>
      </c>
      <c r="AU426" s="246" t="s">
        <v>90</v>
      </c>
      <c r="AV426" s="12" t="s">
        <v>90</v>
      </c>
      <c r="AW426" s="12" t="s">
        <v>40</v>
      </c>
      <c r="AX426" s="12" t="s">
        <v>79</v>
      </c>
      <c r="AY426" s="246" t="s">
        <v>174</v>
      </c>
    </row>
    <row r="427" s="12" customFormat="1">
      <c r="B427" s="236"/>
      <c r="C427" s="237"/>
      <c r="D427" s="230" t="s">
        <v>287</v>
      </c>
      <c r="E427" s="238" t="s">
        <v>1</v>
      </c>
      <c r="F427" s="239" t="s">
        <v>1802</v>
      </c>
      <c r="G427" s="237"/>
      <c r="H427" s="240">
        <v>82.560000000000002</v>
      </c>
      <c r="I427" s="241"/>
      <c r="J427" s="237"/>
      <c r="K427" s="237"/>
      <c r="L427" s="242"/>
      <c r="M427" s="243"/>
      <c r="N427" s="244"/>
      <c r="O427" s="244"/>
      <c r="P427" s="244"/>
      <c r="Q427" s="244"/>
      <c r="R427" s="244"/>
      <c r="S427" s="244"/>
      <c r="T427" s="245"/>
      <c r="AT427" s="246" t="s">
        <v>287</v>
      </c>
      <c r="AU427" s="246" t="s">
        <v>90</v>
      </c>
      <c r="AV427" s="12" t="s">
        <v>90</v>
      </c>
      <c r="AW427" s="12" t="s">
        <v>40</v>
      </c>
      <c r="AX427" s="12" t="s">
        <v>79</v>
      </c>
      <c r="AY427" s="246" t="s">
        <v>174</v>
      </c>
    </row>
    <row r="428" s="12" customFormat="1">
      <c r="B428" s="236"/>
      <c r="C428" s="237"/>
      <c r="D428" s="230" t="s">
        <v>287</v>
      </c>
      <c r="E428" s="238" t="s">
        <v>1</v>
      </c>
      <c r="F428" s="239" t="s">
        <v>1803</v>
      </c>
      <c r="G428" s="237"/>
      <c r="H428" s="240">
        <v>318.72000000000003</v>
      </c>
      <c r="I428" s="241"/>
      <c r="J428" s="237"/>
      <c r="K428" s="237"/>
      <c r="L428" s="242"/>
      <c r="M428" s="243"/>
      <c r="N428" s="244"/>
      <c r="O428" s="244"/>
      <c r="P428" s="244"/>
      <c r="Q428" s="244"/>
      <c r="R428" s="244"/>
      <c r="S428" s="244"/>
      <c r="T428" s="245"/>
      <c r="AT428" s="246" t="s">
        <v>287</v>
      </c>
      <c r="AU428" s="246" t="s">
        <v>90</v>
      </c>
      <c r="AV428" s="12" t="s">
        <v>90</v>
      </c>
      <c r="AW428" s="12" t="s">
        <v>40</v>
      </c>
      <c r="AX428" s="12" t="s">
        <v>79</v>
      </c>
      <c r="AY428" s="246" t="s">
        <v>174</v>
      </c>
    </row>
    <row r="429" s="12" customFormat="1">
      <c r="B429" s="236"/>
      <c r="C429" s="237"/>
      <c r="D429" s="230" t="s">
        <v>287</v>
      </c>
      <c r="E429" s="238" t="s">
        <v>1</v>
      </c>
      <c r="F429" s="239" t="s">
        <v>1804</v>
      </c>
      <c r="G429" s="237"/>
      <c r="H429" s="240">
        <v>27.52</v>
      </c>
      <c r="I429" s="241"/>
      <c r="J429" s="237"/>
      <c r="K429" s="237"/>
      <c r="L429" s="242"/>
      <c r="M429" s="243"/>
      <c r="N429" s="244"/>
      <c r="O429" s="244"/>
      <c r="P429" s="244"/>
      <c r="Q429" s="244"/>
      <c r="R429" s="244"/>
      <c r="S429" s="244"/>
      <c r="T429" s="245"/>
      <c r="AT429" s="246" t="s">
        <v>287</v>
      </c>
      <c r="AU429" s="246" t="s">
        <v>90</v>
      </c>
      <c r="AV429" s="12" t="s">
        <v>90</v>
      </c>
      <c r="AW429" s="12" t="s">
        <v>40</v>
      </c>
      <c r="AX429" s="12" t="s">
        <v>79</v>
      </c>
      <c r="AY429" s="246" t="s">
        <v>174</v>
      </c>
    </row>
    <row r="430" s="12" customFormat="1">
      <c r="B430" s="236"/>
      <c r="C430" s="237"/>
      <c r="D430" s="230" t="s">
        <v>287</v>
      </c>
      <c r="E430" s="238" t="s">
        <v>1</v>
      </c>
      <c r="F430" s="239" t="s">
        <v>1805</v>
      </c>
      <c r="G430" s="237"/>
      <c r="H430" s="240">
        <v>120</v>
      </c>
      <c r="I430" s="241"/>
      <c r="J430" s="237"/>
      <c r="K430" s="237"/>
      <c r="L430" s="242"/>
      <c r="M430" s="243"/>
      <c r="N430" s="244"/>
      <c r="O430" s="244"/>
      <c r="P430" s="244"/>
      <c r="Q430" s="244"/>
      <c r="R430" s="244"/>
      <c r="S430" s="244"/>
      <c r="T430" s="245"/>
      <c r="AT430" s="246" t="s">
        <v>287</v>
      </c>
      <c r="AU430" s="246" t="s">
        <v>90</v>
      </c>
      <c r="AV430" s="12" t="s">
        <v>90</v>
      </c>
      <c r="AW430" s="12" t="s">
        <v>40</v>
      </c>
      <c r="AX430" s="12" t="s">
        <v>79</v>
      </c>
      <c r="AY430" s="246" t="s">
        <v>174</v>
      </c>
    </row>
    <row r="431" s="12" customFormat="1">
      <c r="B431" s="236"/>
      <c r="C431" s="237"/>
      <c r="D431" s="230" t="s">
        <v>287</v>
      </c>
      <c r="E431" s="238" t="s">
        <v>1</v>
      </c>
      <c r="F431" s="239" t="s">
        <v>1806</v>
      </c>
      <c r="G431" s="237"/>
      <c r="H431" s="240">
        <v>438.52800000000002</v>
      </c>
      <c r="I431" s="241"/>
      <c r="J431" s="237"/>
      <c r="K431" s="237"/>
      <c r="L431" s="242"/>
      <c r="M431" s="243"/>
      <c r="N431" s="244"/>
      <c r="O431" s="244"/>
      <c r="P431" s="244"/>
      <c r="Q431" s="244"/>
      <c r="R431" s="244"/>
      <c r="S431" s="244"/>
      <c r="T431" s="245"/>
      <c r="AT431" s="246" t="s">
        <v>287</v>
      </c>
      <c r="AU431" s="246" t="s">
        <v>90</v>
      </c>
      <c r="AV431" s="12" t="s">
        <v>90</v>
      </c>
      <c r="AW431" s="12" t="s">
        <v>40</v>
      </c>
      <c r="AX431" s="12" t="s">
        <v>79</v>
      </c>
      <c r="AY431" s="246" t="s">
        <v>174</v>
      </c>
    </row>
    <row r="432" s="1" customFormat="1" ht="16.5" customHeight="1">
      <c r="B432" s="37"/>
      <c r="C432" s="218" t="s">
        <v>455</v>
      </c>
      <c r="D432" s="218" t="s">
        <v>175</v>
      </c>
      <c r="E432" s="219" t="s">
        <v>1356</v>
      </c>
      <c r="F432" s="220" t="s">
        <v>1357</v>
      </c>
      <c r="G432" s="221" t="s">
        <v>284</v>
      </c>
      <c r="H432" s="222">
        <v>1054.944</v>
      </c>
      <c r="I432" s="223"/>
      <c r="J432" s="224">
        <f>ROUND(I432*H432,2)</f>
        <v>0</v>
      </c>
      <c r="K432" s="220" t="s">
        <v>330</v>
      </c>
      <c r="L432" s="42"/>
      <c r="M432" s="225" t="s">
        <v>1</v>
      </c>
      <c r="N432" s="226" t="s">
        <v>50</v>
      </c>
      <c r="O432" s="78"/>
      <c r="P432" s="227">
        <f>O432*H432</f>
        <v>0</v>
      </c>
      <c r="Q432" s="227">
        <v>0</v>
      </c>
      <c r="R432" s="227">
        <f>Q432*H432</f>
        <v>0</v>
      </c>
      <c r="S432" s="227">
        <v>0</v>
      </c>
      <c r="T432" s="228">
        <f>S432*H432</f>
        <v>0</v>
      </c>
      <c r="AR432" s="15" t="s">
        <v>192</v>
      </c>
      <c r="AT432" s="15" t="s">
        <v>175</v>
      </c>
      <c r="AU432" s="15" t="s">
        <v>90</v>
      </c>
      <c r="AY432" s="15" t="s">
        <v>174</v>
      </c>
      <c r="BE432" s="229">
        <f>IF(N432="základní",J432,0)</f>
        <v>0</v>
      </c>
      <c r="BF432" s="229">
        <f>IF(N432="snížená",J432,0)</f>
        <v>0</v>
      </c>
      <c r="BG432" s="229">
        <f>IF(N432="zákl. přenesená",J432,0)</f>
        <v>0</v>
      </c>
      <c r="BH432" s="229">
        <f>IF(N432="sníž. přenesená",J432,0)</f>
        <v>0</v>
      </c>
      <c r="BI432" s="229">
        <f>IF(N432="nulová",J432,0)</f>
        <v>0</v>
      </c>
      <c r="BJ432" s="15" t="s">
        <v>87</v>
      </c>
      <c r="BK432" s="229">
        <f>ROUND(I432*H432,2)</f>
        <v>0</v>
      </c>
      <c r="BL432" s="15" t="s">
        <v>192</v>
      </c>
      <c r="BM432" s="15" t="s">
        <v>1807</v>
      </c>
    </row>
    <row r="433" s="1" customFormat="1">
      <c r="B433" s="37"/>
      <c r="C433" s="38"/>
      <c r="D433" s="230" t="s">
        <v>181</v>
      </c>
      <c r="E433" s="38"/>
      <c r="F433" s="231" t="s">
        <v>1357</v>
      </c>
      <c r="G433" s="38"/>
      <c r="H433" s="38"/>
      <c r="I433" s="142"/>
      <c r="J433" s="38"/>
      <c r="K433" s="38"/>
      <c r="L433" s="42"/>
      <c r="M433" s="232"/>
      <c r="N433" s="78"/>
      <c r="O433" s="78"/>
      <c r="P433" s="78"/>
      <c r="Q433" s="78"/>
      <c r="R433" s="78"/>
      <c r="S433" s="78"/>
      <c r="T433" s="79"/>
      <c r="AT433" s="15" t="s">
        <v>181</v>
      </c>
      <c r="AU433" s="15" t="s">
        <v>90</v>
      </c>
    </row>
    <row r="434" s="12" customFormat="1">
      <c r="B434" s="236"/>
      <c r="C434" s="237"/>
      <c r="D434" s="230" t="s">
        <v>287</v>
      </c>
      <c r="E434" s="238" t="s">
        <v>1</v>
      </c>
      <c r="F434" s="239" t="s">
        <v>1808</v>
      </c>
      <c r="G434" s="237"/>
      <c r="H434" s="240">
        <v>332.16000000000003</v>
      </c>
      <c r="I434" s="241"/>
      <c r="J434" s="237"/>
      <c r="K434" s="237"/>
      <c r="L434" s="242"/>
      <c r="M434" s="243"/>
      <c r="N434" s="244"/>
      <c r="O434" s="244"/>
      <c r="P434" s="244"/>
      <c r="Q434" s="244"/>
      <c r="R434" s="244"/>
      <c r="S434" s="244"/>
      <c r="T434" s="245"/>
      <c r="AT434" s="246" t="s">
        <v>287</v>
      </c>
      <c r="AU434" s="246" t="s">
        <v>90</v>
      </c>
      <c r="AV434" s="12" t="s">
        <v>90</v>
      </c>
      <c r="AW434" s="12" t="s">
        <v>40</v>
      </c>
      <c r="AX434" s="12" t="s">
        <v>79</v>
      </c>
      <c r="AY434" s="246" t="s">
        <v>174</v>
      </c>
    </row>
    <row r="435" s="12" customFormat="1">
      <c r="B435" s="236"/>
      <c r="C435" s="237"/>
      <c r="D435" s="230" t="s">
        <v>287</v>
      </c>
      <c r="E435" s="238" t="s">
        <v>1</v>
      </c>
      <c r="F435" s="239" t="s">
        <v>1809</v>
      </c>
      <c r="G435" s="237"/>
      <c r="H435" s="240">
        <v>15.039999999999999</v>
      </c>
      <c r="I435" s="241"/>
      <c r="J435" s="237"/>
      <c r="K435" s="237"/>
      <c r="L435" s="242"/>
      <c r="M435" s="243"/>
      <c r="N435" s="244"/>
      <c r="O435" s="244"/>
      <c r="P435" s="244"/>
      <c r="Q435" s="244"/>
      <c r="R435" s="244"/>
      <c r="S435" s="244"/>
      <c r="T435" s="245"/>
      <c r="AT435" s="246" t="s">
        <v>287</v>
      </c>
      <c r="AU435" s="246" t="s">
        <v>90</v>
      </c>
      <c r="AV435" s="12" t="s">
        <v>90</v>
      </c>
      <c r="AW435" s="12" t="s">
        <v>40</v>
      </c>
      <c r="AX435" s="12" t="s">
        <v>79</v>
      </c>
      <c r="AY435" s="246" t="s">
        <v>174</v>
      </c>
    </row>
    <row r="436" s="12" customFormat="1">
      <c r="B436" s="236"/>
      <c r="C436" s="237"/>
      <c r="D436" s="230" t="s">
        <v>287</v>
      </c>
      <c r="E436" s="238" t="s">
        <v>1</v>
      </c>
      <c r="F436" s="239" t="s">
        <v>1810</v>
      </c>
      <c r="G436" s="237"/>
      <c r="H436" s="240">
        <v>3.2000000000000002</v>
      </c>
      <c r="I436" s="241"/>
      <c r="J436" s="237"/>
      <c r="K436" s="237"/>
      <c r="L436" s="242"/>
      <c r="M436" s="243"/>
      <c r="N436" s="244"/>
      <c r="O436" s="244"/>
      <c r="P436" s="244"/>
      <c r="Q436" s="244"/>
      <c r="R436" s="244"/>
      <c r="S436" s="244"/>
      <c r="T436" s="245"/>
      <c r="AT436" s="246" t="s">
        <v>287</v>
      </c>
      <c r="AU436" s="246" t="s">
        <v>90</v>
      </c>
      <c r="AV436" s="12" t="s">
        <v>90</v>
      </c>
      <c r="AW436" s="12" t="s">
        <v>40</v>
      </c>
      <c r="AX436" s="12" t="s">
        <v>79</v>
      </c>
      <c r="AY436" s="246" t="s">
        <v>174</v>
      </c>
    </row>
    <row r="437" s="12" customFormat="1">
      <c r="B437" s="236"/>
      <c r="C437" s="237"/>
      <c r="D437" s="230" t="s">
        <v>287</v>
      </c>
      <c r="E437" s="238" t="s">
        <v>1</v>
      </c>
      <c r="F437" s="239" t="s">
        <v>1811</v>
      </c>
      <c r="G437" s="237"/>
      <c r="H437" s="240">
        <v>51.200000000000003</v>
      </c>
      <c r="I437" s="241"/>
      <c r="J437" s="237"/>
      <c r="K437" s="237"/>
      <c r="L437" s="242"/>
      <c r="M437" s="243"/>
      <c r="N437" s="244"/>
      <c r="O437" s="244"/>
      <c r="P437" s="244"/>
      <c r="Q437" s="244"/>
      <c r="R437" s="244"/>
      <c r="S437" s="244"/>
      <c r="T437" s="245"/>
      <c r="AT437" s="246" t="s">
        <v>287</v>
      </c>
      <c r="AU437" s="246" t="s">
        <v>90</v>
      </c>
      <c r="AV437" s="12" t="s">
        <v>90</v>
      </c>
      <c r="AW437" s="12" t="s">
        <v>40</v>
      </c>
      <c r="AX437" s="12" t="s">
        <v>79</v>
      </c>
      <c r="AY437" s="246" t="s">
        <v>174</v>
      </c>
    </row>
    <row r="438" s="12" customFormat="1">
      <c r="B438" s="236"/>
      <c r="C438" s="237"/>
      <c r="D438" s="230" t="s">
        <v>287</v>
      </c>
      <c r="E438" s="238" t="s">
        <v>1</v>
      </c>
      <c r="F438" s="239" t="s">
        <v>1812</v>
      </c>
      <c r="G438" s="237"/>
      <c r="H438" s="240">
        <v>54.079999999999998</v>
      </c>
      <c r="I438" s="241"/>
      <c r="J438" s="237"/>
      <c r="K438" s="237"/>
      <c r="L438" s="242"/>
      <c r="M438" s="243"/>
      <c r="N438" s="244"/>
      <c r="O438" s="244"/>
      <c r="P438" s="244"/>
      <c r="Q438" s="244"/>
      <c r="R438" s="244"/>
      <c r="S438" s="244"/>
      <c r="T438" s="245"/>
      <c r="AT438" s="246" t="s">
        <v>287</v>
      </c>
      <c r="AU438" s="246" t="s">
        <v>90</v>
      </c>
      <c r="AV438" s="12" t="s">
        <v>90</v>
      </c>
      <c r="AW438" s="12" t="s">
        <v>40</v>
      </c>
      <c r="AX438" s="12" t="s">
        <v>79</v>
      </c>
      <c r="AY438" s="246" t="s">
        <v>174</v>
      </c>
    </row>
    <row r="439" s="12" customFormat="1">
      <c r="B439" s="236"/>
      <c r="C439" s="237"/>
      <c r="D439" s="230" t="s">
        <v>287</v>
      </c>
      <c r="E439" s="238" t="s">
        <v>1</v>
      </c>
      <c r="F439" s="239" t="s">
        <v>1813</v>
      </c>
      <c r="G439" s="237"/>
      <c r="H439" s="240">
        <v>66.560000000000002</v>
      </c>
      <c r="I439" s="241"/>
      <c r="J439" s="237"/>
      <c r="K439" s="237"/>
      <c r="L439" s="242"/>
      <c r="M439" s="243"/>
      <c r="N439" s="244"/>
      <c r="O439" s="244"/>
      <c r="P439" s="244"/>
      <c r="Q439" s="244"/>
      <c r="R439" s="244"/>
      <c r="S439" s="244"/>
      <c r="T439" s="245"/>
      <c r="AT439" s="246" t="s">
        <v>287</v>
      </c>
      <c r="AU439" s="246" t="s">
        <v>90</v>
      </c>
      <c r="AV439" s="12" t="s">
        <v>90</v>
      </c>
      <c r="AW439" s="12" t="s">
        <v>40</v>
      </c>
      <c r="AX439" s="12" t="s">
        <v>79</v>
      </c>
      <c r="AY439" s="246" t="s">
        <v>174</v>
      </c>
    </row>
    <row r="440" s="12" customFormat="1">
      <c r="B440" s="236"/>
      <c r="C440" s="237"/>
      <c r="D440" s="230" t="s">
        <v>287</v>
      </c>
      <c r="E440" s="238" t="s">
        <v>1</v>
      </c>
      <c r="F440" s="239" t="s">
        <v>1814</v>
      </c>
      <c r="G440" s="237"/>
      <c r="H440" s="240">
        <v>16.32</v>
      </c>
      <c r="I440" s="241"/>
      <c r="J440" s="237"/>
      <c r="K440" s="237"/>
      <c r="L440" s="242"/>
      <c r="M440" s="243"/>
      <c r="N440" s="244"/>
      <c r="O440" s="244"/>
      <c r="P440" s="244"/>
      <c r="Q440" s="244"/>
      <c r="R440" s="244"/>
      <c r="S440" s="244"/>
      <c r="T440" s="245"/>
      <c r="AT440" s="246" t="s">
        <v>287</v>
      </c>
      <c r="AU440" s="246" t="s">
        <v>90</v>
      </c>
      <c r="AV440" s="12" t="s">
        <v>90</v>
      </c>
      <c r="AW440" s="12" t="s">
        <v>40</v>
      </c>
      <c r="AX440" s="12" t="s">
        <v>79</v>
      </c>
      <c r="AY440" s="246" t="s">
        <v>174</v>
      </c>
    </row>
    <row r="441" s="12" customFormat="1">
      <c r="B441" s="236"/>
      <c r="C441" s="237"/>
      <c r="D441" s="230" t="s">
        <v>287</v>
      </c>
      <c r="E441" s="238" t="s">
        <v>1</v>
      </c>
      <c r="F441" s="239" t="s">
        <v>1815</v>
      </c>
      <c r="G441" s="237"/>
      <c r="H441" s="240">
        <v>22.719999999999999</v>
      </c>
      <c r="I441" s="241"/>
      <c r="J441" s="237"/>
      <c r="K441" s="237"/>
      <c r="L441" s="242"/>
      <c r="M441" s="243"/>
      <c r="N441" s="244"/>
      <c r="O441" s="244"/>
      <c r="P441" s="244"/>
      <c r="Q441" s="244"/>
      <c r="R441" s="244"/>
      <c r="S441" s="244"/>
      <c r="T441" s="245"/>
      <c r="AT441" s="246" t="s">
        <v>287</v>
      </c>
      <c r="AU441" s="246" t="s">
        <v>90</v>
      </c>
      <c r="AV441" s="12" t="s">
        <v>90</v>
      </c>
      <c r="AW441" s="12" t="s">
        <v>40</v>
      </c>
      <c r="AX441" s="12" t="s">
        <v>79</v>
      </c>
      <c r="AY441" s="246" t="s">
        <v>174</v>
      </c>
    </row>
    <row r="442" s="12" customFormat="1">
      <c r="B442" s="236"/>
      <c r="C442" s="237"/>
      <c r="D442" s="230" t="s">
        <v>287</v>
      </c>
      <c r="E442" s="238" t="s">
        <v>1</v>
      </c>
      <c r="F442" s="239" t="s">
        <v>1816</v>
      </c>
      <c r="G442" s="237"/>
      <c r="H442" s="240">
        <v>41.280000000000001</v>
      </c>
      <c r="I442" s="241"/>
      <c r="J442" s="237"/>
      <c r="K442" s="237"/>
      <c r="L442" s="242"/>
      <c r="M442" s="243"/>
      <c r="N442" s="244"/>
      <c r="O442" s="244"/>
      <c r="P442" s="244"/>
      <c r="Q442" s="244"/>
      <c r="R442" s="244"/>
      <c r="S442" s="244"/>
      <c r="T442" s="245"/>
      <c r="AT442" s="246" t="s">
        <v>287</v>
      </c>
      <c r="AU442" s="246" t="s">
        <v>90</v>
      </c>
      <c r="AV442" s="12" t="s">
        <v>90</v>
      </c>
      <c r="AW442" s="12" t="s">
        <v>40</v>
      </c>
      <c r="AX442" s="12" t="s">
        <v>79</v>
      </c>
      <c r="AY442" s="246" t="s">
        <v>174</v>
      </c>
    </row>
    <row r="443" s="12" customFormat="1">
      <c r="B443" s="236"/>
      <c r="C443" s="237"/>
      <c r="D443" s="230" t="s">
        <v>287</v>
      </c>
      <c r="E443" s="238" t="s">
        <v>1</v>
      </c>
      <c r="F443" s="239" t="s">
        <v>1817</v>
      </c>
      <c r="G443" s="237"/>
      <c r="H443" s="240">
        <v>159.36000000000001</v>
      </c>
      <c r="I443" s="241"/>
      <c r="J443" s="237"/>
      <c r="K443" s="237"/>
      <c r="L443" s="242"/>
      <c r="M443" s="243"/>
      <c r="N443" s="244"/>
      <c r="O443" s="244"/>
      <c r="P443" s="244"/>
      <c r="Q443" s="244"/>
      <c r="R443" s="244"/>
      <c r="S443" s="244"/>
      <c r="T443" s="245"/>
      <c r="AT443" s="246" t="s">
        <v>287</v>
      </c>
      <c r="AU443" s="246" t="s">
        <v>90</v>
      </c>
      <c r="AV443" s="12" t="s">
        <v>90</v>
      </c>
      <c r="AW443" s="12" t="s">
        <v>40</v>
      </c>
      <c r="AX443" s="12" t="s">
        <v>79</v>
      </c>
      <c r="AY443" s="246" t="s">
        <v>174</v>
      </c>
    </row>
    <row r="444" s="12" customFormat="1">
      <c r="B444" s="236"/>
      <c r="C444" s="237"/>
      <c r="D444" s="230" t="s">
        <v>287</v>
      </c>
      <c r="E444" s="238" t="s">
        <v>1</v>
      </c>
      <c r="F444" s="239" t="s">
        <v>1818</v>
      </c>
      <c r="G444" s="237"/>
      <c r="H444" s="240">
        <v>13.76</v>
      </c>
      <c r="I444" s="241"/>
      <c r="J444" s="237"/>
      <c r="K444" s="237"/>
      <c r="L444" s="242"/>
      <c r="M444" s="243"/>
      <c r="N444" s="244"/>
      <c r="O444" s="244"/>
      <c r="P444" s="244"/>
      <c r="Q444" s="244"/>
      <c r="R444" s="244"/>
      <c r="S444" s="244"/>
      <c r="T444" s="245"/>
      <c r="AT444" s="246" t="s">
        <v>287</v>
      </c>
      <c r="AU444" s="246" t="s">
        <v>90</v>
      </c>
      <c r="AV444" s="12" t="s">
        <v>90</v>
      </c>
      <c r="AW444" s="12" t="s">
        <v>40</v>
      </c>
      <c r="AX444" s="12" t="s">
        <v>79</v>
      </c>
      <c r="AY444" s="246" t="s">
        <v>174</v>
      </c>
    </row>
    <row r="445" s="12" customFormat="1">
      <c r="B445" s="236"/>
      <c r="C445" s="237"/>
      <c r="D445" s="230" t="s">
        <v>287</v>
      </c>
      <c r="E445" s="238" t="s">
        <v>1</v>
      </c>
      <c r="F445" s="239" t="s">
        <v>1745</v>
      </c>
      <c r="G445" s="237"/>
      <c r="H445" s="240">
        <v>60</v>
      </c>
      <c r="I445" s="241"/>
      <c r="J445" s="237"/>
      <c r="K445" s="237"/>
      <c r="L445" s="242"/>
      <c r="M445" s="243"/>
      <c r="N445" s="244"/>
      <c r="O445" s="244"/>
      <c r="P445" s="244"/>
      <c r="Q445" s="244"/>
      <c r="R445" s="244"/>
      <c r="S445" s="244"/>
      <c r="T445" s="245"/>
      <c r="AT445" s="246" t="s">
        <v>287</v>
      </c>
      <c r="AU445" s="246" t="s">
        <v>90</v>
      </c>
      <c r="AV445" s="12" t="s">
        <v>90</v>
      </c>
      <c r="AW445" s="12" t="s">
        <v>40</v>
      </c>
      <c r="AX445" s="12" t="s">
        <v>79</v>
      </c>
      <c r="AY445" s="246" t="s">
        <v>174</v>
      </c>
    </row>
    <row r="446" s="12" customFormat="1">
      <c r="B446" s="236"/>
      <c r="C446" s="237"/>
      <c r="D446" s="230" t="s">
        <v>287</v>
      </c>
      <c r="E446" s="238" t="s">
        <v>1</v>
      </c>
      <c r="F446" s="239" t="s">
        <v>1819</v>
      </c>
      <c r="G446" s="237"/>
      <c r="H446" s="240">
        <v>219.26400000000001</v>
      </c>
      <c r="I446" s="241"/>
      <c r="J446" s="237"/>
      <c r="K446" s="237"/>
      <c r="L446" s="242"/>
      <c r="M446" s="243"/>
      <c r="N446" s="244"/>
      <c r="O446" s="244"/>
      <c r="P446" s="244"/>
      <c r="Q446" s="244"/>
      <c r="R446" s="244"/>
      <c r="S446" s="244"/>
      <c r="T446" s="245"/>
      <c r="AT446" s="246" t="s">
        <v>287</v>
      </c>
      <c r="AU446" s="246" t="s">
        <v>90</v>
      </c>
      <c r="AV446" s="12" t="s">
        <v>90</v>
      </c>
      <c r="AW446" s="12" t="s">
        <v>40</v>
      </c>
      <c r="AX446" s="12" t="s">
        <v>79</v>
      </c>
      <c r="AY446" s="246" t="s">
        <v>174</v>
      </c>
    </row>
    <row r="447" s="1" customFormat="1" ht="16.5" customHeight="1">
      <c r="B447" s="37"/>
      <c r="C447" s="218" t="s">
        <v>460</v>
      </c>
      <c r="D447" s="218" t="s">
        <v>175</v>
      </c>
      <c r="E447" s="219" t="s">
        <v>303</v>
      </c>
      <c r="F447" s="220" t="s">
        <v>304</v>
      </c>
      <c r="G447" s="221" t="s">
        <v>305</v>
      </c>
      <c r="H447" s="222">
        <v>417</v>
      </c>
      <c r="I447" s="223"/>
      <c r="J447" s="224">
        <f>ROUND(I447*H447,2)</f>
        <v>0</v>
      </c>
      <c r="K447" s="220" t="s">
        <v>274</v>
      </c>
      <c r="L447" s="42"/>
      <c r="M447" s="225" t="s">
        <v>1</v>
      </c>
      <c r="N447" s="226" t="s">
        <v>50</v>
      </c>
      <c r="O447" s="78"/>
      <c r="P447" s="227">
        <f>O447*H447</f>
        <v>0</v>
      </c>
      <c r="Q447" s="227">
        <v>0</v>
      </c>
      <c r="R447" s="227">
        <f>Q447*H447</f>
        <v>0</v>
      </c>
      <c r="S447" s="227">
        <v>0</v>
      </c>
      <c r="T447" s="228">
        <f>S447*H447</f>
        <v>0</v>
      </c>
      <c r="AR447" s="15" t="s">
        <v>192</v>
      </c>
      <c r="AT447" s="15" t="s">
        <v>175</v>
      </c>
      <c r="AU447" s="15" t="s">
        <v>90</v>
      </c>
      <c r="AY447" s="15" t="s">
        <v>174</v>
      </c>
      <c r="BE447" s="229">
        <f>IF(N447="základní",J447,0)</f>
        <v>0</v>
      </c>
      <c r="BF447" s="229">
        <f>IF(N447="snížená",J447,0)</f>
        <v>0</v>
      </c>
      <c r="BG447" s="229">
        <f>IF(N447="zákl. přenesená",J447,0)</f>
        <v>0</v>
      </c>
      <c r="BH447" s="229">
        <f>IF(N447="sníž. přenesená",J447,0)</f>
        <v>0</v>
      </c>
      <c r="BI447" s="229">
        <f>IF(N447="nulová",J447,0)</f>
        <v>0</v>
      </c>
      <c r="BJ447" s="15" t="s">
        <v>87</v>
      </c>
      <c r="BK447" s="229">
        <f>ROUND(I447*H447,2)</f>
        <v>0</v>
      </c>
      <c r="BL447" s="15" t="s">
        <v>192</v>
      </c>
      <c r="BM447" s="15" t="s">
        <v>1820</v>
      </c>
    </row>
    <row r="448" s="1" customFormat="1">
      <c r="B448" s="37"/>
      <c r="C448" s="38"/>
      <c r="D448" s="230" t="s">
        <v>181</v>
      </c>
      <c r="E448" s="38"/>
      <c r="F448" s="231" t="s">
        <v>304</v>
      </c>
      <c r="G448" s="38"/>
      <c r="H448" s="38"/>
      <c r="I448" s="142"/>
      <c r="J448" s="38"/>
      <c r="K448" s="38"/>
      <c r="L448" s="42"/>
      <c r="M448" s="232"/>
      <c r="N448" s="78"/>
      <c r="O448" s="78"/>
      <c r="P448" s="78"/>
      <c r="Q448" s="78"/>
      <c r="R448" s="78"/>
      <c r="S448" s="78"/>
      <c r="T448" s="79"/>
      <c r="AT448" s="15" t="s">
        <v>181</v>
      </c>
      <c r="AU448" s="15" t="s">
        <v>90</v>
      </c>
    </row>
    <row r="449" s="12" customFormat="1">
      <c r="B449" s="236"/>
      <c r="C449" s="237"/>
      <c r="D449" s="230" t="s">
        <v>287</v>
      </c>
      <c r="E449" s="238" t="s">
        <v>1</v>
      </c>
      <c r="F449" s="239" t="s">
        <v>1821</v>
      </c>
      <c r="G449" s="237"/>
      <c r="H449" s="240">
        <v>109</v>
      </c>
      <c r="I449" s="241"/>
      <c r="J449" s="237"/>
      <c r="K449" s="237"/>
      <c r="L449" s="242"/>
      <c r="M449" s="243"/>
      <c r="N449" s="244"/>
      <c r="O449" s="244"/>
      <c r="P449" s="244"/>
      <c r="Q449" s="244"/>
      <c r="R449" s="244"/>
      <c r="S449" s="244"/>
      <c r="T449" s="245"/>
      <c r="AT449" s="246" t="s">
        <v>287</v>
      </c>
      <c r="AU449" s="246" t="s">
        <v>90</v>
      </c>
      <c r="AV449" s="12" t="s">
        <v>90</v>
      </c>
      <c r="AW449" s="12" t="s">
        <v>40</v>
      </c>
      <c r="AX449" s="12" t="s">
        <v>79</v>
      </c>
      <c r="AY449" s="246" t="s">
        <v>174</v>
      </c>
    </row>
    <row r="450" s="12" customFormat="1">
      <c r="B450" s="236"/>
      <c r="C450" s="237"/>
      <c r="D450" s="230" t="s">
        <v>287</v>
      </c>
      <c r="E450" s="238" t="s">
        <v>1</v>
      </c>
      <c r="F450" s="239" t="s">
        <v>1822</v>
      </c>
      <c r="G450" s="237"/>
      <c r="H450" s="240">
        <v>6</v>
      </c>
      <c r="I450" s="241"/>
      <c r="J450" s="237"/>
      <c r="K450" s="237"/>
      <c r="L450" s="242"/>
      <c r="M450" s="243"/>
      <c r="N450" s="244"/>
      <c r="O450" s="244"/>
      <c r="P450" s="244"/>
      <c r="Q450" s="244"/>
      <c r="R450" s="244"/>
      <c r="S450" s="244"/>
      <c r="T450" s="245"/>
      <c r="AT450" s="246" t="s">
        <v>287</v>
      </c>
      <c r="AU450" s="246" t="s">
        <v>90</v>
      </c>
      <c r="AV450" s="12" t="s">
        <v>90</v>
      </c>
      <c r="AW450" s="12" t="s">
        <v>40</v>
      </c>
      <c r="AX450" s="12" t="s">
        <v>79</v>
      </c>
      <c r="AY450" s="246" t="s">
        <v>174</v>
      </c>
    </row>
    <row r="451" s="12" customFormat="1">
      <c r="B451" s="236"/>
      <c r="C451" s="237"/>
      <c r="D451" s="230" t="s">
        <v>287</v>
      </c>
      <c r="E451" s="238" t="s">
        <v>1</v>
      </c>
      <c r="F451" s="239" t="s">
        <v>1823</v>
      </c>
      <c r="G451" s="237"/>
      <c r="H451" s="240">
        <v>52</v>
      </c>
      <c r="I451" s="241"/>
      <c r="J451" s="237"/>
      <c r="K451" s="237"/>
      <c r="L451" s="242"/>
      <c r="M451" s="243"/>
      <c r="N451" s="244"/>
      <c r="O451" s="244"/>
      <c r="P451" s="244"/>
      <c r="Q451" s="244"/>
      <c r="R451" s="244"/>
      <c r="S451" s="244"/>
      <c r="T451" s="245"/>
      <c r="AT451" s="246" t="s">
        <v>287</v>
      </c>
      <c r="AU451" s="246" t="s">
        <v>90</v>
      </c>
      <c r="AV451" s="12" t="s">
        <v>90</v>
      </c>
      <c r="AW451" s="12" t="s">
        <v>40</v>
      </c>
      <c r="AX451" s="12" t="s">
        <v>79</v>
      </c>
      <c r="AY451" s="246" t="s">
        <v>174</v>
      </c>
    </row>
    <row r="452" s="12" customFormat="1">
      <c r="B452" s="236"/>
      <c r="C452" s="237"/>
      <c r="D452" s="230" t="s">
        <v>287</v>
      </c>
      <c r="E452" s="238" t="s">
        <v>1</v>
      </c>
      <c r="F452" s="239" t="s">
        <v>1824</v>
      </c>
      <c r="G452" s="237"/>
      <c r="H452" s="240">
        <v>29</v>
      </c>
      <c r="I452" s="241"/>
      <c r="J452" s="237"/>
      <c r="K452" s="237"/>
      <c r="L452" s="242"/>
      <c r="M452" s="243"/>
      <c r="N452" s="244"/>
      <c r="O452" s="244"/>
      <c r="P452" s="244"/>
      <c r="Q452" s="244"/>
      <c r="R452" s="244"/>
      <c r="S452" s="244"/>
      <c r="T452" s="245"/>
      <c r="AT452" s="246" t="s">
        <v>287</v>
      </c>
      <c r="AU452" s="246" t="s">
        <v>90</v>
      </c>
      <c r="AV452" s="12" t="s">
        <v>90</v>
      </c>
      <c r="AW452" s="12" t="s">
        <v>40</v>
      </c>
      <c r="AX452" s="12" t="s">
        <v>79</v>
      </c>
      <c r="AY452" s="246" t="s">
        <v>174</v>
      </c>
    </row>
    <row r="453" s="12" customFormat="1">
      <c r="B453" s="236"/>
      <c r="C453" s="237"/>
      <c r="D453" s="230" t="s">
        <v>287</v>
      </c>
      <c r="E453" s="238" t="s">
        <v>1</v>
      </c>
      <c r="F453" s="239" t="s">
        <v>1825</v>
      </c>
      <c r="G453" s="237"/>
      <c r="H453" s="240">
        <v>1</v>
      </c>
      <c r="I453" s="241"/>
      <c r="J453" s="237"/>
      <c r="K453" s="237"/>
      <c r="L453" s="242"/>
      <c r="M453" s="243"/>
      <c r="N453" s="244"/>
      <c r="O453" s="244"/>
      <c r="P453" s="244"/>
      <c r="Q453" s="244"/>
      <c r="R453" s="244"/>
      <c r="S453" s="244"/>
      <c r="T453" s="245"/>
      <c r="AT453" s="246" t="s">
        <v>287</v>
      </c>
      <c r="AU453" s="246" t="s">
        <v>90</v>
      </c>
      <c r="AV453" s="12" t="s">
        <v>90</v>
      </c>
      <c r="AW453" s="12" t="s">
        <v>40</v>
      </c>
      <c r="AX453" s="12" t="s">
        <v>79</v>
      </c>
      <c r="AY453" s="246" t="s">
        <v>174</v>
      </c>
    </row>
    <row r="454" s="12" customFormat="1">
      <c r="B454" s="236"/>
      <c r="C454" s="237"/>
      <c r="D454" s="230" t="s">
        <v>287</v>
      </c>
      <c r="E454" s="238" t="s">
        <v>1</v>
      </c>
      <c r="F454" s="239" t="s">
        <v>1826</v>
      </c>
      <c r="G454" s="237"/>
      <c r="H454" s="240">
        <v>22</v>
      </c>
      <c r="I454" s="241"/>
      <c r="J454" s="237"/>
      <c r="K454" s="237"/>
      <c r="L454" s="242"/>
      <c r="M454" s="243"/>
      <c r="N454" s="244"/>
      <c r="O454" s="244"/>
      <c r="P454" s="244"/>
      <c r="Q454" s="244"/>
      <c r="R454" s="244"/>
      <c r="S454" s="244"/>
      <c r="T454" s="245"/>
      <c r="AT454" s="246" t="s">
        <v>287</v>
      </c>
      <c r="AU454" s="246" t="s">
        <v>90</v>
      </c>
      <c r="AV454" s="12" t="s">
        <v>90</v>
      </c>
      <c r="AW454" s="12" t="s">
        <v>40</v>
      </c>
      <c r="AX454" s="12" t="s">
        <v>79</v>
      </c>
      <c r="AY454" s="246" t="s">
        <v>174</v>
      </c>
    </row>
    <row r="455" s="12" customFormat="1">
      <c r="B455" s="236"/>
      <c r="C455" s="237"/>
      <c r="D455" s="230" t="s">
        <v>287</v>
      </c>
      <c r="E455" s="238" t="s">
        <v>1</v>
      </c>
      <c r="F455" s="239" t="s">
        <v>1827</v>
      </c>
      <c r="G455" s="237"/>
      <c r="H455" s="240">
        <v>168</v>
      </c>
      <c r="I455" s="241"/>
      <c r="J455" s="237"/>
      <c r="K455" s="237"/>
      <c r="L455" s="242"/>
      <c r="M455" s="243"/>
      <c r="N455" s="244"/>
      <c r="O455" s="244"/>
      <c r="P455" s="244"/>
      <c r="Q455" s="244"/>
      <c r="R455" s="244"/>
      <c r="S455" s="244"/>
      <c r="T455" s="245"/>
      <c r="AT455" s="246" t="s">
        <v>287</v>
      </c>
      <c r="AU455" s="246" t="s">
        <v>90</v>
      </c>
      <c r="AV455" s="12" t="s">
        <v>90</v>
      </c>
      <c r="AW455" s="12" t="s">
        <v>40</v>
      </c>
      <c r="AX455" s="12" t="s">
        <v>79</v>
      </c>
      <c r="AY455" s="246" t="s">
        <v>174</v>
      </c>
    </row>
    <row r="456" s="12" customFormat="1">
      <c r="B456" s="236"/>
      <c r="C456" s="237"/>
      <c r="D456" s="230" t="s">
        <v>287</v>
      </c>
      <c r="E456" s="238" t="s">
        <v>1</v>
      </c>
      <c r="F456" s="239" t="s">
        <v>1828</v>
      </c>
      <c r="G456" s="237"/>
      <c r="H456" s="240">
        <v>30</v>
      </c>
      <c r="I456" s="241"/>
      <c r="J456" s="237"/>
      <c r="K456" s="237"/>
      <c r="L456" s="242"/>
      <c r="M456" s="243"/>
      <c r="N456" s="244"/>
      <c r="O456" s="244"/>
      <c r="P456" s="244"/>
      <c r="Q456" s="244"/>
      <c r="R456" s="244"/>
      <c r="S456" s="244"/>
      <c r="T456" s="245"/>
      <c r="AT456" s="246" t="s">
        <v>287</v>
      </c>
      <c r="AU456" s="246" t="s">
        <v>90</v>
      </c>
      <c r="AV456" s="12" t="s">
        <v>90</v>
      </c>
      <c r="AW456" s="12" t="s">
        <v>40</v>
      </c>
      <c r="AX456" s="12" t="s">
        <v>79</v>
      </c>
      <c r="AY456" s="246" t="s">
        <v>174</v>
      </c>
    </row>
    <row r="457" s="1" customFormat="1" ht="16.5" customHeight="1">
      <c r="B457" s="37"/>
      <c r="C457" s="218" t="s">
        <v>466</v>
      </c>
      <c r="D457" s="218" t="s">
        <v>175</v>
      </c>
      <c r="E457" s="219" t="s">
        <v>308</v>
      </c>
      <c r="F457" s="220" t="s">
        <v>309</v>
      </c>
      <c r="G457" s="221" t="s">
        <v>305</v>
      </c>
      <c r="H457" s="222">
        <v>417</v>
      </c>
      <c r="I457" s="223"/>
      <c r="J457" s="224">
        <f>ROUND(I457*H457,2)</f>
        <v>0</v>
      </c>
      <c r="K457" s="220" t="s">
        <v>274</v>
      </c>
      <c r="L457" s="42"/>
      <c r="M457" s="225" t="s">
        <v>1</v>
      </c>
      <c r="N457" s="226" t="s">
        <v>50</v>
      </c>
      <c r="O457" s="78"/>
      <c r="P457" s="227">
        <f>O457*H457</f>
        <v>0</v>
      </c>
      <c r="Q457" s="227">
        <v>0</v>
      </c>
      <c r="R457" s="227">
        <f>Q457*H457</f>
        <v>0</v>
      </c>
      <c r="S457" s="227">
        <v>0</v>
      </c>
      <c r="T457" s="228">
        <f>S457*H457</f>
        <v>0</v>
      </c>
      <c r="AR457" s="15" t="s">
        <v>192</v>
      </c>
      <c r="AT457" s="15" t="s">
        <v>175</v>
      </c>
      <c r="AU457" s="15" t="s">
        <v>90</v>
      </c>
      <c r="AY457" s="15" t="s">
        <v>174</v>
      </c>
      <c r="BE457" s="229">
        <f>IF(N457="základní",J457,0)</f>
        <v>0</v>
      </c>
      <c r="BF457" s="229">
        <f>IF(N457="snížená",J457,0)</f>
        <v>0</v>
      </c>
      <c r="BG457" s="229">
        <f>IF(N457="zákl. přenesená",J457,0)</f>
        <v>0</v>
      </c>
      <c r="BH457" s="229">
        <f>IF(N457="sníž. přenesená",J457,0)</f>
        <v>0</v>
      </c>
      <c r="BI457" s="229">
        <f>IF(N457="nulová",J457,0)</f>
        <v>0</v>
      </c>
      <c r="BJ457" s="15" t="s">
        <v>87</v>
      </c>
      <c r="BK457" s="229">
        <f>ROUND(I457*H457,2)</f>
        <v>0</v>
      </c>
      <c r="BL457" s="15" t="s">
        <v>192</v>
      </c>
      <c r="BM457" s="15" t="s">
        <v>1829</v>
      </c>
    </row>
    <row r="458" s="1" customFormat="1">
      <c r="B458" s="37"/>
      <c r="C458" s="38"/>
      <c r="D458" s="230" t="s">
        <v>181</v>
      </c>
      <c r="E458" s="38"/>
      <c r="F458" s="231" t="s">
        <v>311</v>
      </c>
      <c r="G458" s="38"/>
      <c r="H458" s="38"/>
      <c r="I458" s="142"/>
      <c r="J458" s="38"/>
      <c r="K458" s="38"/>
      <c r="L458" s="42"/>
      <c r="M458" s="232"/>
      <c r="N458" s="78"/>
      <c r="O458" s="78"/>
      <c r="P458" s="78"/>
      <c r="Q458" s="78"/>
      <c r="R458" s="78"/>
      <c r="S458" s="78"/>
      <c r="T458" s="79"/>
      <c r="AT458" s="15" t="s">
        <v>181</v>
      </c>
      <c r="AU458" s="15" t="s">
        <v>90</v>
      </c>
    </row>
    <row r="459" s="12" customFormat="1">
      <c r="B459" s="236"/>
      <c r="C459" s="237"/>
      <c r="D459" s="230" t="s">
        <v>287</v>
      </c>
      <c r="E459" s="238" t="s">
        <v>1</v>
      </c>
      <c r="F459" s="239" t="s">
        <v>1821</v>
      </c>
      <c r="G459" s="237"/>
      <c r="H459" s="240">
        <v>109</v>
      </c>
      <c r="I459" s="241"/>
      <c r="J459" s="237"/>
      <c r="K459" s="237"/>
      <c r="L459" s="242"/>
      <c r="M459" s="243"/>
      <c r="N459" s="244"/>
      <c r="O459" s="244"/>
      <c r="P459" s="244"/>
      <c r="Q459" s="244"/>
      <c r="R459" s="244"/>
      <c r="S459" s="244"/>
      <c r="T459" s="245"/>
      <c r="AT459" s="246" t="s">
        <v>287</v>
      </c>
      <c r="AU459" s="246" t="s">
        <v>90</v>
      </c>
      <c r="AV459" s="12" t="s">
        <v>90</v>
      </c>
      <c r="AW459" s="12" t="s">
        <v>40</v>
      </c>
      <c r="AX459" s="12" t="s">
        <v>79</v>
      </c>
      <c r="AY459" s="246" t="s">
        <v>174</v>
      </c>
    </row>
    <row r="460" s="12" customFormat="1">
      <c r="B460" s="236"/>
      <c r="C460" s="237"/>
      <c r="D460" s="230" t="s">
        <v>287</v>
      </c>
      <c r="E460" s="238" t="s">
        <v>1</v>
      </c>
      <c r="F460" s="239" t="s">
        <v>1822</v>
      </c>
      <c r="G460" s="237"/>
      <c r="H460" s="240">
        <v>6</v>
      </c>
      <c r="I460" s="241"/>
      <c r="J460" s="237"/>
      <c r="K460" s="237"/>
      <c r="L460" s="242"/>
      <c r="M460" s="243"/>
      <c r="N460" s="244"/>
      <c r="O460" s="244"/>
      <c r="P460" s="244"/>
      <c r="Q460" s="244"/>
      <c r="R460" s="244"/>
      <c r="S460" s="244"/>
      <c r="T460" s="245"/>
      <c r="AT460" s="246" t="s">
        <v>287</v>
      </c>
      <c r="AU460" s="246" t="s">
        <v>90</v>
      </c>
      <c r="AV460" s="12" t="s">
        <v>90</v>
      </c>
      <c r="AW460" s="12" t="s">
        <v>40</v>
      </c>
      <c r="AX460" s="12" t="s">
        <v>79</v>
      </c>
      <c r="AY460" s="246" t="s">
        <v>174</v>
      </c>
    </row>
    <row r="461" s="12" customFormat="1">
      <c r="B461" s="236"/>
      <c r="C461" s="237"/>
      <c r="D461" s="230" t="s">
        <v>287</v>
      </c>
      <c r="E461" s="238" t="s">
        <v>1</v>
      </c>
      <c r="F461" s="239" t="s">
        <v>1823</v>
      </c>
      <c r="G461" s="237"/>
      <c r="H461" s="240">
        <v>52</v>
      </c>
      <c r="I461" s="241"/>
      <c r="J461" s="237"/>
      <c r="K461" s="237"/>
      <c r="L461" s="242"/>
      <c r="M461" s="243"/>
      <c r="N461" s="244"/>
      <c r="O461" s="244"/>
      <c r="P461" s="244"/>
      <c r="Q461" s="244"/>
      <c r="R461" s="244"/>
      <c r="S461" s="244"/>
      <c r="T461" s="245"/>
      <c r="AT461" s="246" t="s">
        <v>287</v>
      </c>
      <c r="AU461" s="246" t="s">
        <v>90</v>
      </c>
      <c r="AV461" s="12" t="s">
        <v>90</v>
      </c>
      <c r="AW461" s="12" t="s">
        <v>40</v>
      </c>
      <c r="AX461" s="12" t="s">
        <v>79</v>
      </c>
      <c r="AY461" s="246" t="s">
        <v>174</v>
      </c>
    </row>
    <row r="462" s="12" customFormat="1">
      <c r="B462" s="236"/>
      <c r="C462" s="237"/>
      <c r="D462" s="230" t="s">
        <v>287</v>
      </c>
      <c r="E462" s="238" t="s">
        <v>1</v>
      </c>
      <c r="F462" s="239" t="s">
        <v>1824</v>
      </c>
      <c r="G462" s="237"/>
      <c r="H462" s="240">
        <v>29</v>
      </c>
      <c r="I462" s="241"/>
      <c r="J462" s="237"/>
      <c r="K462" s="237"/>
      <c r="L462" s="242"/>
      <c r="M462" s="243"/>
      <c r="N462" s="244"/>
      <c r="O462" s="244"/>
      <c r="P462" s="244"/>
      <c r="Q462" s="244"/>
      <c r="R462" s="244"/>
      <c r="S462" s="244"/>
      <c r="T462" s="245"/>
      <c r="AT462" s="246" t="s">
        <v>287</v>
      </c>
      <c r="AU462" s="246" t="s">
        <v>90</v>
      </c>
      <c r="AV462" s="12" t="s">
        <v>90</v>
      </c>
      <c r="AW462" s="12" t="s">
        <v>40</v>
      </c>
      <c r="AX462" s="12" t="s">
        <v>79</v>
      </c>
      <c r="AY462" s="246" t="s">
        <v>174</v>
      </c>
    </row>
    <row r="463" s="12" customFormat="1">
      <c r="B463" s="236"/>
      <c r="C463" s="237"/>
      <c r="D463" s="230" t="s">
        <v>287</v>
      </c>
      <c r="E463" s="238" t="s">
        <v>1</v>
      </c>
      <c r="F463" s="239" t="s">
        <v>1825</v>
      </c>
      <c r="G463" s="237"/>
      <c r="H463" s="240">
        <v>1</v>
      </c>
      <c r="I463" s="241"/>
      <c r="J463" s="237"/>
      <c r="K463" s="237"/>
      <c r="L463" s="242"/>
      <c r="M463" s="243"/>
      <c r="N463" s="244"/>
      <c r="O463" s="244"/>
      <c r="P463" s="244"/>
      <c r="Q463" s="244"/>
      <c r="R463" s="244"/>
      <c r="S463" s="244"/>
      <c r="T463" s="245"/>
      <c r="AT463" s="246" t="s">
        <v>287</v>
      </c>
      <c r="AU463" s="246" t="s">
        <v>90</v>
      </c>
      <c r="AV463" s="12" t="s">
        <v>90</v>
      </c>
      <c r="AW463" s="12" t="s">
        <v>40</v>
      </c>
      <c r="AX463" s="12" t="s">
        <v>79</v>
      </c>
      <c r="AY463" s="246" t="s">
        <v>174</v>
      </c>
    </row>
    <row r="464" s="12" customFormat="1">
      <c r="B464" s="236"/>
      <c r="C464" s="237"/>
      <c r="D464" s="230" t="s">
        <v>287</v>
      </c>
      <c r="E464" s="238" t="s">
        <v>1</v>
      </c>
      <c r="F464" s="239" t="s">
        <v>1826</v>
      </c>
      <c r="G464" s="237"/>
      <c r="H464" s="240">
        <v>22</v>
      </c>
      <c r="I464" s="241"/>
      <c r="J464" s="237"/>
      <c r="K464" s="237"/>
      <c r="L464" s="242"/>
      <c r="M464" s="243"/>
      <c r="N464" s="244"/>
      <c r="O464" s="244"/>
      <c r="P464" s="244"/>
      <c r="Q464" s="244"/>
      <c r="R464" s="244"/>
      <c r="S464" s="244"/>
      <c r="T464" s="245"/>
      <c r="AT464" s="246" t="s">
        <v>287</v>
      </c>
      <c r="AU464" s="246" t="s">
        <v>90</v>
      </c>
      <c r="AV464" s="12" t="s">
        <v>90</v>
      </c>
      <c r="AW464" s="12" t="s">
        <v>40</v>
      </c>
      <c r="AX464" s="12" t="s">
        <v>79</v>
      </c>
      <c r="AY464" s="246" t="s">
        <v>174</v>
      </c>
    </row>
    <row r="465" s="12" customFormat="1">
      <c r="B465" s="236"/>
      <c r="C465" s="237"/>
      <c r="D465" s="230" t="s">
        <v>287</v>
      </c>
      <c r="E465" s="238" t="s">
        <v>1</v>
      </c>
      <c r="F465" s="239" t="s">
        <v>1827</v>
      </c>
      <c r="G465" s="237"/>
      <c r="H465" s="240">
        <v>168</v>
      </c>
      <c r="I465" s="241"/>
      <c r="J465" s="237"/>
      <c r="K465" s="237"/>
      <c r="L465" s="242"/>
      <c r="M465" s="243"/>
      <c r="N465" s="244"/>
      <c r="O465" s="244"/>
      <c r="P465" s="244"/>
      <c r="Q465" s="244"/>
      <c r="R465" s="244"/>
      <c r="S465" s="244"/>
      <c r="T465" s="245"/>
      <c r="AT465" s="246" t="s">
        <v>287</v>
      </c>
      <c r="AU465" s="246" t="s">
        <v>90</v>
      </c>
      <c r="AV465" s="12" t="s">
        <v>90</v>
      </c>
      <c r="AW465" s="12" t="s">
        <v>40</v>
      </c>
      <c r="AX465" s="12" t="s">
        <v>79</v>
      </c>
      <c r="AY465" s="246" t="s">
        <v>174</v>
      </c>
    </row>
    <row r="466" s="12" customFormat="1">
      <c r="B466" s="236"/>
      <c r="C466" s="237"/>
      <c r="D466" s="230" t="s">
        <v>287</v>
      </c>
      <c r="E466" s="238" t="s">
        <v>1</v>
      </c>
      <c r="F466" s="239" t="s">
        <v>1828</v>
      </c>
      <c r="G466" s="237"/>
      <c r="H466" s="240">
        <v>30</v>
      </c>
      <c r="I466" s="241"/>
      <c r="J466" s="237"/>
      <c r="K466" s="237"/>
      <c r="L466" s="242"/>
      <c r="M466" s="243"/>
      <c r="N466" s="244"/>
      <c r="O466" s="244"/>
      <c r="P466" s="244"/>
      <c r="Q466" s="244"/>
      <c r="R466" s="244"/>
      <c r="S466" s="244"/>
      <c r="T466" s="245"/>
      <c r="AT466" s="246" t="s">
        <v>287</v>
      </c>
      <c r="AU466" s="246" t="s">
        <v>90</v>
      </c>
      <c r="AV466" s="12" t="s">
        <v>90</v>
      </c>
      <c r="AW466" s="12" t="s">
        <v>40</v>
      </c>
      <c r="AX466" s="12" t="s">
        <v>79</v>
      </c>
      <c r="AY466" s="246" t="s">
        <v>174</v>
      </c>
    </row>
    <row r="467" s="1" customFormat="1" ht="16.5" customHeight="1">
      <c r="B467" s="37"/>
      <c r="C467" s="247" t="s">
        <v>472</v>
      </c>
      <c r="D467" s="247" t="s">
        <v>312</v>
      </c>
      <c r="E467" s="248" t="s">
        <v>313</v>
      </c>
      <c r="F467" s="249" t="s">
        <v>314</v>
      </c>
      <c r="G467" s="250" t="s">
        <v>315</v>
      </c>
      <c r="H467" s="251">
        <v>10.425000000000001</v>
      </c>
      <c r="I467" s="252"/>
      <c r="J467" s="253">
        <f>ROUND(I467*H467,2)</f>
        <v>0</v>
      </c>
      <c r="K467" s="249" t="s">
        <v>274</v>
      </c>
      <c r="L467" s="254"/>
      <c r="M467" s="255" t="s">
        <v>1</v>
      </c>
      <c r="N467" s="256" t="s">
        <v>50</v>
      </c>
      <c r="O467" s="78"/>
      <c r="P467" s="227">
        <f>O467*H467</f>
        <v>0</v>
      </c>
      <c r="Q467" s="227">
        <v>0.001</v>
      </c>
      <c r="R467" s="227">
        <f>Q467*H467</f>
        <v>0.010425</v>
      </c>
      <c r="S467" s="227">
        <v>0</v>
      </c>
      <c r="T467" s="228">
        <f>S467*H467</f>
        <v>0</v>
      </c>
      <c r="AR467" s="15" t="s">
        <v>209</v>
      </c>
      <c r="AT467" s="15" t="s">
        <v>312</v>
      </c>
      <c r="AU467" s="15" t="s">
        <v>90</v>
      </c>
      <c r="AY467" s="15" t="s">
        <v>174</v>
      </c>
      <c r="BE467" s="229">
        <f>IF(N467="základní",J467,0)</f>
        <v>0</v>
      </c>
      <c r="BF467" s="229">
        <f>IF(N467="snížená",J467,0)</f>
        <v>0</v>
      </c>
      <c r="BG467" s="229">
        <f>IF(N467="zákl. přenesená",J467,0)</f>
        <v>0</v>
      </c>
      <c r="BH467" s="229">
        <f>IF(N467="sníž. přenesená",J467,0)</f>
        <v>0</v>
      </c>
      <c r="BI467" s="229">
        <f>IF(N467="nulová",J467,0)</f>
        <v>0</v>
      </c>
      <c r="BJ467" s="15" t="s">
        <v>87</v>
      </c>
      <c r="BK467" s="229">
        <f>ROUND(I467*H467,2)</f>
        <v>0</v>
      </c>
      <c r="BL467" s="15" t="s">
        <v>192</v>
      </c>
      <c r="BM467" s="15" t="s">
        <v>1830</v>
      </c>
    </row>
    <row r="468" s="1" customFormat="1">
      <c r="B468" s="37"/>
      <c r="C468" s="38"/>
      <c r="D468" s="230" t="s">
        <v>181</v>
      </c>
      <c r="E468" s="38"/>
      <c r="F468" s="231" t="s">
        <v>314</v>
      </c>
      <c r="G468" s="38"/>
      <c r="H468" s="38"/>
      <c r="I468" s="142"/>
      <c r="J468" s="38"/>
      <c r="K468" s="38"/>
      <c r="L468" s="42"/>
      <c r="M468" s="232"/>
      <c r="N468" s="78"/>
      <c r="O468" s="78"/>
      <c r="P468" s="78"/>
      <c r="Q468" s="78"/>
      <c r="R468" s="78"/>
      <c r="S468" s="78"/>
      <c r="T468" s="79"/>
      <c r="AT468" s="15" t="s">
        <v>181</v>
      </c>
      <c r="AU468" s="15" t="s">
        <v>90</v>
      </c>
    </row>
    <row r="469" s="12" customFormat="1">
      <c r="B469" s="236"/>
      <c r="C469" s="237"/>
      <c r="D469" s="230" t="s">
        <v>287</v>
      </c>
      <c r="E469" s="237"/>
      <c r="F469" s="239" t="s">
        <v>1831</v>
      </c>
      <c r="G469" s="237"/>
      <c r="H469" s="240">
        <v>10.425000000000001</v>
      </c>
      <c r="I469" s="241"/>
      <c r="J469" s="237"/>
      <c r="K469" s="237"/>
      <c r="L469" s="242"/>
      <c r="M469" s="243"/>
      <c r="N469" s="244"/>
      <c r="O469" s="244"/>
      <c r="P469" s="244"/>
      <c r="Q469" s="244"/>
      <c r="R469" s="244"/>
      <c r="S469" s="244"/>
      <c r="T469" s="245"/>
      <c r="AT469" s="246" t="s">
        <v>287</v>
      </c>
      <c r="AU469" s="246" t="s">
        <v>90</v>
      </c>
      <c r="AV469" s="12" t="s">
        <v>90</v>
      </c>
      <c r="AW469" s="12" t="s">
        <v>4</v>
      </c>
      <c r="AX469" s="12" t="s">
        <v>87</v>
      </c>
      <c r="AY469" s="246" t="s">
        <v>174</v>
      </c>
    </row>
    <row r="470" s="11" customFormat="1" ht="22.8" customHeight="1">
      <c r="B470" s="202"/>
      <c r="C470" s="203"/>
      <c r="D470" s="204" t="s">
        <v>78</v>
      </c>
      <c r="E470" s="216" t="s">
        <v>90</v>
      </c>
      <c r="F470" s="216" t="s">
        <v>341</v>
      </c>
      <c r="G470" s="203"/>
      <c r="H470" s="203"/>
      <c r="I470" s="206"/>
      <c r="J470" s="217">
        <f>BK470</f>
        <v>0</v>
      </c>
      <c r="K470" s="203"/>
      <c r="L470" s="208"/>
      <c r="M470" s="209"/>
      <c r="N470" s="210"/>
      <c r="O470" s="210"/>
      <c r="P470" s="211">
        <f>SUM(P471:P473)</f>
        <v>0</v>
      </c>
      <c r="Q470" s="210"/>
      <c r="R470" s="211">
        <f>SUM(R471:R473)</f>
        <v>226.56999999999999</v>
      </c>
      <c r="S470" s="210"/>
      <c r="T470" s="212">
        <f>SUM(T471:T473)</f>
        <v>0</v>
      </c>
      <c r="AR470" s="213" t="s">
        <v>87</v>
      </c>
      <c r="AT470" s="214" t="s">
        <v>78</v>
      </c>
      <c r="AU470" s="214" t="s">
        <v>87</v>
      </c>
      <c r="AY470" s="213" t="s">
        <v>174</v>
      </c>
      <c r="BK470" s="215">
        <f>SUM(BK471:BK473)</f>
        <v>0</v>
      </c>
    </row>
    <row r="471" s="1" customFormat="1" ht="16.5" customHeight="1">
      <c r="B471" s="37"/>
      <c r="C471" s="218" t="s">
        <v>477</v>
      </c>
      <c r="D471" s="218" t="s">
        <v>175</v>
      </c>
      <c r="E471" s="219" t="s">
        <v>1832</v>
      </c>
      <c r="F471" s="220" t="s">
        <v>1833</v>
      </c>
      <c r="G471" s="221" t="s">
        <v>463</v>
      </c>
      <c r="H471" s="222">
        <v>1000</v>
      </c>
      <c r="I471" s="223"/>
      <c r="J471" s="224">
        <f>ROUND(I471*H471,2)</f>
        <v>0</v>
      </c>
      <c r="K471" s="220" t="s">
        <v>274</v>
      </c>
      <c r="L471" s="42"/>
      <c r="M471" s="225" t="s">
        <v>1</v>
      </c>
      <c r="N471" s="226" t="s">
        <v>50</v>
      </c>
      <c r="O471" s="78"/>
      <c r="P471" s="227">
        <f>O471*H471</f>
        <v>0</v>
      </c>
      <c r="Q471" s="227">
        <v>0.22656999999999999</v>
      </c>
      <c r="R471" s="227">
        <f>Q471*H471</f>
        <v>226.56999999999999</v>
      </c>
      <c r="S471" s="227">
        <v>0</v>
      </c>
      <c r="T471" s="228">
        <f>S471*H471</f>
        <v>0</v>
      </c>
      <c r="AR471" s="15" t="s">
        <v>192</v>
      </c>
      <c r="AT471" s="15" t="s">
        <v>175</v>
      </c>
      <c r="AU471" s="15" t="s">
        <v>90</v>
      </c>
      <c r="AY471" s="15" t="s">
        <v>174</v>
      </c>
      <c r="BE471" s="229">
        <f>IF(N471="základní",J471,0)</f>
        <v>0</v>
      </c>
      <c r="BF471" s="229">
        <f>IF(N471="snížená",J471,0)</f>
        <v>0</v>
      </c>
      <c r="BG471" s="229">
        <f>IF(N471="zákl. přenesená",J471,0)</f>
        <v>0</v>
      </c>
      <c r="BH471" s="229">
        <f>IF(N471="sníž. přenesená",J471,0)</f>
        <v>0</v>
      </c>
      <c r="BI471" s="229">
        <f>IF(N471="nulová",J471,0)</f>
        <v>0</v>
      </c>
      <c r="BJ471" s="15" t="s">
        <v>87</v>
      </c>
      <c r="BK471" s="229">
        <f>ROUND(I471*H471,2)</f>
        <v>0</v>
      </c>
      <c r="BL471" s="15" t="s">
        <v>192</v>
      </c>
      <c r="BM471" s="15" t="s">
        <v>1834</v>
      </c>
    </row>
    <row r="472" s="1" customFormat="1">
      <c r="B472" s="37"/>
      <c r="C472" s="38"/>
      <c r="D472" s="230" t="s">
        <v>181</v>
      </c>
      <c r="E472" s="38"/>
      <c r="F472" s="231" t="s">
        <v>1833</v>
      </c>
      <c r="G472" s="38"/>
      <c r="H472" s="38"/>
      <c r="I472" s="142"/>
      <c r="J472" s="38"/>
      <c r="K472" s="38"/>
      <c r="L472" s="42"/>
      <c r="M472" s="232"/>
      <c r="N472" s="78"/>
      <c r="O472" s="78"/>
      <c r="P472" s="78"/>
      <c r="Q472" s="78"/>
      <c r="R472" s="78"/>
      <c r="S472" s="78"/>
      <c r="T472" s="79"/>
      <c r="AT472" s="15" t="s">
        <v>181</v>
      </c>
      <c r="AU472" s="15" t="s">
        <v>90</v>
      </c>
    </row>
    <row r="473" s="12" customFormat="1">
      <c r="B473" s="236"/>
      <c r="C473" s="237"/>
      <c r="D473" s="230" t="s">
        <v>287</v>
      </c>
      <c r="E473" s="238" t="s">
        <v>1</v>
      </c>
      <c r="F473" s="239" t="s">
        <v>1835</v>
      </c>
      <c r="G473" s="237"/>
      <c r="H473" s="240">
        <v>1000</v>
      </c>
      <c r="I473" s="241"/>
      <c r="J473" s="237"/>
      <c r="K473" s="237"/>
      <c r="L473" s="242"/>
      <c r="M473" s="243"/>
      <c r="N473" s="244"/>
      <c r="O473" s="244"/>
      <c r="P473" s="244"/>
      <c r="Q473" s="244"/>
      <c r="R473" s="244"/>
      <c r="S473" s="244"/>
      <c r="T473" s="245"/>
      <c r="AT473" s="246" t="s">
        <v>287</v>
      </c>
      <c r="AU473" s="246" t="s">
        <v>90</v>
      </c>
      <c r="AV473" s="12" t="s">
        <v>90</v>
      </c>
      <c r="AW473" s="12" t="s">
        <v>40</v>
      </c>
      <c r="AX473" s="12" t="s">
        <v>87</v>
      </c>
      <c r="AY473" s="246" t="s">
        <v>174</v>
      </c>
    </row>
    <row r="474" s="11" customFormat="1" ht="22.8" customHeight="1">
      <c r="B474" s="202"/>
      <c r="C474" s="203"/>
      <c r="D474" s="204" t="s">
        <v>78</v>
      </c>
      <c r="E474" s="216" t="s">
        <v>192</v>
      </c>
      <c r="F474" s="216" t="s">
        <v>399</v>
      </c>
      <c r="G474" s="203"/>
      <c r="H474" s="203"/>
      <c r="I474" s="206"/>
      <c r="J474" s="217">
        <f>BK474</f>
        <v>0</v>
      </c>
      <c r="K474" s="203"/>
      <c r="L474" s="208"/>
      <c r="M474" s="209"/>
      <c r="N474" s="210"/>
      <c r="O474" s="210"/>
      <c r="P474" s="211">
        <f>SUM(P475:P488)</f>
        <v>0</v>
      </c>
      <c r="Q474" s="210"/>
      <c r="R474" s="211">
        <f>SUM(R475:R488)</f>
        <v>0</v>
      </c>
      <c r="S474" s="210"/>
      <c r="T474" s="212">
        <f>SUM(T475:T488)</f>
        <v>0</v>
      </c>
      <c r="AR474" s="213" t="s">
        <v>87</v>
      </c>
      <c r="AT474" s="214" t="s">
        <v>78</v>
      </c>
      <c r="AU474" s="214" t="s">
        <v>87</v>
      </c>
      <c r="AY474" s="213" t="s">
        <v>174</v>
      </c>
      <c r="BK474" s="215">
        <f>SUM(BK475:BK488)</f>
        <v>0</v>
      </c>
    </row>
    <row r="475" s="1" customFormat="1" ht="16.5" customHeight="1">
      <c r="B475" s="37"/>
      <c r="C475" s="218" t="s">
        <v>484</v>
      </c>
      <c r="D475" s="218" t="s">
        <v>175</v>
      </c>
      <c r="E475" s="219" t="s">
        <v>1049</v>
      </c>
      <c r="F475" s="220" t="s">
        <v>1050</v>
      </c>
      <c r="G475" s="221" t="s">
        <v>284</v>
      </c>
      <c r="H475" s="222">
        <v>248.256</v>
      </c>
      <c r="I475" s="223"/>
      <c r="J475" s="224">
        <f>ROUND(I475*H475,2)</f>
        <v>0</v>
      </c>
      <c r="K475" s="220" t="s">
        <v>274</v>
      </c>
      <c r="L475" s="42"/>
      <c r="M475" s="225" t="s">
        <v>1</v>
      </c>
      <c r="N475" s="226" t="s">
        <v>50</v>
      </c>
      <c r="O475" s="78"/>
      <c r="P475" s="227">
        <f>O475*H475</f>
        <v>0</v>
      </c>
      <c r="Q475" s="227">
        <v>0</v>
      </c>
      <c r="R475" s="227">
        <f>Q475*H475</f>
        <v>0</v>
      </c>
      <c r="S475" s="227">
        <v>0</v>
      </c>
      <c r="T475" s="228">
        <f>S475*H475</f>
        <v>0</v>
      </c>
      <c r="AR475" s="15" t="s">
        <v>192</v>
      </c>
      <c r="AT475" s="15" t="s">
        <v>175</v>
      </c>
      <c r="AU475" s="15" t="s">
        <v>90</v>
      </c>
      <c r="AY475" s="15" t="s">
        <v>174</v>
      </c>
      <c r="BE475" s="229">
        <f>IF(N475="základní",J475,0)</f>
        <v>0</v>
      </c>
      <c r="BF475" s="229">
        <f>IF(N475="snížená",J475,0)</f>
        <v>0</v>
      </c>
      <c r="BG475" s="229">
        <f>IF(N475="zákl. přenesená",J475,0)</f>
        <v>0</v>
      </c>
      <c r="BH475" s="229">
        <f>IF(N475="sníž. přenesená",J475,0)</f>
        <v>0</v>
      </c>
      <c r="BI475" s="229">
        <f>IF(N475="nulová",J475,0)</f>
        <v>0</v>
      </c>
      <c r="BJ475" s="15" t="s">
        <v>87</v>
      </c>
      <c r="BK475" s="229">
        <f>ROUND(I475*H475,2)</f>
        <v>0</v>
      </c>
      <c r="BL475" s="15" t="s">
        <v>192</v>
      </c>
      <c r="BM475" s="15" t="s">
        <v>1836</v>
      </c>
    </row>
    <row r="476" s="1" customFormat="1">
      <c r="B476" s="37"/>
      <c r="C476" s="38"/>
      <c r="D476" s="230" t="s">
        <v>181</v>
      </c>
      <c r="E476" s="38"/>
      <c r="F476" s="231" t="s">
        <v>1052</v>
      </c>
      <c r="G476" s="38"/>
      <c r="H476" s="38"/>
      <c r="I476" s="142"/>
      <c r="J476" s="38"/>
      <c r="K476" s="38"/>
      <c r="L476" s="42"/>
      <c r="M476" s="232"/>
      <c r="N476" s="78"/>
      <c r="O476" s="78"/>
      <c r="P476" s="78"/>
      <c r="Q476" s="78"/>
      <c r="R476" s="78"/>
      <c r="S476" s="78"/>
      <c r="T476" s="79"/>
      <c r="AT476" s="15" t="s">
        <v>181</v>
      </c>
      <c r="AU476" s="15" t="s">
        <v>90</v>
      </c>
    </row>
    <row r="477" s="12" customFormat="1">
      <c r="B477" s="236"/>
      <c r="C477" s="237"/>
      <c r="D477" s="230" t="s">
        <v>287</v>
      </c>
      <c r="E477" s="238" t="s">
        <v>1</v>
      </c>
      <c r="F477" s="239" t="s">
        <v>1837</v>
      </c>
      <c r="G477" s="237"/>
      <c r="H477" s="240">
        <v>83.040000000000006</v>
      </c>
      <c r="I477" s="241"/>
      <c r="J477" s="237"/>
      <c r="K477" s="237"/>
      <c r="L477" s="242"/>
      <c r="M477" s="243"/>
      <c r="N477" s="244"/>
      <c r="O477" s="244"/>
      <c r="P477" s="244"/>
      <c r="Q477" s="244"/>
      <c r="R477" s="244"/>
      <c r="S477" s="244"/>
      <c r="T477" s="245"/>
      <c r="AT477" s="246" t="s">
        <v>287</v>
      </c>
      <c r="AU477" s="246" t="s">
        <v>90</v>
      </c>
      <c r="AV477" s="12" t="s">
        <v>90</v>
      </c>
      <c r="AW477" s="12" t="s">
        <v>40</v>
      </c>
      <c r="AX477" s="12" t="s">
        <v>79</v>
      </c>
      <c r="AY477" s="246" t="s">
        <v>174</v>
      </c>
    </row>
    <row r="478" s="12" customFormat="1">
      <c r="B478" s="236"/>
      <c r="C478" s="237"/>
      <c r="D478" s="230" t="s">
        <v>287</v>
      </c>
      <c r="E478" s="238" t="s">
        <v>1</v>
      </c>
      <c r="F478" s="239" t="s">
        <v>1838</v>
      </c>
      <c r="G478" s="237"/>
      <c r="H478" s="240">
        <v>3.7599999999999998</v>
      </c>
      <c r="I478" s="241"/>
      <c r="J478" s="237"/>
      <c r="K478" s="237"/>
      <c r="L478" s="242"/>
      <c r="M478" s="243"/>
      <c r="N478" s="244"/>
      <c r="O478" s="244"/>
      <c r="P478" s="244"/>
      <c r="Q478" s="244"/>
      <c r="R478" s="244"/>
      <c r="S478" s="244"/>
      <c r="T478" s="245"/>
      <c r="AT478" s="246" t="s">
        <v>287</v>
      </c>
      <c r="AU478" s="246" t="s">
        <v>90</v>
      </c>
      <c r="AV478" s="12" t="s">
        <v>90</v>
      </c>
      <c r="AW478" s="12" t="s">
        <v>40</v>
      </c>
      <c r="AX478" s="12" t="s">
        <v>79</v>
      </c>
      <c r="AY478" s="246" t="s">
        <v>174</v>
      </c>
    </row>
    <row r="479" s="12" customFormat="1">
      <c r="B479" s="236"/>
      <c r="C479" s="237"/>
      <c r="D479" s="230" t="s">
        <v>287</v>
      </c>
      <c r="E479" s="238" t="s">
        <v>1</v>
      </c>
      <c r="F479" s="239" t="s">
        <v>1839</v>
      </c>
      <c r="G479" s="237"/>
      <c r="H479" s="240">
        <v>0.80000000000000004</v>
      </c>
      <c r="I479" s="241"/>
      <c r="J479" s="237"/>
      <c r="K479" s="237"/>
      <c r="L479" s="242"/>
      <c r="M479" s="243"/>
      <c r="N479" s="244"/>
      <c r="O479" s="244"/>
      <c r="P479" s="244"/>
      <c r="Q479" s="244"/>
      <c r="R479" s="244"/>
      <c r="S479" s="244"/>
      <c r="T479" s="245"/>
      <c r="AT479" s="246" t="s">
        <v>287</v>
      </c>
      <c r="AU479" s="246" t="s">
        <v>90</v>
      </c>
      <c r="AV479" s="12" t="s">
        <v>90</v>
      </c>
      <c r="AW479" s="12" t="s">
        <v>40</v>
      </c>
      <c r="AX479" s="12" t="s">
        <v>79</v>
      </c>
      <c r="AY479" s="246" t="s">
        <v>174</v>
      </c>
    </row>
    <row r="480" s="12" customFormat="1">
      <c r="B480" s="236"/>
      <c r="C480" s="237"/>
      <c r="D480" s="230" t="s">
        <v>287</v>
      </c>
      <c r="E480" s="238" t="s">
        <v>1</v>
      </c>
      <c r="F480" s="239" t="s">
        <v>1840</v>
      </c>
      <c r="G480" s="237"/>
      <c r="H480" s="240">
        <v>12.800000000000001</v>
      </c>
      <c r="I480" s="241"/>
      <c r="J480" s="237"/>
      <c r="K480" s="237"/>
      <c r="L480" s="242"/>
      <c r="M480" s="243"/>
      <c r="N480" s="244"/>
      <c r="O480" s="244"/>
      <c r="P480" s="244"/>
      <c r="Q480" s="244"/>
      <c r="R480" s="244"/>
      <c r="S480" s="244"/>
      <c r="T480" s="245"/>
      <c r="AT480" s="246" t="s">
        <v>287</v>
      </c>
      <c r="AU480" s="246" t="s">
        <v>90</v>
      </c>
      <c r="AV480" s="12" t="s">
        <v>90</v>
      </c>
      <c r="AW480" s="12" t="s">
        <v>40</v>
      </c>
      <c r="AX480" s="12" t="s">
        <v>79</v>
      </c>
      <c r="AY480" s="246" t="s">
        <v>174</v>
      </c>
    </row>
    <row r="481" s="12" customFormat="1">
      <c r="B481" s="236"/>
      <c r="C481" s="237"/>
      <c r="D481" s="230" t="s">
        <v>287</v>
      </c>
      <c r="E481" s="238" t="s">
        <v>1</v>
      </c>
      <c r="F481" s="239" t="s">
        <v>1841</v>
      </c>
      <c r="G481" s="237"/>
      <c r="H481" s="240">
        <v>13.52</v>
      </c>
      <c r="I481" s="241"/>
      <c r="J481" s="237"/>
      <c r="K481" s="237"/>
      <c r="L481" s="242"/>
      <c r="M481" s="243"/>
      <c r="N481" s="244"/>
      <c r="O481" s="244"/>
      <c r="P481" s="244"/>
      <c r="Q481" s="244"/>
      <c r="R481" s="244"/>
      <c r="S481" s="244"/>
      <c r="T481" s="245"/>
      <c r="AT481" s="246" t="s">
        <v>287</v>
      </c>
      <c r="AU481" s="246" t="s">
        <v>90</v>
      </c>
      <c r="AV481" s="12" t="s">
        <v>90</v>
      </c>
      <c r="AW481" s="12" t="s">
        <v>40</v>
      </c>
      <c r="AX481" s="12" t="s">
        <v>79</v>
      </c>
      <c r="AY481" s="246" t="s">
        <v>174</v>
      </c>
    </row>
    <row r="482" s="12" customFormat="1">
      <c r="B482" s="236"/>
      <c r="C482" s="237"/>
      <c r="D482" s="230" t="s">
        <v>287</v>
      </c>
      <c r="E482" s="238" t="s">
        <v>1</v>
      </c>
      <c r="F482" s="239" t="s">
        <v>1842</v>
      </c>
      <c r="G482" s="237"/>
      <c r="H482" s="240">
        <v>16.640000000000001</v>
      </c>
      <c r="I482" s="241"/>
      <c r="J482" s="237"/>
      <c r="K482" s="237"/>
      <c r="L482" s="242"/>
      <c r="M482" s="243"/>
      <c r="N482" s="244"/>
      <c r="O482" s="244"/>
      <c r="P482" s="244"/>
      <c r="Q482" s="244"/>
      <c r="R482" s="244"/>
      <c r="S482" s="244"/>
      <c r="T482" s="245"/>
      <c r="AT482" s="246" t="s">
        <v>287</v>
      </c>
      <c r="AU482" s="246" t="s">
        <v>90</v>
      </c>
      <c r="AV482" s="12" t="s">
        <v>90</v>
      </c>
      <c r="AW482" s="12" t="s">
        <v>40</v>
      </c>
      <c r="AX482" s="12" t="s">
        <v>79</v>
      </c>
      <c r="AY482" s="246" t="s">
        <v>174</v>
      </c>
    </row>
    <row r="483" s="12" customFormat="1">
      <c r="B483" s="236"/>
      <c r="C483" s="237"/>
      <c r="D483" s="230" t="s">
        <v>287</v>
      </c>
      <c r="E483" s="238" t="s">
        <v>1</v>
      </c>
      <c r="F483" s="239" t="s">
        <v>1843</v>
      </c>
      <c r="G483" s="237"/>
      <c r="H483" s="240">
        <v>4.0800000000000001</v>
      </c>
      <c r="I483" s="241"/>
      <c r="J483" s="237"/>
      <c r="K483" s="237"/>
      <c r="L483" s="242"/>
      <c r="M483" s="243"/>
      <c r="N483" s="244"/>
      <c r="O483" s="244"/>
      <c r="P483" s="244"/>
      <c r="Q483" s="244"/>
      <c r="R483" s="244"/>
      <c r="S483" s="244"/>
      <c r="T483" s="245"/>
      <c r="AT483" s="246" t="s">
        <v>287</v>
      </c>
      <c r="AU483" s="246" t="s">
        <v>90</v>
      </c>
      <c r="AV483" s="12" t="s">
        <v>90</v>
      </c>
      <c r="AW483" s="12" t="s">
        <v>40</v>
      </c>
      <c r="AX483" s="12" t="s">
        <v>79</v>
      </c>
      <c r="AY483" s="246" t="s">
        <v>174</v>
      </c>
    </row>
    <row r="484" s="12" customFormat="1">
      <c r="B484" s="236"/>
      <c r="C484" s="237"/>
      <c r="D484" s="230" t="s">
        <v>287</v>
      </c>
      <c r="E484" s="238" t="s">
        <v>1</v>
      </c>
      <c r="F484" s="239" t="s">
        <v>1844</v>
      </c>
      <c r="G484" s="237"/>
      <c r="H484" s="240">
        <v>5.6799999999999997</v>
      </c>
      <c r="I484" s="241"/>
      <c r="J484" s="237"/>
      <c r="K484" s="237"/>
      <c r="L484" s="242"/>
      <c r="M484" s="243"/>
      <c r="N484" s="244"/>
      <c r="O484" s="244"/>
      <c r="P484" s="244"/>
      <c r="Q484" s="244"/>
      <c r="R484" s="244"/>
      <c r="S484" s="244"/>
      <c r="T484" s="245"/>
      <c r="AT484" s="246" t="s">
        <v>287</v>
      </c>
      <c r="AU484" s="246" t="s">
        <v>90</v>
      </c>
      <c r="AV484" s="12" t="s">
        <v>90</v>
      </c>
      <c r="AW484" s="12" t="s">
        <v>40</v>
      </c>
      <c r="AX484" s="12" t="s">
        <v>79</v>
      </c>
      <c r="AY484" s="246" t="s">
        <v>174</v>
      </c>
    </row>
    <row r="485" s="12" customFormat="1">
      <c r="B485" s="236"/>
      <c r="C485" s="237"/>
      <c r="D485" s="230" t="s">
        <v>287</v>
      </c>
      <c r="E485" s="238" t="s">
        <v>1</v>
      </c>
      <c r="F485" s="239" t="s">
        <v>1845</v>
      </c>
      <c r="G485" s="237"/>
      <c r="H485" s="240">
        <v>10.32</v>
      </c>
      <c r="I485" s="241"/>
      <c r="J485" s="237"/>
      <c r="K485" s="237"/>
      <c r="L485" s="242"/>
      <c r="M485" s="243"/>
      <c r="N485" s="244"/>
      <c r="O485" s="244"/>
      <c r="P485" s="244"/>
      <c r="Q485" s="244"/>
      <c r="R485" s="244"/>
      <c r="S485" s="244"/>
      <c r="T485" s="245"/>
      <c r="AT485" s="246" t="s">
        <v>287</v>
      </c>
      <c r="AU485" s="246" t="s">
        <v>90</v>
      </c>
      <c r="AV485" s="12" t="s">
        <v>90</v>
      </c>
      <c r="AW485" s="12" t="s">
        <v>40</v>
      </c>
      <c r="AX485" s="12" t="s">
        <v>79</v>
      </c>
      <c r="AY485" s="246" t="s">
        <v>174</v>
      </c>
    </row>
    <row r="486" s="12" customFormat="1">
      <c r="B486" s="236"/>
      <c r="C486" s="237"/>
      <c r="D486" s="230" t="s">
        <v>287</v>
      </c>
      <c r="E486" s="238" t="s">
        <v>1</v>
      </c>
      <c r="F486" s="239" t="s">
        <v>1846</v>
      </c>
      <c r="G486" s="237"/>
      <c r="H486" s="240">
        <v>39.359999999999999</v>
      </c>
      <c r="I486" s="241"/>
      <c r="J486" s="237"/>
      <c r="K486" s="237"/>
      <c r="L486" s="242"/>
      <c r="M486" s="243"/>
      <c r="N486" s="244"/>
      <c r="O486" s="244"/>
      <c r="P486" s="244"/>
      <c r="Q486" s="244"/>
      <c r="R486" s="244"/>
      <c r="S486" s="244"/>
      <c r="T486" s="245"/>
      <c r="AT486" s="246" t="s">
        <v>287</v>
      </c>
      <c r="AU486" s="246" t="s">
        <v>90</v>
      </c>
      <c r="AV486" s="12" t="s">
        <v>90</v>
      </c>
      <c r="AW486" s="12" t="s">
        <v>40</v>
      </c>
      <c r="AX486" s="12" t="s">
        <v>79</v>
      </c>
      <c r="AY486" s="246" t="s">
        <v>174</v>
      </c>
    </row>
    <row r="487" s="12" customFormat="1">
      <c r="B487" s="236"/>
      <c r="C487" s="237"/>
      <c r="D487" s="230" t="s">
        <v>287</v>
      </c>
      <c r="E487" s="238" t="s">
        <v>1</v>
      </c>
      <c r="F487" s="239" t="s">
        <v>1847</v>
      </c>
      <c r="G487" s="237"/>
      <c r="H487" s="240">
        <v>3.4399999999999999</v>
      </c>
      <c r="I487" s="241"/>
      <c r="J487" s="237"/>
      <c r="K487" s="237"/>
      <c r="L487" s="242"/>
      <c r="M487" s="243"/>
      <c r="N487" s="244"/>
      <c r="O487" s="244"/>
      <c r="P487" s="244"/>
      <c r="Q487" s="244"/>
      <c r="R487" s="244"/>
      <c r="S487" s="244"/>
      <c r="T487" s="245"/>
      <c r="AT487" s="246" t="s">
        <v>287</v>
      </c>
      <c r="AU487" s="246" t="s">
        <v>90</v>
      </c>
      <c r="AV487" s="12" t="s">
        <v>90</v>
      </c>
      <c r="AW487" s="12" t="s">
        <v>40</v>
      </c>
      <c r="AX487" s="12" t="s">
        <v>79</v>
      </c>
      <c r="AY487" s="246" t="s">
        <v>174</v>
      </c>
    </row>
    <row r="488" s="12" customFormat="1">
      <c r="B488" s="236"/>
      <c r="C488" s="237"/>
      <c r="D488" s="230" t="s">
        <v>287</v>
      </c>
      <c r="E488" s="238" t="s">
        <v>1</v>
      </c>
      <c r="F488" s="239" t="s">
        <v>1848</v>
      </c>
      <c r="G488" s="237"/>
      <c r="H488" s="240">
        <v>54.816000000000002</v>
      </c>
      <c r="I488" s="241"/>
      <c r="J488" s="237"/>
      <c r="K488" s="237"/>
      <c r="L488" s="242"/>
      <c r="M488" s="243"/>
      <c r="N488" s="244"/>
      <c r="O488" s="244"/>
      <c r="P488" s="244"/>
      <c r="Q488" s="244"/>
      <c r="R488" s="244"/>
      <c r="S488" s="244"/>
      <c r="T488" s="245"/>
      <c r="AT488" s="246" t="s">
        <v>287</v>
      </c>
      <c r="AU488" s="246" t="s">
        <v>90</v>
      </c>
      <c r="AV488" s="12" t="s">
        <v>90</v>
      </c>
      <c r="AW488" s="12" t="s">
        <v>40</v>
      </c>
      <c r="AX488" s="12" t="s">
        <v>79</v>
      </c>
      <c r="AY488" s="246" t="s">
        <v>174</v>
      </c>
    </row>
    <row r="489" s="11" customFormat="1" ht="22.8" customHeight="1">
      <c r="B489" s="202"/>
      <c r="C489" s="203"/>
      <c r="D489" s="204" t="s">
        <v>78</v>
      </c>
      <c r="E489" s="216" t="s">
        <v>173</v>
      </c>
      <c r="F489" s="216" t="s">
        <v>420</v>
      </c>
      <c r="G489" s="203"/>
      <c r="H489" s="203"/>
      <c r="I489" s="206"/>
      <c r="J489" s="217">
        <f>BK489</f>
        <v>0</v>
      </c>
      <c r="K489" s="203"/>
      <c r="L489" s="208"/>
      <c r="M489" s="209"/>
      <c r="N489" s="210"/>
      <c r="O489" s="210"/>
      <c r="P489" s="211">
        <f>SUM(P490:P601)</f>
        <v>0</v>
      </c>
      <c r="Q489" s="210"/>
      <c r="R489" s="211">
        <f>SUM(R490:R601)</f>
        <v>1219.5023975999998</v>
      </c>
      <c r="S489" s="210"/>
      <c r="T489" s="212">
        <f>SUM(T490:T601)</f>
        <v>0</v>
      </c>
      <c r="AR489" s="213" t="s">
        <v>87</v>
      </c>
      <c r="AT489" s="214" t="s">
        <v>78</v>
      </c>
      <c r="AU489" s="214" t="s">
        <v>87</v>
      </c>
      <c r="AY489" s="213" t="s">
        <v>174</v>
      </c>
      <c r="BK489" s="215">
        <f>SUM(BK490:BK601)</f>
        <v>0</v>
      </c>
    </row>
    <row r="490" s="1" customFormat="1" ht="16.5" customHeight="1">
      <c r="B490" s="37"/>
      <c r="C490" s="218" t="s">
        <v>489</v>
      </c>
      <c r="D490" s="218" t="s">
        <v>175</v>
      </c>
      <c r="E490" s="219" t="s">
        <v>1849</v>
      </c>
      <c r="F490" s="220" t="s">
        <v>1850</v>
      </c>
      <c r="G490" s="221" t="s">
        <v>305</v>
      </c>
      <c r="H490" s="222">
        <v>2112.1599999999999</v>
      </c>
      <c r="I490" s="223"/>
      <c r="J490" s="224">
        <f>ROUND(I490*H490,2)</f>
        <v>0</v>
      </c>
      <c r="K490" s="220" t="s">
        <v>274</v>
      </c>
      <c r="L490" s="42"/>
      <c r="M490" s="225" t="s">
        <v>1</v>
      </c>
      <c r="N490" s="226" t="s">
        <v>50</v>
      </c>
      <c r="O490" s="78"/>
      <c r="P490" s="227">
        <f>O490*H490</f>
        <v>0</v>
      </c>
      <c r="Q490" s="227">
        <v>0.56699999999999995</v>
      </c>
      <c r="R490" s="227">
        <f>Q490*H490</f>
        <v>1197.5947199999998</v>
      </c>
      <c r="S490" s="227">
        <v>0</v>
      </c>
      <c r="T490" s="228">
        <f>S490*H490</f>
        <v>0</v>
      </c>
      <c r="AR490" s="15" t="s">
        <v>192</v>
      </c>
      <c r="AT490" s="15" t="s">
        <v>175</v>
      </c>
      <c r="AU490" s="15" t="s">
        <v>90</v>
      </c>
      <c r="AY490" s="15" t="s">
        <v>174</v>
      </c>
      <c r="BE490" s="229">
        <f>IF(N490="základní",J490,0)</f>
        <v>0</v>
      </c>
      <c r="BF490" s="229">
        <f>IF(N490="snížená",J490,0)</f>
        <v>0</v>
      </c>
      <c r="BG490" s="229">
        <f>IF(N490="zákl. přenesená",J490,0)</f>
        <v>0</v>
      </c>
      <c r="BH490" s="229">
        <f>IF(N490="sníž. přenesená",J490,0)</f>
        <v>0</v>
      </c>
      <c r="BI490" s="229">
        <f>IF(N490="nulová",J490,0)</f>
        <v>0</v>
      </c>
      <c r="BJ490" s="15" t="s">
        <v>87</v>
      </c>
      <c r="BK490" s="229">
        <f>ROUND(I490*H490,2)</f>
        <v>0</v>
      </c>
      <c r="BL490" s="15" t="s">
        <v>192</v>
      </c>
      <c r="BM490" s="15" t="s">
        <v>1851</v>
      </c>
    </row>
    <row r="491" s="1" customFormat="1">
      <c r="B491" s="37"/>
      <c r="C491" s="38"/>
      <c r="D491" s="230" t="s">
        <v>181</v>
      </c>
      <c r="E491" s="38"/>
      <c r="F491" s="231" t="s">
        <v>1852</v>
      </c>
      <c r="G491" s="38"/>
      <c r="H491" s="38"/>
      <c r="I491" s="142"/>
      <c r="J491" s="38"/>
      <c r="K491" s="38"/>
      <c r="L491" s="42"/>
      <c r="M491" s="232"/>
      <c r="N491" s="78"/>
      <c r="O491" s="78"/>
      <c r="P491" s="78"/>
      <c r="Q491" s="78"/>
      <c r="R491" s="78"/>
      <c r="S491" s="78"/>
      <c r="T491" s="79"/>
      <c r="AT491" s="15" t="s">
        <v>181</v>
      </c>
      <c r="AU491" s="15" t="s">
        <v>90</v>
      </c>
    </row>
    <row r="492" s="12" customFormat="1">
      <c r="B492" s="236"/>
      <c r="C492" s="237"/>
      <c r="D492" s="230" t="s">
        <v>287</v>
      </c>
      <c r="E492" s="238" t="s">
        <v>1</v>
      </c>
      <c r="F492" s="239" t="s">
        <v>1525</v>
      </c>
      <c r="G492" s="237"/>
      <c r="H492" s="240">
        <v>743.20000000000005</v>
      </c>
      <c r="I492" s="241"/>
      <c r="J492" s="237"/>
      <c r="K492" s="237"/>
      <c r="L492" s="242"/>
      <c r="M492" s="243"/>
      <c r="N492" s="244"/>
      <c r="O492" s="244"/>
      <c r="P492" s="244"/>
      <c r="Q492" s="244"/>
      <c r="R492" s="244"/>
      <c r="S492" s="244"/>
      <c r="T492" s="245"/>
      <c r="AT492" s="246" t="s">
        <v>287</v>
      </c>
      <c r="AU492" s="246" t="s">
        <v>90</v>
      </c>
      <c r="AV492" s="12" t="s">
        <v>90</v>
      </c>
      <c r="AW492" s="12" t="s">
        <v>40</v>
      </c>
      <c r="AX492" s="12" t="s">
        <v>79</v>
      </c>
      <c r="AY492" s="246" t="s">
        <v>174</v>
      </c>
    </row>
    <row r="493" s="12" customFormat="1">
      <c r="B493" s="236"/>
      <c r="C493" s="237"/>
      <c r="D493" s="230" t="s">
        <v>287</v>
      </c>
      <c r="E493" s="238" t="s">
        <v>1</v>
      </c>
      <c r="F493" s="239" t="s">
        <v>1526</v>
      </c>
      <c r="G493" s="237"/>
      <c r="H493" s="240">
        <v>32.799999999999997</v>
      </c>
      <c r="I493" s="241"/>
      <c r="J493" s="237"/>
      <c r="K493" s="237"/>
      <c r="L493" s="242"/>
      <c r="M493" s="243"/>
      <c r="N493" s="244"/>
      <c r="O493" s="244"/>
      <c r="P493" s="244"/>
      <c r="Q493" s="244"/>
      <c r="R493" s="244"/>
      <c r="S493" s="244"/>
      <c r="T493" s="245"/>
      <c r="AT493" s="246" t="s">
        <v>287</v>
      </c>
      <c r="AU493" s="246" t="s">
        <v>90</v>
      </c>
      <c r="AV493" s="12" t="s">
        <v>90</v>
      </c>
      <c r="AW493" s="12" t="s">
        <v>40</v>
      </c>
      <c r="AX493" s="12" t="s">
        <v>79</v>
      </c>
      <c r="AY493" s="246" t="s">
        <v>174</v>
      </c>
    </row>
    <row r="494" s="12" customFormat="1">
      <c r="B494" s="236"/>
      <c r="C494" s="237"/>
      <c r="D494" s="230" t="s">
        <v>287</v>
      </c>
      <c r="E494" s="238" t="s">
        <v>1</v>
      </c>
      <c r="F494" s="239" t="s">
        <v>1527</v>
      </c>
      <c r="G494" s="237"/>
      <c r="H494" s="240">
        <v>8</v>
      </c>
      <c r="I494" s="241"/>
      <c r="J494" s="237"/>
      <c r="K494" s="237"/>
      <c r="L494" s="242"/>
      <c r="M494" s="243"/>
      <c r="N494" s="244"/>
      <c r="O494" s="244"/>
      <c r="P494" s="244"/>
      <c r="Q494" s="244"/>
      <c r="R494" s="244"/>
      <c r="S494" s="244"/>
      <c r="T494" s="245"/>
      <c r="AT494" s="246" t="s">
        <v>287</v>
      </c>
      <c r="AU494" s="246" t="s">
        <v>90</v>
      </c>
      <c r="AV494" s="12" t="s">
        <v>90</v>
      </c>
      <c r="AW494" s="12" t="s">
        <v>40</v>
      </c>
      <c r="AX494" s="12" t="s">
        <v>79</v>
      </c>
      <c r="AY494" s="246" t="s">
        <v>174</v>
      </c>
    </row>
    <row r="495" s="12" customFormat="1">
      <c r="B495" s="236"/>
      <c r="C495" s="237"/>
      <c r="D495" s="230" t="s">
        <v>287</v>
      </c>
      <c r="E495" s="238" t="s">
        <v>1</v>
      </c>
      <c r="F495" s="239" t="s">
        <v>1528</v>
      </c>
      <c r="G495" s="237"/>
      <c r="H495" s="240">
        <v>86.400000000000006</v>
      </c>
      <c r="I495" s="241"/>
      <c r="J495" s="237"/>
      <c r="K495" s="237"/>
      <c r="L495" s="242"/>
      <c r="M495" s="243"/>
      <c r="N495" s="244"/>
      <c r="O495" s="244"/>
      <c r="P495" s="244"/>
      <c r="Q495" s="244"/>
      <c r="R495" s="244"/>
      <c r="S495" s="244"/>
      <c r="T495" s="245"/>
      <c r="AT495" s="246" t="s">
        <v>287</v>
      </c>
      <c r="AU495" s="246" t="s">
        <v>90</v>
      </c>
      <c r="AV495" s="12" t="s">
        <v>90</v>
      </c>
      <c r="AW495" s="12" t="s">
        <v>40</v>
      </c>
      <c r="AX495" s="12" t="s">
        <v>79</v>
      </c>
      <c r="AY495" s="246" t="s">
        <v>174</v>
      </c>
    </row>
    <row r="496" s="12" customFormat="1">
      <c r="B496" s="236"/>
      <c r="C496" s="237"/>
      <c r="D496" s="230" t="s">
        <v>287</v>
      </c>
      <c r="E496" s="238" t="s">
        <v>1</v>
      </c>
      <c r="F496" s="239" t="s">
        <v>1529</v>
      </c>
      <c r="G496" s="237"/>
      <c r="H496" s="240">
        <v>112</v>
      </c>
      <c r="I496" s="241"/>
      <c r="J496" s="237"/>
      <c r="K496" s="237"/>
      <c r="L496" s="242"/>
      <c r="M496" s="243"/>
      <c r="N496" s="244"/>
      <c r="O496" s="244"/>
      <c r="P496" s="244"/>
      <c r="Q496" s="244"/>
      <c r="R496" s="244"/>
      <c r="S496" s="244"/>
      <c r="T496" s="245"/>
      <c r="AT496" s="246" t="s">
        <v>287</v>
      </c>
      <c r="AU496" s="246" t="s">
        <v>90</v>
      </c>
      <c r="AV496" s="12" t="s">
        <v>90</v>
      </c>
      <c r="AW496" s="12" t="s">
        <v>40</v>
      </c>
      <c r="AX496" s="12" t="s">
        <v>79</v>
      </c>
      <c r="AY496" s="246" t="s">
        <v>174</v>
      </c>
    </row>
    <row r="497" s="12" customFormat="1">
      <c r="B497" s="236"/>
      <c r="C497" s="237"/>
      <c r="D497" s="230" t="s">
        <v>287</v>
      </c>
      <c r="E497" s="238" t="s">
        <v>1</v>
      </c>
      <c r="F497" s="239" t="s">
        <v>1853</v>
      </c>
      <c r="G497" s="237"/>
      <c r="H497" s="240">
        <v>166.40000000000001</v>
      </c>
      <c r="I497" s="241"/>
      <c r="J497" s="237"/>
      <c r="K497" s="237"/>
      <c r="L497" s="242"/>
      <c r="M497" s="243"/>
      <c r="N497" s="244"/>
      <c r="O497" s="244"/>
      <c r="P497" s="244"/>
      <c r="Q497" s="244"/>
      <c r="R497" s="244"/>
      <c r="S497" s="244"/>
      <c r="T497" s="245"/>
      <c r="AT497" s="246" t="s">
        <v>287</v>
      </c>
      <c r="AU497" s="246" t="s">
        <v>90</v>
      </c>
      <c r="AV497" s="12" t="s">
        <v>90</v>
      </c>
      <c r="AW497" s="12" t="s">
        <v>40</v>
      </c>
      <c r="AX497" s="12" t="s">
        <v>79</v>
      </c>
      <c r="AY497" s="246" t="s">
        <v>174</v>
      </c>
    </row>
    <row r="498" s="12" customFormat="1">
      <c r="B498" s="236"/>
      <c r="C498" s="237"/>
      <c r="D498" s="230" t="s">
        <v>287</v>
      </c>
      <c r="E498" s="238" t="s">
        <v>1</v>
      </c>
      <c r="F498" s="239" t="s">
        <v>1531</v>
      </c>
      <c r="G498" s="237"/>
      <c r="H498" s="240">
        <v>40</v>
      </c>
      <c r="I498" s="241"/>
      <c r="J498" s="237"/>
      <c r="K498" s="237"/>
      <c r="L498" s="242"/>
      <c r="M498" s="243"/>
      <c r="N498" s="244"/>
      <c r="O498" s="244"/>
      <c r="P498" s="244"/>
      <c r="Q498" s="244"/>
      <c r="R498" s="244"/>
      <c r="S498" s="244"/>
      <c r="T498" s="245"/>
      <c r="AT498" s="246" t="s">
        <v>287</v>
      </c>
      <c r="AU498" s="246" t="s">
        <v>90</v>
      </c>
      <c r="AV498" s="12" t="s">
        <v>90</v>
      </c>
      <c r="AW498" s="12" t="s">
        <v>40</v>
      </c>
      <c r="AX498" s="12" t="s">
        <v>79</v>
      </c>
      <c r="AY498" s="246" t="s">
        <v>174</v>
      </c>
    </row>
    <row r="499" s="12" customFormat="1">
      <c r="B499" s="236"/>
      <c r="C499" s="237"/>
      <c r="D499" s="230" t="s">
        <v>287</v>
      </c>
      <c r="E499" s="238" t="s">
        <v>1</v>
      </c>
      <c r="F499" s="239" t="s">
        <v>1532</v>
      </c>
      <c r="G499" s="237"/>
      <c r="H499" s="240">
        <v>26.399999999999999</v>
      </c>
      <c r="I499" s="241"/>
      <c r="J499" s="237"/>
      <c r="K499" s="237"/>
      <c r="L499" s="242"/>
      <c r="M499" s="243"/>
      <c r="N499" s="244"/>
      <c r="O499" s="244"/>
      <c r="P499" s="244"/>
      <c r="Q499" s="244"/>
      <c r="R499" s="244"/>
      <c r="S499" s="244"/>
      <c r="T499" s="245"/>
      <c r="AT499" s="246" t="s">
        <v>287</v>
      </c>
      <c r="AU499" s="246" t="s">
        <v>90</v>
      </c>
      <c r="AV499" s="12" t="s">
        <v>90</v>
      </c>
      <c r="AW499" s="12" t="s">
        <v>40</v>
      </c>
      <c r="AX499" s="12" t="s">
        <v>79</v>
      </c>
      <c r="AY499" s="246" t="s">
        <v>174</v>
      </c>
    </row>
    <row r="500" s="12" customFormat="1">
      <c r="B500" s="236"/>
      <c r="C500" s="237"/>
      <c r="D500" s="230" t="s">
        <v>287</v>
      </c>
      <c r="E500" s="238" t="s">
        <v>1</v>
      </c>
      <c r="F500" s="239" t="s">
        <v>1533</v>
      </c>
      <c r="G500" s="237"/>
      <c r="H500" s="240">
        <v>82.400000000000006</v>
      </c>
      <c r="I500" s="241"/>
      <c r="J500" s="237"/>
      <c r="K500" s="237"/>
      <c r="L500" s="242"/>
      <c r="M500" s="243"/>
      <c r="N500" s="244"/>
      <c r="O500" s="244"/>
      <c r="P500" s="244"/>
      <c r="Q500" s="244"/>
      <c r="R500" s="244"/>
      <c r="S500" s="244"/>
      <c r="T500" s="245"/>
      <c r="AT500" s="246" t="s">
        <v>287</v>
      </c>
      <c r="AU500" s="246" t="s">
        <v>90</v>
      </c>
      <c r="AV500" s="12" t="s">
        <v>90</v>
      </c>
      <c r="AW500" s="12" t="s">
        <v>40</v>
      </c>
      <c r="AX500" s="12" t="s">
        <v>79</v>
      </c>
      <c r="AY500" s="246" t="s">
        <v>174</v>
      </c>
    </row>
    <row r="501" s="12" customFormat="1">
      <c r="B501" s="236"/>
      <c r="C501" s="237"/>
      <c r="D501" s="230" t="s">
        <v>287</v>
      </c>
      <c r="E501" s="238" t="s">
        <v>1</v>
      </c>
      <c r="F501" s="239" t="s">
        <v>1854</v>
      </c>
      <c r="G501" s="237"/>
      <c r="H501" s="240">
        <v>256</v>
      </c>
      <c r="I501" s="241"/>
      <c r="J501" s="237"/>
      <c r="K501" s="237"/>
      <c r="L501" s="242"/>
      <c r="M501" s="243"/>
      <c r="N501" s="244"/>
      <c r="O501" s="244"/>
      <c r="P501" s="244"/>
      <c r="Q501" s="244"/>
      <c r="R501" s="244"/>
      <c r="S501" s="244"/>
      <c r="T501" s="245"/>
      <c r="AT501" s="246" t="s">
        <v>287</v>
      </c>
      <c r="AU501" s="246" t="s">
        <v>90</v>
      </c>
      <c r="AV501" s="12" t="s">
        <v>90</v>
      </c>
      <c r="AW501" s="12" t="s">
        <v>40</v>
      </c>
      <c r="AX501" s="12" t="s">
        <v>79</v>
      </c>
      <c r="AY501" s="246" t="s">
        <v>174</v>
      </c>
    </row>
    <row r="502" s="12" customFormat="1">
      <c r="B502" s="236"/>
      <c r="C502" s="237"/>
      <c r="D502" s="230" t="s">
        <v>287</v>
      </c>
      <c r="E502" s="238" t="s">
        <v>1</v>
      </c>
      <c r="F502" s="239" t="s">
        <v>1535</v>
      </c>
      <c r="G502" s="237"/>
      <c r="H502" s="240">
        <v>34.399999999999999</v>
      </c>
      <c r="I502" s="241"/>
      <c r="J502" s="237"/>
      <c r="K502" s="237"/>
      <c r="L502" s="242"/>
      <c r="M502" s="243"/>
      <c r="N502" s="244"/>
      <c r="O502" s="244"/>
      <c r="P502" s="244"/>
      <c r="Q502" s="244"/>
      <c r="R502" s="244"/>
      <c r="S502" s="244"/>
      <c r="T502" s="245"/>
      <c r="AT502" s="246" t="s">
        <v>287</v>
      </c>
      <c r="AU502" s="246" t="s">
        <v>90</v>
      </c>
      <c r="AV502" s="12" t="s">
        <v>90</v>
      </c>
      <c r="AW502" s="12" t="s">
        <v>40</v>
      </c>
      <c r="AX502" s="12" t="s">
        <v>79</v>
      </c>
      <c r="AY502" s="246" t="s">
        <v>174</v>
      </c>
    </row>
    <row r="503" s="12" customFormat="1">
      <c r="B503" s="236"/>
      <c r="C503" s="237"/>
      <c r="D503" s="230" t="s">
        <v>287</v>
      </c>
      <c r="E503" s="238" t="s">
        <v>1</v>
      </c>
      <c r="F503" s="239" t="s">
        <v>1536</v>
      </c>
      <c r="G503" s="237"/>
      <c r="H503" s="240">
        <v>524.15999999999997</v>
      </c>
      <c r="I503" s="241"/>
      <c r="J503" s="237"/>
      <c r="K503" s="237"/>
      <c r="L503" s="242"/>
      <c r="M503" s="243"/>
      <c r="N503" s="244"/>
      <c r="O503" s="244"/>
      <c r="P503" s="244"/>
      <c r="Q503" s="244"/>
      <c r="R503" s="244"/>
      <c r="S503" s="244"/>
      <c r="T503" s="245"/>
      <c r="AT503" s="246" t="s">
        <v>287</v>
      </c>
      <c r="AU503" s="246" t="s">
        <v>90</v>
      </c>
      <c r="AV503" s="12" t="s">
        <v>90</v>
      </c>
      <c r="AW503" s="12" t="s">
        <v>40</v>
      </c>
      <c r="AX503" s="12" t="s">
        <v>79</v>
      </c>
      <c r="AY503" s="246" t="s">
        <v>174</v>
      </c>
    </row>
    <row r="504" s="1" customFormat="1" ht="16.5" customHeight="1">
      <c r="B504" s="37"/>
      <c r="C504" s="218" t="s">
        <v>495</v>
      </c>
      <c r="D504" s="218" t="s">
        <v>175</v>
      </c>
      <c r="E504" s="219" t="s">
        <v>1855</v>
      </c>
      <c r="F504" s="220" t="s">
        <v>1856</v>
      </c>
      <c r="G504" s="221" t="s">
        <v>305</v>
      </c>
      <c r="H504" s="222">
        <v>1934.56</v>
      </c>
      <c r="I504" s="223"/>
      <c r="J504" s="224">
        <f>ROUND(I504*H504,2)</f>
        <v>0</v>
      </c>
      <c r="K504" s="220" t="s">
        <v>274</v>
      </c>
      <c r="L504" s="42"/>
      <c r="M504" s="225" t="s">
        <v>1</v>
      </c>
      <c r="N504" s="226" t="s">
        <v>50</v>
      </c>
      <c r="O504" s="78"/>
      <c r="P504" s="227">
        <f>O504*H504</f>
        <v>0</v>
      </c>
      <c r="Q504" s="227">
        <v>0</v>
      </c>
      <c r="R504" s="227">
        <f>Q504*H504</f>
        <v>0</v>
      </c>
      <c r="S504" s="227">
        <v>0</v>
      </c>
      <c r="T504" s="228">
        <f>S504*H504</f>
        <v>0</v>
      </c>
      <c r="AR504" s="15" t="s">
        <v>192</v>
      </c>
      <c r="AT504" s="15" t="s">
        <v>175</v>
      </c>
      <c r="AU504" s="15" t="s">
        <v>90</v>
      </c>
      <c r="AY504" s="15" t="s">
        <v>174</v>
      </c>
      <c r="BE504" s="229">
        <f>IF(N504="základní",J504,0)</f>
        <v>0</v>
      </c>
      <c r="BF504" s="229">
        <f>IF(N504="snížená",J504,0)</f>
        <v>0</v>
      </c>
      <c r="BG504" s="229">
        <f>IF(N504="zákl. přenesená",J504,0)</f>
        <v>0</v>
      </c>
      <c r="BH504" s="229">
        <f>IF(N504="sníž. přenesená",J504,0)</f>
        <v>0</v>
      </c>
      <c r="BI504" s="229">
        <f>IF(N504="nulová",J504,0)</f>
        <v>0</v>
      </c>
      <c r="BJ504" s="15" t="s">
        <v>87</v>
      </c>
      <c r="BK504" s="229">
        <f>ROUND(I504*H504,2)</f>
        <v>0</v>
      </c>
      <c r="BL504" s="15" t="s">
        <v>192</v>
      </c>
      <c r="BM504" s="15" t="s">
        <v>1857</v>
      </c>
    </row>
    <row r="505" s="1" customFormat="1">
      <c r="B505" s="37"/>
      <c r="C505" s="38"/>
      <c r="D505" s="230" t="s">
        <v>181</v>
      </c>
      <c r="E505" s="38"/>
      <c r="F505" s="231" t="s">
        <v>1858</v>
      </c>
      <c r="G505" s="38"/>
      <c r="H505" s="38"/>
      <c r="I505" s="142"/>
      <c r="J505" s="38"/>
      <c r="K505" s="38"/>
      <c r="L505" s="42"/>
      <c r="M505" s="232"/>
      <c r="N505" s="78"/>
      <c r="O505" s="78"/>
      <c r="P505" s="78"/>
      <c r="Q505" s="78"/>
      <c r="R505" s="78"/>
      <c r="S505" s="78"/>
      <c r="T505" s="79"/>
      <c r="AT505" s="15" t="s">
        <v>181</v>
      </c>
      <c r="AU505" s="15" t="s">
        <v>90</v>
      </c>
    </row>
    <row r="506" s="12" customFormat="1">
      <c r="B506" s="236"/>
      <c r="C506" s="237"/>
      <c r="D506" s="230" t="s">
        <v>287</v>
      </c>
      <c r="E506" s="238" t="s">
        <v>1</v>
      </c>
      <c r="F506" s="239" t="s">
        <v>1525</v>
      </c>
      <c r="G506" s="237"/>
      <c r="H506" s="240">
        <v>743.20000000000005</v>
      </c>
      <c r="I506" s="241"/>
      <c r="J506" s="237"/>
      <c r="K506" s="237"/>
      <c r="L506" s="242"/>
      <c r="M506" s="243"/>
      <c r="N506" s="244"/>
      <c r="O506" s="244"/>
      <c r="P506" s="244"/>
      <c r="Q506" s="244"/>
      <c r="R506" s="244"/>
      <c r="S506" s="244"/>
      <c r="T506" s="245"/>
      <c r="AT506" s="246" t="s">
        <v>287</v>
      </c>
      <c r="AU506" s="246" t="s">
        <v>90</v>
      </c>
      <c r="AV506" s="12" t="s">
        <v>90</v>
      </c>
      <c r="AW506" s="12" t="s">
        <v>40</v>
      </c>
      <c r="AX506" s="12" t="s">
        <v>79</v>
      </c>
      <c r="AY506" s="246" t="s">
        <v>174</v>
      </c>
    </row>
    <row r="507" s="12" customFormat="1">
      <c r="B507" s="236"/>
      <c r="C507" s="237"/>
      <c r="D507" s="230" t="s">
        <v>287</v>
      </c>
      <c r="E507" s="238" t="s">
        <v>1</v>
      </c>
      <c r="F507" s="239" t="s">
        <v>1526</v>
      </c>
      <c r="G507" s="237"/>
      <c r="H507" s="240">
        <v>32.799999999999997</v>
      </c>
      <c r="I507" s="241"/>
      <c r="J507" s="237"/>
      <c r="K507" s="237"/>
      <c r="L507" s="242"/>
      <c r="M507" s="243"/>
      <c r="N507" s="244"/>
      <c r="O507" s="244"/>
      <c r="P507" s="244"/>
      <c r="Q507" s="244"/>
      <c r="R507" s="244"/>
      <c r="S507" s="244"/>
      <c r="T507" s="245"/>
      <c r="AT507" s="246" t="s">
        <v>287</v>
      </c>
      <c r="AU507" s="246" t="s">
        <v>90</v>
      </c>
      <c r="AV507" s="12" t="s">
        <v>90</v>
      </c>
      <c r="AW507" s="12" t="s">
        <v>40</v>
      </c>
      <c r="AX507" s="12" t="s">
        <v>79</v>
      </c>
      <c r="AY507" s="246" t="s">
        <v>174</v>
      </c>
    </row>
    <row r="508" s="12" customFormat="1">
      <c r="B508" s="236"/>
      <c r="C508" s="237"/>
      <c r="D508" s="230" t="s">
        <v>287</v>
      </c>
      <c r="E508" s="238" t="s">
        <v>1</v>
      </c>
      <c r="F508" s="239" t="s">
        <v>1859</v>
      </c>
      <c r="G508" s="237"/>
      <c r="H508" s="240">
        <v>8</v>
      </c>
      <c r="I508" s="241"/>
      <c r="J508" s="237"/>
      <c r="K508" s="237"/>
      <c r="L508" s="242"/>
      <c r="M508" s="243"/>
      <c r="N508" s="244"/>
      <c r="O508" s="244"/>
      <c r="P508" s="244"/>
      <c r="Q508" s="244"/>
      <c r="R508" s="244"/>
      <c r="S508" s="244"/>
      <c r="T508" s="245"/>
      <c r="AT508" s="246" t="s">
        <v>287</v>
      </c>
      <c r="AU508" s="246" t="s">
        <v>90</v>
      </c>
      <c r="AV508" s="12" t="s">
        <v>90</v>
      </c>
      <c r="AW508" s="12" t="s">
        <v>40</v>
      </c>
      <c r="AX508" s="12" t="s">
        <v>79</v>
      </c>
      <c r="AY508" s="246" t="s">
        <v>174</v>
      </c>
    </row>
    <row r="509" s="12" customFormat="1">
      <c r="B509" s="236"/>
      <c r="C509" s="237"/>
      <c r="D509" s="230" t="s">
        <v>287</v>
      </c>
      <c r="E509" s="238" t="s">
        <v>1</v>
      </c>
      <c r="F509" s="239" t="s">
        <v>1528</v>
      </c>
      <c r="G509" s="237"/>
      <c r="H509" s="240">
        <v>86.400000000000006</v>
      </c>
      <c r="I509" s="241"/>
      <c r="J509" s="237"/>
      <c r="K509" s="237"/>
      <c r="L509" s="242"/>
      <c r="M509" s="243"/>
      <c r="N509" s="244"/>
      <c r="O509" s="244"/>
      <c r="P509" s="244"/>
      <c r="Q509" s="244"/>
      <c r="R509" s="244"/>
      <c r="S509" s="244"/>
      <c r="T509" s="245"/>
      <c r="AT509" s="246" t="s">
        <v>287</v>
      </c>
      <c r="AU509" s="246" t="s">
        <v>90</v>
      </c>
      <c r="AV509" s="12" t="s">
        <v>90</v>
      </c>
      <c r="AW509" s="12" t="s">
        <v>40</v>
      </c>
      <c r="AX509" s="12" t="s">
        <v>79</v>
      </c>
      <c r="AY509" s="246" t="s">
        <v>174</v>
      </c>
    </row>
    <row r="510" s="12" customFormat="1">
      <c r="B510" s="236"/>
      <c r="C510" s="237"/>
      <c r="D510" s="230" t="s">
        <v>287</v>
      </c>
      <c r="E510" s="238" t="s">
        <v>1</v>
      </c>
      <c r="F510" s="239" t="s">
        <v>1529</v>
      </c>
      <c r="G510" s="237"/>
      <c r="H510" s="240">
        <v>112</v>
      </c>
      <c r="I510" s="241"/>
      <c r="J510" s="237"/>
      <c r="K510" s="237"/>
      <c r="L510" s="242"/>
      <c r="M510" s="243"/>
      <c r="N510" s="244"/>
      <c r="O510" s="244"/>
      <c r="P510" s="244"/>
      <c r="Q510" s="244"/>
      <c r="R510" s="244"/>
      <c r="S510" s="244"/>
      <c r="T510" s="245"/>
      <c r="AT510" s="246" t="s">
        <v>287</v>
      </c>
      <c r="AU510" s="246" t="s">
        <v>90</v>
      </c>
      <c r="AV510" s="12" t="s">
        <v>90</v>
      </c>
      <c r="AW510" s="12" t="s">
        <v>40</v>
      </c>
      <c r="AX510" s="12" t="s">
        <v>79</v>
      </c>
      <c r="AY510" s="246" t="s">
        <v>174</v>
      </c>
    </row>
    <row r="511" s="12" customFormat="1">
      <c r="B511" s="236"/>
      <c r="C511" s="237"/>
      <c r="D511" s="230" t="s">
        <v>287</v>
      </c>
      <c r="E511" s="238" t="s">
        <v>1</v>
      </c>
      <c r="F511" s="239" t="s">
        <v>1530</v>
      </c>
      <c r="G511" s="237"/>
      <c r="H511" s="240">
        <v>60.799999999999997</v>
      </c>
      <c r="I511" s="241"/>
      <c r="J511" s="237"/>
      <c r="K511" s="237"/>
      <c r="L511" s="242"/>
      <c r="M511" s="243"/>
      <c r="N511" s="244"/>
      <c r="O511" s="244"/>
      <c r="P511" s="244"/>
      <c r="Q511" s="244"/>
      <c r="R511" s="244"/>
      <c r="S511" s="244"/>
      <c r="T511" s="245"/>
      <c r="AT511" s="246" t="s">
        <v>287</v>
      </c>
      <c r="AU511" s="246" t="s">
        <v>90</v>
      </c>
      <c r="AV511" s="12" t="s">
        <v>90</v>
      </c>
      <c r="AW511" s="12" t="s">
        <v>40</v>
      </c>
      <c r="AX511" s="12" t="s">
        <v>79</v>
      </c>
      <c r="AY511" s="246" t="s">
        <v>174</v>
      </c>
    </row>
    <row r="512" s="12" customFormat="1">
      <c r="B512" s="236"/>
      <c r="C512" s="237"/>
      <c r="D512" s="230" t="s">
        <v>287</v>
      </c>
      <c r="E512" s="238" t="s">
        <v>1</v>
      </c>
      <c r="F512" s="239" t="s">
        <v>1531</v>
      </c>
      <c r="G512" s="237"/>
      <c r="H512" s="240">
        <v>40</v>
      </c>
      <c r="I512" s="241"/>
      <c r="J512" s="237"/>
      <c r="K512" s="237"/>
      <c r="L512" s="242"/>
      <c r="M512" s="243"/>
      <c r="N512" s="244"/>
      <c r="O512" s="244"/>
      <c r="P512" s="244"/>
      <c r="Q512" s="244"/>
      <c r="R512" s="244"/>
      <c r="S512" s="244"/>
      <c r="T512" s="245"/>
      <c r="AT512" s="246" t="s">
        <v>287</v>
      </c>
      <c r="AU512" s="246" t="s">
        <v>90</v>
      </c>
      <c r="AV512" s="12" t="s">
        <v>90</v>
      </c>
      <c r="AW512" s="12" t="s">
        <v>40</v>
      </c>
      <c r="AX512" s="12" t="s">
        <v>79</v>
      </c>
      <c r="AY512" s="246" t="s">
        <v>174</v>
      </c>
    </row>
    <row r="513" s="12" customFormat="1">
      <c r="B513" s="236"/>
      <c r="C513" s="237"/>
      <c r="D513" s="230" t="s">
        <v>287</v>
      </c>
      <c r="E513" s="238" t="s">
        <v>1</v>
      </c>
      <c r="F513" s="239" t="s">
        <v>1532</v>
      </c>
      <c r="G513" s="237"/>
      <c r="H513" s="240">
        <v>26.399999999999999</v>
      </c>
      <c r="I513" s="241"/>
      <c r="J513" s="237"/>
      <c r="K513" s="237"/>
      <c r="L513" s="242"/>
      <c r="M513" s="243"/>
      <c r="N513" s="244"/>
      <c r="O513" s="244"/>
      <c r="P513" s="244"/>
      <c r="Q513" s="244"/>
      <c r="R513" s="244"/>
      <c r="S513" s="244"/>
      <c r="T513" s="245"/>
      <c r="AT513" s="246" t="s">
        <v>287</v>
      </c>
      <c r="AU513" s="246" t="s">
        <v>90</v>
      </c>
      <c r="AV513" s="12" t="s">
        <v>90</v>
      </c>
      <c r="AW513" s="12" t="s">
        <v>40</v>
      </c>
      <c r="AX513" s="12" t="s">
        <v>79</v>
      </c>
      <c r="AY513" s="246" t="s">
        <v>174</v>
      </c>
    </row>
    <row r="514" s="12" customFormat="1">
      <c r="B514" s="236"/>
      <c r="C514" s="237"/>
      <c r="D514" s="230" t="s">
        <v>287</v>
      </c>
      <c r="E514" s="238" t="s">
        <v>1</v>
      </c>
      <c r="F514" s="239" t="s">
        <v>1533</v>
      </c>
      <c r="G514" s="237"/>
      <c r="H514" s="240">
        <v>82.400000000000006</v>
      </c>
      <c r="I514" s="241"/>
      <c r="J514" s="237"/>
      <c r="K514" s="237"/>
      <c r="L514" s="242"/>
      <c r="M514" s="243"/>
      <c r="N514" s="244"/>
      <c r="O514" s="244"/>
      <c r="P514" s="244"/>
      <c r="Q514" s="244"/>
      <c r="R514" s="244"/>
      <c r="S514" s="244"/>
      <c r="T514" s="245"/>
      <c r="AT514" s="246" t="s">
        <v>287</v>
      </c>
      <c r="AU514" s="246" t="s">
        <v>90</v>
      </c>
      <c r="AV514" s="12" t="s">
        <v>90</v>
      </c>
      <c r="AW514" s="12" t="s">
        <v>40</v>
      </c>
      <c r="AX514" s="12" t="s">
        <v>79</v>
      </c>
      <c r="AY514" s="246" t="s">
        <v>174</v>
      </c>
    </row>
    <row r="515" s="12" customFormat="1">
      <c r="B515" s="236"/>
      <c r="C515" s="237"/>
      <c r="D515" s="230" t="s">
        <v>287</v>
      </c>
      <c r="E515" s="238" t="s">
        <v>1</v>
      </c>
      <c r="F515" s="239" t="s">
        <v>1860</v>
      </c>
      <c r="G515" s="237"/>
      <c r="H515" s="240">
        <v>184</v>
      </c>
      <c r="I515" s="241"/>
      <c r="J515" s="237"/>
      <c r="K515" s="237"/>
      <c r="L515" s="242"/>
      <c r="M515" s="243"/>
      <c r="N515" s="244"/>
      <c r="O515" s="244"/>
      <c r="P515" s="244"/>
      <c r="Q515" s="244"/>
      <c r="R515" s="244"/>
      <c r="S515" s="244"/>
      <c r="T515" s="245"/>
      <c r="AT515" s="246" t="s">
        <v>287</v>
      </c>
      <c r="AU515" s="246" t="s">
        <v>90</v>
      </c>
      <c r="AV515" s="12" t="s">
        <v>90</v>
      </c>
      <c r="AW515" s="12" t="s">
        <v>40</v>
      </c>
      <c r="AX515" s="12" t="s">
        <v>79</v>
      </c>
      <c r="AY515" s="246" t="s">
        <v>174</v>
      </c>
    </row>
    <row r="516" s="12" customFormat="1">
      <c r="B516" s="236"/>
      <c r="C516" s="237"/>
      <c r="D516" s="230" t="s">
        <v>287</v>
      </c>
      <c r="E516" s="238" t="s">
        <v>1</v>
      </c>
      <c r="F516" s="239" t="s">
        <v>1535</v>
      </c>
      <c r="G516" s="237"/>
      <c r="H516" s="240">
        <v>34.399999999999999</v>
      </c>
      <c r="I516" s="241"/>
      <c r="J516" s="237"/>
      <c r="K516" s="237"/>
      <c r="L516" s="242"/>
      <c r="M516" s="243"/>
      <c r="N516" s="244"/>
      <c r="O516" s="244"/>
      <c r="P516" s="244"/>
      <c r="Q516" s="244"/>
      <c r="R516" s="244"/>
      <c r="S516" s="244"/>
      <c r="T516" s="245"/>
      <c r="AT516" s="246" t="s">
        <v>287</v>
      </c>
      <c r="AU516" s="246" t="s">
        <v>90</v>
      </c>
      <c r="AV516" s="12" t="s">
        <v>90</v>
      </c>
      <c r="AW516" s="12" t="s">
        <v>40</v>
      </c>
      <c r="AX516" s="12" t="s">
        <v>79</v>
      </c>
      <c r="AY516" s="246" t="s">
        <v>174</v>
      </c>
    </row>
    <row r="517" s="12" customFormat="1">
      <c r="B517" s="236"/>
      <c r="C517" s="237"/>
      <c r="D517" s="230" t="s">
        <v>287</v>
      </c>
      <c r="E517" s="238" t="s">
        <v>1</v>
      </c>
      <c r="F517" s="239" t="s">
        <v>1536</v>
      </c>
      <c r="G517" s="237"/>
      <c r="H517" s="240">
        <v>524.15999999999997</v>
      </c>
      <c r="I517" s="241"/>
      <c r="J517" s="237"/>
      <c r="K517" s="237"/>
      <c r="L517" s="242"/>
      <c r="M517" s="243"/>
      <c r="N517" s="244"/>
      <c r="O517" s="244"/>
      <c r="P517" s="244"/>
      <c r="Q517" s="244"/>
      <c r="R517" s="244"/>
      <c r="S517" s="244"/>
      <c r="T517" s="245"/>
      <c r="AT517" s="246" t="s">
        <v>287</v>
      </c>
      <c r="AU517" s="246" t="s">
        <v>90</v>
      </c>
      <c r="AV517" s="12" t="s">
        <v>90</v>
      </c>
      <c r="AW517" s="12" t="s">
        <v>40</v>
      </c>
      <c r="AX517" s="12" t="s">
        <v>79</v>
      </c>
      <c r="AY517" s="246" t="s">
        <v>174</v>
      </c>
    </row>
    <row r="518" s="1" customFormat="1" ht="16.5" customHeight="1">
      <c r="B518" s="37"/>
      <c r="C518" s="218" t="s">
        <v>500</v>
      </c>
      <c r="D518" s="218" t="s">
        <v>175</v>
      </c>
      <c r="E518" s="219" t="s">
        <v>1861</v>
      </c>
      <c r="F518" s="220" t="s">
        <v>1862</v>
      </c>
      <c r="G518" s="221" t="s">
        <v>305</v>
      </c>
      <c r="H518" s="222">
        <v>524.15999999999997</v>
      </c>
      <c r="I518" s="223"/>
      <c r="J518" s="224">
        <f>ROUND(I518*H518,2)</f>
        <v>0</v>
      </c>
      <c r="K518" s="220" t="s">
        <v>274</v>
      </c>
      <c r="L518" s="42"/>
      <c r="M518" s="225" t="s">
        <v>1</v>
      </c>
      <c r="N518" s="226" t="s">
        <v>50</v>
      </c>
      <c r="O518" s="78"/>
      <c r="P518" s="227">
        <f>O518*H518</f>
        <v>0</v>
      </c>
      <c r="Q518" s="227">
        <v>0.0065199999999999998</v>
      </c>
      <c r="R518" s="227">
        <f>Q518*H518</f>
        <v>3.4175231999999998</v>
      </c>
      <c r="S518" s="227">
        <v>0</v>
      </c>
      <c r="T518" s="228">
        <f>S518*H518</f>
        <v>0</v>
      </c>
      <c r="AR518" s="15" t="s">
        <v>192</v>
      </c>
      <c r="AT518" s="15" t="s">
        <v>175</v>
      </c>
      <c r="AU518" s="15" t="s">
        <v>90</v>
      </c>
      <c r="AY518" s="15" t="s">
        <v>174</v>
      </c>
      <c r="BE518" s="229">
        <f>IF(N518="základní",J518,0)</f>
        <v>0</v>
      </c>
      <c r="BF518" s="229">
        <f>IF(N518="snížená",J518,0)</f>
        <v>0</v>
      </c>
      <c r="BG518" s="229">
        <f>IF(N518="zákl. přenesená",J518,0)</f>
        <v>0</v>
      </c>
      <c r="BH518" s="229">
        <f>IF(N518="sníž. přenesená",J518,0)</f>
        <v>0</v>
      </c>
      <c r="BI518" s="229">
        <f>IF(N518="nulová",J518,0)</f>
        <v>0</v>
      </c>
      <c r="BJ518" s="15" t="s">
        <v>87</v>
      </c>
      <c r="BK518" s="229">
        <f>ROUND(I518*H518,2)</f>
        <v>0</v>
      </c>
      <c r="BL518" s="15" t="s">
        <v>192</v>
      </c>
      <c r="BM518" s="15" t="s">
        <v>1863</v>
      </c>
    </row>
    <row r="519" s="1" customFormat="1">
      <c r="B519" s="37"/>
      <c r="C519" s="38"/>
      <c r="D519" s="230" t="s">
        <v>181</v>
      </c>
      <c r="E519" s="38"/>
      <c r="F519" s="231" t="s">
        <v>1864</v>
      </c>
      <c r="G519" s="38"/>
      <c r="H519" s="38"/>
      <c r="I519" s="142"/>
      <c r="J519" s="38"/>
      <c r="K519" s="38"/>
      <c r="L519" s="42"/>
      <c r="M519" s="232"/>
      <c r="N519" s="78"/>
      <c r="O519" s="78"/>
      <c r="P519" s="78"/>
      <c r="Q519" s="78"/>
      <c r="R519" s="78"/>
      <c r="S519" s="78"/>
      <c r="T519" s="79"/>
      <c r="AT519" s="15" t="s">
        <v>181</v>
      </c>
      <c r="AU519" s="15" t="s">
        <v>90</v>
      </c>
    </row>
    <row r="520" s="12" customFormat="1">
      <c r="B520" s="236"/>
      <c r="C520" s="237"/>
      <c r="D520" s="230" t="s">
        <v>287</v>
      </c>
      <c r="E520" s="238" t="s">
        <v>1</v>
      </c>
      <c r="F520" s="239" t="s">
        <v>1525</v>
      </c>
      <c r="G520" s="237"/>
      <c r="H520" s="240">
        <v>743.20000000000005</v>
      </c>
      <c r="I520" s="241"/>
      <c r="J520" s="237"/>
      <c r="K520" s="237"/>
      <c r="L520" s="242"/>
      <c r="M520" s="243"/>
      <c r="N520" s="244"/>
      <c r="O520" s="244"/>
      <c r="P520" s="244"/>
      <c r="Q520" s="244"/>
      <c r="R520" s="244"/>
      <c r="S520" s="244"/>
      <c r="T520" s="245"/>
      <c r="AT520" s="246" t="s">
        <v>287</v>
      </c>
      <c r="AU520" s="246" t="s">
        <v>90</v>
      </c>
      <c r="AV520" s="12" t="s">
        <v>90</v>
      </c>
      <c r="AW520" s="12" t="s">
        <v>40</v>
      </c>
      <c r="AX520" s="12" t="s">
        <v>79</v>
      </c>
      <c r="AY520" s="246" t="s">
        <v>174</v>
      </c>
    </row>
    <row r="521" s="12" customFormat="1">
      <c r="B521" s="236"/>
      <c r="C521" s="237"/>
      <c r="D521" s="230" t="s">
        <v>287</v>
      </c>
      <c r="E521" s="238" t="s">
        <v>1</v>
      </c>
      <c r="F521" s="239" t="s">
        <v>1526</v>
      </c>
      <c r="G521" s="237"/>
      <c r="H521" s="240">
        <v>32.799999999999997</v>
      </c>
      <c r="I521" s="241"/>
      <c r="J521" s="237"/>
      <c r="K521" s="237"/>
      <c r="L521" s="242"/>
      <c r="M521" s="243"/>
      <c r="N521" s="244"/>
      <c r="O521" s="244"/>
      <c r="P521" s="244"/>
      <c r="Q521" s="244"/>
      <c r="R521" s="244"/>
      <c r="S521" s="244"/>
      <c r="T521" s="245"/>
      <c r="AT521" s="246" t="s">
        <v>287</v>
      </c>
      <c r="AU521" s="246" t="s">
        <v>90</v>
      </c>
      <c r="AV521" s="12" t="s">
        <v>90</v>
      </c>
      <c r="AW521" s="12" t="s">
        <v>40</v>
      </c>
      <c r="AX521" s="12" t="s">
        <v>79</v>
      </c>
      <c r="AY521" s="246" t="s">
        <v>174</v>
      </c>
    </row>
    <row r="522" s="12" customFormat="1">
      <c r="B522" s="236"/>
      <c r="C522" s="237"/>
      <c r="D522" s="230" t="s">
        <v>287</v>
      </c>
      <c r="E522" s="238" t="s">
        <v>1</v>
      </c>
      <c r="F522" s="239" t="s">
        <v>1859</v>
      </c>
      <c r="G522" s="237"/>
      <c r="H522" s="240">
        <v>8</v>
      </c>
      <c r="I522" s="241"/>
      <c r="J522" s="237"/>
      <c r="K522" s="237"/>
      <c r="L522" s="242"/>
      <c r="M522" s="243"/>
      <c r="N522" s="244"/>
      <c r="O522" s="244"/>
      <c r="P522" s="244"/>
      <c r="Q522" s="244"/>
      <c r="R522" s="244"/>
      <c r="S522" s="244"/>
      <c r="T522" s="245"/>
      <c r="AT522" s="246" t="s">
        <v>287</v>
      </c>
      <c r="AU522" s="246" t="s">
        <v>90</v>
      </c>
      <c r="AV522" s="12" t="s">
        <v>90</v>
      </c>
      <c r="AW522" s="12" t="s">
        <v>40</v>
      </c>
      <c r="AX522" s="12" t="s">
        <v>79</v>
      </c>
      <c r="AY522" s="246" t="s">
        <v>174</v>
      </c>
    </row>
    <row r="523" s="12" customFormat="1">
      <c r="B523" s="236"/>
      <c r="C523" s="237"/>
      <c r="D523" s="230" t="s">
        <v>287</v>
      </c>
      <c r="E523" s="238" t="s">
        <v>1</v>
      </c>
      <c r="F523" s="239" t="s">
        <v>1528</v>
      </c>
      <c r="G523" s="237"/>
      <c r="H523" s="240">
        <v>86.400000000000006</v>
      </c>
      <c r="I523" s="241"/>
      <c r="J523" s="237"/>
      <c r="K523" s="237"/>
      <c r="L523" s="242"/>
      <c r="M523" s="243"/>
      <c r="N523" s="244"/>
      <c r="O523" s="244"/>
      <c r="P523" s="244"/>
      <c r="Q523" s="244"/>
      <c r="R523" s="244"/>
      <c r="S523" s="244"/>
      <c r="T523" s="245"/>
      <c r="AT523" s="246" t="s">
        <v>287</v>
      </c>
      <c r="AU523" s="246" t="s">
        <v>90</v>
      </c>
      <c r="AV523" s="12" t="s">
        <v>90</v>
      </c>
      <c r="AW523" s="12" t="s">
        <v>40</v>
      </c>
      <c r="AX523" s="12" t="s">
        <v>79</v>
      </c>
      <c r="AY523" s="246" t="s">
        <v>174</v>
      </c>
    </row>
    <row r="524" s="12" customFormat="1">
      <c r="B524" s="236"/>
      <c r="C524" s="237"/>
      <c r="D524" s="230" t="s">
        <v>287</v>
      </c>
      <c r="E524" s="238" t="s">
        <v>1</v>
      </c>
      <c r="F524" s="239" t="s">
        <v>1529</v>
      </c>
      <c r="G524" s="237"/>
      <c r="H524" s="240">
        <v>112</v>
      </c>
      <c r="I524" s="241"/>
      <c r="J524" s="237"/>
      <c r="K524" s="237"/>
      <c r="L524" s="242"/>
      <c r="M524" s="243"/>
      <c r="N524" s="244"/>
      <c r="O524" s="244"/>
      <c r="P524" s="244"/>
      <c r="Q524" s="244"/>
      <c r="R524" s="244"/>
      <c r="S524" s="244"/>
      <c r="T524" s="245"/>
      <c r="AT524" s="246" t="s">
        <v>287</v>
      </c>
      <c r="AU524" s="246" t="s">
        <v>90</v>
      </c>
      <c r="AV524" s="12" t="s">
        <v>90</v>
      </c>
      <c r="AW524" s="12" t="s">
        <v>40</v>
      </c>
      <c r="AX524" s="12" t="s">
        <v>79</v>
      </c>
      <c r="AY524" s="246" t="s">
        <v>174</v>
      </c>
    </row>
    <row r="525" s="12" customFormat="1">
      <c r="B525" s="236"/>
      <c r="C525" s="237"/>
      <c r="D525" s="230" t="s">
        <v>287</v>
      </c>
      <c r="E525" s="238" t="s">
        <v>1</v>
      </c>
      <c r="F525" s="239" t="s">
        <v>1530</v>
      </c>
      <c r="G525" s="237"/>
      <c r="H525" s="240">
        <v>60.799999999999997</v>
      </c>
      <c r="I525" s="241"/>
      <c r="J525" s="237"/>
      <c r="K525" s="237"/>
      <c r="L525" s="242"/>
      <c r="M525" s="243"/>
      <c r="N525" s="244"/>
      <c r="O525" s="244"/>
      <c r="P525" s="244"/>
      <c r="Q525" s="244"/>
      <c r="R525" s="244"/>
      <c r="S525" s="244"/>
      <c r="T525" s="245"/>
      <c r="AT525" s="246" t="s">
        <v>287</v>
      </c>
      <c r="AU525" s="246" t="s">
        <v>90</v>
      </c>
      <c r="AV525" s="12" t="s">
        <v>90</v>
      </c>
      <c r="AW525" s="12" t="s">
        <v>40</v>
      </c>
      <c r="AX525" s="12" t="s">
        <v>79</v>
      </c>
      <c r="AY525" s="246" t="s">
        <v>174</v>
      </c>
    </row>
    <row r="526" s="12" customFormat="1">
      <c r="B526" s="236"/>
      <c r="C526" s="237"/>
      <c r="D526" s="230" t="s">
        <v>287</v>
      </c>
      <c r="E526" s="238" t="s">
        <v>1</v>
      </c>
      <c r="F526" s="239" t="s">
        <v>1531</v>
      </c>
      <c r="G526" s="237"/>
      <c r="H526" s="240">
        <v>40</v>
      </c>
      <c r="I526" s="241"/>
      <c r="J526" s="237"/>
      <c r="K526" s="237"/>
      <c r="L526" s="242"/>
      <c r="M526" s="243"/>
      <c r="N526" s="244"/>
      <c r="O526" s="244"/>
      <c r="P526" s="244"/>
      <c r="Q526" s="244"/>
      <c r="R526" s="244"/>
      <c r="S526" s="244"/>
      <c r="T526" s="245"/>
      <c r="AT526" s="246" t="s">
        <v>287</v>
      </c>
      <c r="AU526" s="246" t="s">
        <v>90</v>
      </c>
      <c r="AV526" s="12" t="s">
        <v>90</v>
      </c>
      <c r="AW526" s="12" t="s">
        <v>40</v>
      </c>
      <c r="AX526" s="12" t="s">
        <v>79</v>
      </c>
      <c r="AY526" s="246" t="s">
        <v>174</v>
      </c>
    </row>
    <row r="527" s="12" customFormat="1">
      <c r="B527" s="236"/>
      <c r="C527" s="237"/>
      <c r="D527" s="230" t="s">
        <v>287</v>
      </c>
      <c r="E527" s="238" t="s">
        <v>1</v>
      </c>
      <c r="F527" s="239" t="s">
        <v>1532</v>
      </c>
      <c r="G527" s="237"/>
      <c r="H527" s="240">
        <v>26.399999999999999</v>
      </c>
      <c r="I527" s="241"/>
      <c r="J527" s="237"/>
      <c r="K527" s="237"/>
      <c r="L527" s="242"/>
      <c r="M527" s="243"/>
      <c r="N527" s="244"/>
      <c r="O527" s="244"/>
      <c r="P527" s="244"/>
      <c r="Q527" s="244"/>
      <c r="R527" s="244"/>
      <c r="S527" s="244"/>
      <c r="T527" s="245"/>
      <c r="AT527" s="246" t="s">
        <v>287</v>
      </c>
      <c r="AU527" s="246" t="s">
        <v>90</v>
      </c>
      <c r="AV527" s="12" t="s">
        <v>90</v>
      </c>
      <c r="AW527" s="12" t="s">
        <v>40</v>
      </c>
      <c r="AX527" s="12" t="s">
        <v>79</v>
      </c>
      <c r="AY527" s="246" t="s">
        <v>174</v>
      </c>
    </row>
    <row r="528" s="12" customFormat="1">
      <c r="B528" s="236"/>
      <c r="C528" s="237"/>
      <c r="D528" s="230" t="s">
        <v>287</v>
      </c>
      <c r="E528" s="238" t="s">
        <v>1</v>
      </c>
      <c r="F528" s="239" t="s">
        <v>1533</v>
      </c>
      <c r="G528" s="237"/>
      <c r="H528" s="240">
        <v>82.400000000000006</v>
      </c>
      <c r="I528" s="241"/>
      <c r="J528" s="237"/>
      <c r="K528" s="237"/>
      <c r="L528" s="242"/>
      <c r="M528" s="243"/>
      <c r="N528" s="244"/>
      <c r="O528" s="244"/>
      <c r="P528" s="244"/>
      <c r="Q528" s="244"/>
      <c r="R528" s="244"/>
      <c r="S528" s="244"/>
      <c r="T528" s="245"/>
      <c r="AT528" s="246" t="s">
        <v>287</v>
      </c>
      <c r="AU528" s="246" t="s">
        <v>90</v>
      </c>
      <c r="AV528" s="12" t="s">
        <v>90</v>
      </c>
      <c r="AW528" s="12" t="s">
        <v>40</v>
      </c>
      <c r="AX528" s="12" t="s">
        <v>79</v>
      </c>
      <c r="AY528" s="246" t="s">
        <v>174</v>
      </c>
    </row>
    <row r="529" s="12" customFormat="1">
      <c r="B529" s="236"/>
      <c r="C529" s="237"/>
      <c r="D529" s="230" t="s">
        <v>287</v>
      </c>
      <c r="E529" s="238" t="s">
        <v>1</v>
      </c>
      <c r="F529" s="239" t="s">
        <v>1860</v>
      </c>
      <c r="G529" s="237"/>
      <c r="H529" s="240">
        <v>184</v>
      </c>
      <c r="I529" s="241"/>
      <c r="J529" s="237"/>
      <c r="K529" s="237"/>
      <c r="L529" s="242"/>
      <c r="M529" s="243"/>
      <c r="N529" s="244"/>
      <c r="O529" s="244"/>
      <c r="P529" s="244"/>
      <c r="Q529" s="244"/>
      <c r="R529" s="244"/>
      <c r="S529" s="244"/>
      <c r="T529" s="245"/>
      <c r="AT529" s="246" t="s">
        <v>287</v>
      </c>
      <c r="AU529" s="246" t="s">
        <v>90</v>
      </c>
      <c r="AV529" s="12" t="s">
        <v>90</v>
      </c>
      <c r="AW529" s="12" t="s">
        <v>40</v>
      </c>
      <c r="AX529" s="12" t="s">
        <v>79</v>
      </c>
      <c r="AY529" s="246" t="s">
        <v>174</v>
      </c>
    </row>
    <row r="530" s="12" customFormat="1">
      <c r="B530" s="236"/>
      <c r="C530" s="237"/>
      <c r="D530" s="230" t="s">
        <v>287</v>
      </c>
      <c r="E530" s="238" t="s">
        <v>1</v>
      </c>
      <c r="F530" s="239" t="s">
        <v>1535</v>
      </c>
      <c r="G530" s="237"/>
      <c r="H530" s="240">
        <v>34.399999999999999</v>
      </c>
      <c r="I530" s="241"/>
      <c r="J530" s="237"/>
      <c r="K530" s="237"/>
      <c r="L530" s="242"/>
      <c r="M530" s="243"/>
      <c r="N530" s="244"/>
      <c r="O530" s="244"/>
      <c r="P530" s="244"/>
      <c r="Q530" s="244"/>
      <c r="R530" s="244"/>
      <c r="S530" s="244"/>
      <c r="T530" s="245"/>
      <c r="AT530" s="246" t="s">
        <v>287</v>
      </c>
      <c r="AU530" s="246" t="s">
        <v>90</v>
      </c>
      <c r="AV530" s="12" t="s">
        <v>90</v>
      </c>
      <c r="AW530" s="12" t="s">
        <v>40</v>
      </c>
      <c r="AX530" s="12" t="s">
        <v>79</v>
      </c>
      <c r="AY530" s="246" t="s">
        <v>174</v>
      </c>
    </row>
    <row r="531" s="12" customFormat="1">
      <c r="B531" s="236"/>
      <c r="C531" s="237"/>
      <c r="D531" s="230" t="s">
        <v>287</v>
      </c>
      <c r="E531" s="238" t="s">
        <v>1</v>
      </c>
      <c r="F531" s="239" t="s">
        <v>1536</v>
      </c>
      <c r="G531" s="237"/>
      <c r="H531" s="240">
        <v>524.15999999999997</v>
      </c>
      <c r="I531" s="241"/>
      <c r="J531" s="237"/>
      <c r="K531" s="237"/>
      <c r="L531" s="242"/>
      <c r="M531" s="243"/>
      <c r="N531" s="244"/>
      <c r="O531" s="244"/>
      <c r="P531" s="244"/>
      <c r="Q531" s="244"/>
      <c r="R531" s="244"/>
      <c r="S531" s="244"/>
      <c r="T531" s="245"/>
      <c r="AT531" s="246" t="s">
        <v>287</v>
      </c>
      <c r="AU531" s="246" t="s">
        <v>90</v>
      </c>
      <c r="AV531" s="12" t="s">
        <v>90</v>
      </c>
      <c r="AW531" s="12" t="s">
        <v>40</v>
      </c>
      <c r="AX531" s="12" t="s">
        <v>87</v>
      </c>
      <c r="AY531" s="246" t="s">
        <v>174</v>
      </c>
    </row>
    <row r="532" s="1" customFormat="1" ht="16.5" customHeight="1">
      <c r="B532" s="37"/>
      <c r="C532" s="218" t="s">
        <v>504</v>
      </c>
      <c r="D532" s="218" t="s">
        <v>175</v>
      </c>
      <c r="E532" s="219" t="s">
        <v>1865</v>
      </c>
      <c r="F532" s="220" t="s">
        <v>1866</v>
      </c>
      <c r="G532" s="221" t="s">
        <v>305</v>
      </c>
      <c r="H532" s="222">
        <v>1769.04</v>
      </c>
      <c r="I532" s="223"/>
      <c r="J532" s="224">
        <f>ROUND(I532*H532,2)</f>
        <v>0</v>
      </c>
      <c r="K532" s="220" t="s">
        <v>274</v>
      </c>
      <c r="L532" s="42"/>
      <c r="M532" s="225" t="s">
        <v>1</v>
      </c>
      <c r="N532" s="226" t="s">
        <v>50</v>
      </c>
      <c r="O532" s="78"/>
      <c r="P532" s="227">
        <f>O532*H532</f>
        <v>0</v>
      </c>
      <c r="Q532" s="227">
        <v>0.00060999999999999997</v>
      </c>
      <c r="R532" s="227">
        <f>Q532*H532</f>
        <v>1.0791143999999999</v>
      </c>
      <c r="S532" s="227">
        <v>0</v>
      </c>
      <c r="T532" s="228">
        <f>S532*H532</f>
        <v>0</v>
      </c>
      <c r="AR532" s="15" t="s">
        <v>192</v>
      </c>
      <c r="AT532" s="15" t="s">
        <v>175</v>
      </c>
      <c r="AU532" s="15" t="s">
        <v>90</v>
      </c>
      <c r="AY532" s="15" t="s">
        <v>174</v>
      </c>
      <c r="BE532" s="229">
        <f>IF(N532="základní",J532,0)</f>
        <v>0</v>
      </c>
      <c r="BF532" s="229">
        <f>IF(N532="snížená",J532,0)</f>
        <v>0</v>
      </c>
      <c r="BG532" s="229">
        <f>IF(N532="zákl. přenesená",J532,0)</f>
        <v>0</v>
      </c>
      <c r="BH532" s="229">
        <f>IF(N532="sníž. přenesená",J532,0)</f>
        <v>0</v>
      </c>
      <c r="BI532" s="229">
        <f>IF(N532="nulová",J532,0)</f>
        <v>0</v>
      </c>
      <c r="BJ532" s="15" t="s">
        <v>87</v>
      </c>
      <c r="BK532" s="229">
        <f>ROUND(I532*H532,2)</f>
        <v>0</v>
      </c>
      <c r="BL532" s="15" t="s">
        <v>192</v>
      </c>
      <c r="BM532" s="15" t="s">
        <v>1867</v>
      </c>
    </row>
    <row r="533" s="1" customFormat="1">
      <c r="B533" s="37"/>
      <c r="C533" s="38"/>
      <c r="D533" s="230" t="s">
        <v>181</v>
      </c>
      <c r="E533" s="38"/>
      <c r="F533" s="231" t="s">
        <v>1868</v>
      </c>
      <c r="G533" s="38"/>
      <c r="H533" s="38"/>
      <c r="I533" s="142"/>
      <c r="J533" s="38"/>
      <c r="K533" s="38"/>
      <c r="L533" s="42"/>
      <c r="M533" s="232"/>
      <c r="N533" s="78"/>
      <c r="O533" s="78"/>
      <c r="P533" s="78"/>
      <c r="Q533" s="78"/>
      <c r="R533" s="78"/>
      <c r="S533" s="78"/>
      <c r="T533" s="79"/>
      <c r="AT533" s="15" t="s">
        <v>181</v>
      </c>
      <c r="AU533" s="15" t="s">
        <v>90</v>
      </c>
    </row>
    <row r="534" s="12" customFormat="1">
      <c r="B534" s="236"/>
      <c r="C534" s="237"/>
      <c r="D534" s="230" t="s">
        <v>287</v>
      </c>
      <c r="E534" s="238" t="s">
        <v>1</v>
      </c>
      <c r="F534" s="239" t="s">
        <v>1869</v>
      </c>
      <c r="G534" s="237"/>
      <c r="H534" s="240">
        <v>2508.3000000000002</v>
      </c>
      <c r="I534" s="241"/>
      <c r="J534" s="237"/>
      <c r="K534" s="237"/>
      <c r="L534" s="242"/>
      <c r="M534" s="243"/>
      <c r="N534" s="244"/>
      <c r="O534" s="244"/>
      <c r="P534" s="244"/>
      <c r="Q534" s="244"/>
      <c r="R534" s="244"/>
      <c r="S534" s="244"/>
      <c r="T534" s="245"/>
      <c r="AT534" s="246" t="s">
        <v>287</v>
      </c>
      <c r="AU534" s="246" t="s">
        <v>90</v>
      </c>
      <c r="AV534" s="12" t="s">
        <v>90</v>
      </c>
      <c r="AW534" s="12" t="s">
        <v>40</v>
      </c>
      <c r="AX534" s="12" t="s">
        <v>79</v>
      </c>
      <c r="AY534" s="246" t="s">
        <v>174</v>
      </c>
    </row>
    <row r="535" s="12" customFormat="1">
      <c r="B535" s="236"/>
      <c r="C535" s="237"/>
      <c r="D535" s="230" t="s">
        <v>287</v>
      </c>
      <c r="E535" s="238" t="s">
        <v>1</v>
      </c>
      <c r="F535" s="239" t="s">
        <v>1870</v>
      </c>
      <c r="G535" s="237"/>
      <c r="H535" s="240">
        <v>110.7</v>
      </c>
      <c r="I535" s="241"/>
      <c r="J535" s="237"/>
      <c r="K535" s="237"/>
      <c r="L535" s="242"/>
      <c r="M535" s="243"/>
      <c r="N535" s="244"/>
      <c r="O535" s="244"/>
      <c r="P535" s="244"/>
      <c r="Q535" s="244"/>
      <c r="R535" s="244"/>
      <c r="S535" s="244"/>
      <c r="T535" s="245"/>
      <c r="AT535" s="246" t="s">
        <v>287</v>
      </c>
      <c r="AU535" s="246" t="s">
        <v>90</v>
      </c>
      <c r="AV535" s="12" t="s">
        <v>90</v>
      </c>
      <c r="AW535" s="12" t="s">
        <v>40</v>
      </c>
      <c r="AX535" s="12" t="s">
        <v>79</v>
      </c>
      <c r="AY535" s="246" t="s">
        <v>174</v>
      </c>
    </row>
    <row r="536" s="12" customFormat="1">
      <c r="B536" s="236"/>
      <c r="C536" s="237"/>
      <c r="D536" s="230" t="s">
        <v>287</v>
      </c>
      <c r="E536" s="238" t="s">
        <v>1</v>
      </c>
      <c r="F536" s="239" t="s">
        <v>1871</v>
      </c>
      <c r="G536" s="237"/>
      <c r="H536" s="240">
        <v>27</v>
      </c>
      <c r="I536" s="241"/>
      <c r="J536" s="237"/>
      <c r="K536" s="237"/>
      <c r="L536" s="242"/>
      <c r="M536" s="243"/>
      <c r="N536" s="244"/>
      <c r="O536" s="244"/>
      <c r="P536" s="244"/>
      <c r="Q536" s="244"/>
      <c r="R536" s="244"/>
      <c r="S536" s="244"/>
      <c r="T536" s="245"/>
      <c r="AT536" s="246" t="s">
        <v>287</v>
      </c>
      <c r="AU536" s="246" t="s">
        <v>90</v>
      </c>
      <c r="AV536" s="12" t="s">
        <v>90</v>
      </c>
      <c r="AW536" s="12" t="s">
        <v>40</v>
      </c>
      <c r="AX536" s="12" t="s">
        <v>79</v>
      </c>
      <c r="AY536" s="246" t="s">
        <v>174</v>
      </c>
    </row>
    <row r="537" s="12" customFormat="1">
      <c r="B537" s="236"/>
      <c r="C537" s="237"/>
      <c r="D537" s="230" t="s">
        <v>287</v>
      </c>
      <c r="E537" s="238" t="s">
        <v>1</v>
      </c>
      <c r="F537" s="239" t="s">
        <v>1872</v>
      </c>
      <c r="G537" s="237"/>
      <c r="H537" s="240">
        <v>291.60000000000002</v>
      </c>
      <c r="I537" s="241"/>
      <c r="J537" s="237"/>
      <c r="K537" s="237"/>
      <c r="L537" s="242"/>
      <c r="M537" s="243"/>
      <c r="N537" s="244"/>
      <c r="O537" s="244"/>
      <c r="P537" s="244"/>
      <c r="Q537" s="244"/>
      <c r="R537" s="244"/>
      <c r="S537" s="244"/>
      <c r="T537" s="245"/>
      <c r="AT537" s="246" t="s">
        <v>287</v>
      </c>
      <c r="AU537" s="246" t="s">
        <v>90</v>
      </c>
      <c r="AV537" s="12" t="s">
        <v>90</v>
      </c>
      <c r="AW537" s="12" t="s">
        <v>40</v>
      </c>
      <c r="AX537" s="12" t="s">
        <v>79</v>
      </c>
      <c r="AY537" s="246" t="s">
        <v>174</v>
      </c>
    </row>
    <row r="538" s="12" customFormat="1">
      <c r="B538" s="236"/>
      <c r="C538" s="237"/>
      <c r="D538" s="230" t="s">
        <v>287</v>
      </c>
      <c r="E538" s="238" t="s">
        <v>1</v>
      </c>
      <c r="F538" s="239" t="s">
        <v>1873</v>
      </c>
      <c r="G538" s="237"/>
      <c r="H538" s="240">
        <v>378</v>
      </c>
      <c r="I538" s="241"/>
      <c r="J538" s="237"/>
      <c r="K538" s="237"/>
      <c r="L538" s="242"/>
      <c r="M538" s="243"/>
      <c r="N538" s="244"/>
      <c r="O538" s="244"/>
      <c r="P538" s="244"/>
      <c r="Q538" s="244"/>
      <c r="R538" s="244"/>
      <c r="S538" s="244"/>
      <c r="T538" s="245"/>
      <c r="AT538" s="246" t="s">
        <v>287</v>
      </c>
      <c r="AU538" s="246" t="s">
        <v>90</v>
      </c>
      <c r="AV538" s="12" t="s">
        <v>90</v>
      </c>
      <c r="AW538" s="12" t="s">
        <v>40</v>
      </c>
      <c r="AX538" s="12" t="s">
        <v>79</v>
      </c>
      <c r="AY538" s="246" t="s">
        <v>174</v>
      </c>
    </row>
    <row r="539" s="12" customFormat="1">
      <c r="B539" s="236"/>
      <c r="C539" s="237"/>
      <c r="D539" s="230" t="s">
        <v>287</v>
      </c>
      <c r="E539" s="238" t="s">
        <v>1</v>
      </c>
      <c r="F539" s="239" t="s">
        <v>1874</v>
      </c>
      <c r="G539" s="237"/>
      <c r="H539" s="240">
        <v>205.19999999999999</v>
      </c>
      <c r="I539" s="241"/>
      <c r="J539" s="237"/>
      <c r="K539" s="237"/>
      <c r="L539" s="242"/>
      <c r="M539" s="243"/>
      <c r="N539" s="244"/>
      <c r="O539" s="244"/>
      <c r="P539" s="244"/>
      <c r="Q539" s="244"/>
      <c r="R539" s="244"/>
      <c r="S539" s="244"/>
      <c r="T539" s="245"/>
      <c r="AT539" s="246" t="s">
        <v>287</v>
      </c>
      <c r="AU539" s="246" t="s">
        <v>90</v>
      </c>
      <c r="AV539" s="12" t="s">
        <v>90</v>
      </c>
      <c r="AW539" s="12" t="s">
        <v>40</v>
      </c>
      <c r="AX539" s="12" t="s">
        <v>79</v>
      </c>
      <c r="AY539" s="246" t="s">
        <v>174</v>
      </c>
    </row>
    <row r="540" s="12" customFormat="1">
      <c r="B540" s="236"/>
      <c r="C540" s="237"/>
      <c r="D540" s="230" t="s">
        <v>287</v>
      </c>
      <c r="E540" s="238" t="s">
        <v>1</v>
      </c>
      <c r="F540" s="239" t="s">
        <v>1875</v>
      </c>
      <c r="G540" s="237"/>
      <c r="H540" s="240">
        <v>135</v>
      </c>
      <c r="I540" s="241"/>
      <c r="J540" s="237"/>
      <c r="K540" s="237"/>
      <c r="L540" s="242"/>
      <c r="M540" s="243"/>
      <c r="N540" s="244"/>
      <c r="O540" s="244"/>
      <c r="P540" s="244"/>
      <c r="Q540" s="244"/>
      <c r="R540" s="244"/>
      <c r="S540" s="244"/>
      <c r="T540" s="245"/>
      <c r="AT540" s="246" t="s">
        <v>287</v>
      </c>
      <c r="AU540" s="246" t="s">
        <v>90</v>
      </c>
      <c r="AV540" s="12" t="s">
        <v>90</v>
      </c>
      <c r="AW540" s="12" t="s">
        <v>40</v>
      </c>
      <c r="AX540" s="12" t="s">
        <v>79</v>
      </c>
      <c r="AY540" s="246" t="s">
        <v>174</v>
      </c>
    </row>
    <row r="541" s="12" customFormat="1">
      <c r="B541" s="236"/>
      <c r="C541" s="237"/>
      <c r="D541" s="230" t="s">
        <v>287</v>
      </c>
      <c r="E541" s="238" t="s">
        <v>1</v>
      </c>
      <c r="F541" s="239" t="s">
        <v>1876</v>
      </c>
      <c r="G541" s="237"/>
      <c r="H541" s="240">
        <v>89.099999999999994</v>
      </c>
      <c r="I541" s="241"/>
      <c r="J541" s="237"/>
      <c r="K541" s="237"/>
      <c r="L541" s="242"/>
      <c r="M541" s="243"/>
      <c r="N541" s="244"/>
      <c r="O541" s="244"/>
      <c r="P541" s="244"/>
      <c r="Q541" s="244"/>
      <c r="R541" s="244"/>
      <c r="S541" s="244"/>
      <c r="T541" s="245"/>
      <c r="AT541" s="246" t="s">
        <v>287</v>
      </c>
      <c r="AU541" s="246" t="s">
        <v>90</v>
      </c>
      <c r="AV541" s="12" t="s">
        <v>90</v>
      </c>
      <c r="AW541" s="12" t="s">
        <v>40</v>
      </c>
      <c r="AX541" s="12" t="s">
        <v>79</v>
      </c>
      <c r="AY541" s="246" t="s">
        <v>174</v>
      </c>
    </row>
    <row r="542" s="12" customFormat="1">
      <c r="B542" s="236"/>
      <c r="C542" s="237"/>
      <c r="D542" s="230" t="s">
        <v>287</v>
      </c>
      <c r="E542" s="238" t="s">
        <v>1</v>
      </c>
      <c r="F542" s="239" t="s">
        <v>1877</v>
      </c>
      <c r="G542" s="237"/>
      <c r="H542" s="240">
        <v>278.10000000000002</v>
      </c>
      <c r="I542" s="241"/>
      <c r="J542" s="237"/>
      <c r="K542" s="237"/>
      <c r="L542" s="242"/>
      <c r="M542" s="243"/>
      <c r="N542" s="244"/>
      <c r="O542" s="244"/>
      <c r="P542" s="244"/>
      <c r="Q542" s="244"/>
      <c r="R542" s="244"/>
      <c r="S542" s="244"/>
      <c r="T542" s="245"/>
      <c r="AT542" s="246" t="s">
        <v>287</v>
      </c>
      <c r="AU542" s="246" t="s">
        <v>90</v>
      </c>
      <c r="AV542" s="12" t="s">
        <v>90</v>
      </c>
      <c r="AW542" s="12" t="s">
        <v>40</v>
      </c>
      <c r="AX542" s="12" t="s">
        <v>79</v>
      </c>
      <c r="AY542" s="246" t="s">
        <v>174</v>
      </c>
    </row>
    <row r="543" s="12" customFormat="1">
      <c r="B543" s="236"/>
      <c r="C543" s="237"/>
      <c r="D543" s="230" t="s">
        <v>287</v>
      </c>
      <c r="E543" s="238" t="s">
        <v>1</v>
      </c>
      <c r="F543" s="239" t="s">
        <v>1878</v>
      </c>
      <c r="G543" s="237"/>
      <c r="H543" s="240">
        <v>621</v>
      </c>
      <c r="I543" s="241"/>
      <c r="J543" s="237"/>
      <c r="K543" s="237"/>
      <c r="L543" s="242"/>
      <c r="M543" s="243"/>
      <c r="N543" s="244"/>
      <c r="O543" s="244"/>
      <c r="P543" s="244"/>
      <c r="Q543" s="244"/>
      <c r="R543" s="244"/>
      <c r="S543" s="244"/>
      <c r="T543" s="245"/>
      <c r="AT543" s="246" t="s">
        <v>287</v>
      </c>
      <c r="AU543" s="246" t="s">
        <v>90</v>
      </c>
      <c r="AV543" s="12" t="s">
        <v>90</v>
      </c>
      <c r="AW543" s="12" t="s">
        <v>40</v>
      </c>
      <c r="AX543" s="12" t="s">
        <v>79</v>
      </c>
      <c r="AY543" s="246" t="s">
        <v>174</v>
      </c>
    </row>
    <row r="544" s="12" customFormat="1">
      <c r="B544" s="236"/>
      <c r="C544" s="237"/>
      <c r="D544" s="230" t="s">
        <v>287</v>
      </c>
      <c r="E544" s="238" t="s">
        <v>1</v>
      </c>
      <c r="F544" s="239" t="s">
        <v>1879</v>
      </c>
      <c r="G544" s="237"/>
      <c r="H544" s="240">
        <v>116.09999999999999</v>
      </c>
      <c r="I544" s="241"/>
      <c r="J544" s="237"/>
      <c r="K544" s="237"/>
      <c r="L544" s="242"/>
      <c r="M544" s="243"/>
      <c r="N544" s="244"/>
      <c r="O544" s="244"/>
      <c r="P544" s="244"/>
      <c r="Q544" s="244"/>
      <c r="R544" s="244"/>
      <c r="S544" s="244"/>
      <c r="T544" s="245"/>
      <c r="AT544" s="246" t="s">
        <v>287</v>
      </c>
      <c r="AU544" s="246" t="s">
        <v>90</v>
      </c>
      <c r="AV544" s="12" t="s">
        <v>90</v>
      </c>
      <c r="AW544" s="12" t="s">
        <v>40</v>
      </c>
      <c r="AX544" s="12" t="s">
        <v>79</v>
      </c>
      <c r="AY544" s="246" t="s">
        <v>174</v>
      </c>
    </row>
    <row r="545" s="12" customFormat="1">
      <c r="B545" s="236"/>
      <c r="C545" s="237"/>
      <c r="D545" s="230" t="s">
        <v>287</v>
      </c>
      <c r="E545" s="238" t="s">
        <v>1</v>
      </c>
      <c r="F545" s="239" t="s">
        <v>1880</v>
      </c>
      <c r="G545" s="237"/>
      <c r="H545" s="240">
        <v>1769.04</v>
      </c>
      <c r="I545" s="241"/>
      <c r="J545" s="237"/>
      <c r="K545" s="237"/>
      <c r="L545" s="242"/>
      <c r="M545" s="243"/>
      <c r="N545" s="244"/>
      <c r="O545" s="244"/>
      <c r="P545" s="244"/>
      <c r="Q545" s="244"/>
      <c r="R545" s="244"/>
      <c r="S545" s="244"/>
      <c r="T545" s="245"/>
      <c r="AT545" s="246" t="s">
        <v>287</v>
      </c>
      <c r="AU545" s="246" t="s">
        <v>90</v>
      </c>
      <c r="AV545" s="12" t="s">
        <v>90</v>
      </c>
      <c r="AW545" s="12" t="s">
        <v>40</v>
      </c>
      <c r="AX545" s="12" t="s">
        <v>87</v>
      </c>
      <c r="AY545" s="246" t="s">
        <v>174</v>
      </c>
    </row>
    <row r="546" s="1" customFormat="1" ht="16.5" customHeight="1">
      <c r="B546" s="37"/>
      <c r="C546" s="218" t="s">
        <v>510</v>
      </c>
      <c r="D546" s="218" t="s">
        <v>175</v>
      </c>
      <c r="E546" s="219" t="s">
        <v>1881</v>
      </c>
      <c r="F546" s="220" t="s">
        <v>1882</v>
      </c>
      <c r="G546" s="221" t="s">
        <v>305</v>
      </c>
      <c r="H546" s="222">
        <v>6529.1400000000003</v>
      </c>
      <c r="I546" s="223"/>
      <c r="J546" s="224">
        <f>ROUND(I546*H546,2)</f>
        <v>0</v>
      </c>
      <c r="K546" s="220" t="s">
        <v>274</v>
      </c>
      <c r="L546" s="42"/>
      <c r="M546" s="225" t="s">
        <v>1</v>
      </c>
      <c r="N546" s="226" t="s">
        <v>50</v>
      </c>
      <c r="O546" s="78"/>
      <c r="P546" s="227">
        <f>O546*H546</f>
        <v>0</v>
      </c>
      <c r="Q546" s="227">
        <v>0</v>
      </c>
      <c r="R546" s="227">
        <f>Q546*H546</f>
        <v>0</v>
      </c>
      <c r="S546" s="227">
        <v>0</v>
      </c>
      <c r="T546" s="228">
        <f>S546*H546</f>
        <v>0</v>
      </c>
      <c r="AR546" s="15" t="s">
        <v>192</v>
      </c>
      <c r="AT546" s="15" t="s">
        <v>175</v>
      </c>
      <c r="AU546" s="15" t="s">
        <v>90</v>
      </c>
      <c r="AY546" s="15" t="s">
        <v>174</v>
      </c>
      <c r="BE546" s="229">
        <f>IF(N546="základní",J546,0)</f>
        <v>0</v>
      </c>
      <c r="BF546" s="229">
        <f>IF(N546="snížená",J546,0)</f>
        <v>0</v>
      </c>
      <c r="BG546" s="229">
        <f>IF(N546="zákl. přenesená",J546,0)</f>
        <v>0</v>
      </c>
      <c r="BH546" s="229">
        <f>IF(N546="sníž. přenesená",J546,0)</f>
        <v>0</v>
      </c>
      <c r="BI546" s="229">
        <f>IF(N546="nulová",J546,0)</f>
        <v>0</v>
      </c>
      <c r="BJ546" s="15" t="s">
        <v>87</v>
      </c>
      <c r="BK546" s="229">
        <f>ROUND(I546*H546,2)</f>
        <v>0</v>
      </c>
      <c r="BL546" s="15" t="s">
        <v>192</v>
      </c>
      <c r="BM546" s="15" t="s">
        <v>1883</v>
      </c>
    </row>
    <row r="547" s="1" customFormat="1">
      <c r="B547" s="37"/>
      <c r="C547" s="38"/>
      <c r="D547" s="230" t="s">
        <v>181</v>
      </c>
      <c r="E547" s="38"/>
      <c r="F547" s="231" t="s">
        <v>1884</v>
      </c>
      <c r="G547" s="38"/>
      <c r="H547" s="38"/>
      <c r="I547" s="142"/>
      <c r="J547" s="38"/>
      <c r="K547" s="38"/>
      <c r="L547" s="42"/>
      <c r="M547" s="232"/>
      <c r="N547" s="78"/>
      <c r="O547" s="78"/>
      <c r="P547" s="78"/>
      <c r="Q547" s="78"/>
      <c r="R547" s="78"/>
      <c r="S547" s="78"/>
      <c r="T547" s="79"/>
      <c r="AT547" s="15" t="s">
        <v>181</v>
      </c>
      <c r="AU547" s="15" t="s">
        <v>90</v>
      </c>
    </row>
    <row r="548" s="12" customFormat="1">
      <c r="B548" s="236"/>
      <c r="C548" s="237"/>
      <c r="D548" s="230" t="s">
        <v>287</v>
      </c>
      <c r="E548" s="238" t="s">
        <v>1</v>
      </c>
      <c r="F548" s="239" t="s">
        <v>1869</v>
      </c>
      <c r="G548" s="237"/>
      <c r="H548" s="240">
        <v>2508.3000000000002</v>
      </c>
      <c r="I548" s="241"/>
      <c r="J548" s="237"/>
      <c r="K548" s="237"/>
      <c r="L548" s="242"/>
      <c r="M548" s="243"/>
      <c r="N548" s="244"/>
      <c r="O548" s="244"/>
      <c r="P548" s="244"/>
      <c r="Q548" s="244"/>
      <c r="R548" s="244"/>
      <c r="S548" s="244"/>
      <c r="T548" s="245"/>
      <c r="AT548" s="246" t="s">
        <v>287</v>
      </c>
      <c r="AU548" s="246" t="s">
        <v>90</v>
      </c>
      <c r="AV548" s="12" t="s">
        <v>90</v>
      </c>
      <c r="AW548" s="12" t="s">
        <v>40</v>
      </c>
      <c r="AX548" s="12" t="s">
        <v>79</v>
      </c>
      <c r="AY548" s="246" t="s">
        <v>174</v>
      </c>
    </row>
    <row r="549" s="12" customFormat="1">
      <c r="B549" s="236"/>
      <c r="C549" s="237"/>
      <c r="D549" s="230" t="s">
        <v>287</v>
      </c>
      <c r="E549" s="238" t="s">
        <v>1</v>
      </c>
      <c r="F549" s="239" t="s">
        <v>1870</v>
      </c>
      <c r="G549" s="237"/>
      <c r="H549" s="240">
        <v>110.7</v>
      </c>
      <c r="I549" s="241"/>
      <c r="J549" s="237"/>
      <c r="K549" s="237"/>
      <c r="L549" s="242"/>
      <c r="M549" s="243"/>
      <c r="N549" s="244"/>
      <c r="O549" s="244"/>
      <c r="P549" s="244"/>
      <c r="Q549" s="244"/>
      <c r="R549" s="244"/>
      <c r="S549" s="244"/>
      <c r="T549" s="245"/>
      <c r="AT549" s="246" t="s">
        <v>287</v>
      </c>
      <c r="AU549" s="246" t="s">
        <v>90</v>
      </c>
      <c r="AV549" s="12" t="s">
        <v>90</v>
      </c>
      <c r="AW549" s="12" t="s">
        <v>40</v>
      </c>
      <c r="AX549" s="12" t="s">
        <v>79</v>
      </c>
      <c r="AY549" s="246" t="s">
        <v>174</v>
      </c>
    </row>
    <row r="550" s="12" customFormat="1">
      <c r="B550" s="236"/>
      <c r="C550" s="237"/>
      <c r="D550" s="230" t="s">
        <v>287</v>
      </c>
      <c r="E550" s="238" t="s">
        <v>1</v>
      </c>
      <c r="F550" s="239" t="s">
        <v>1871</v>
      </c>
      <c r="G550" s="237"/>
      <c r="H550" s="240">
        <v>27</v>
      </c>
      <c r="I550" s="241"/>
      <c r="J550" s="237"/>
      <c r="K550" s="237"/>
      <c r="L550" s="242"/>
      <c r="M550" s="243"/>
      <c r="N550" s="244"/>
      <c r="O550" s="244"/>
      <c r="P550" s="244"/>
      <c r="Q550" s="244"/>
      <c r="R550" s="244"/>
      <c r="S550" s="244"/>
      <c r="T550" s="245"/>
      <c r="AT550" s="246" t="s">
        <v>287</v>
      </c>
      <c r="AU550" s="246" t="s">
        <v>90</v>
      </c>
      <c r="AV550" s="12" t="s">
        <v>90</v>
      </c>
      <c r="AW550" s="12" t="s">
        <v>40</v>
      </c>
      <c r="AX550" s="12" t="s">
        <v>79</v>
      </c>
      <c r="AY550" s="246" t="s">
        <v>174</v>
      </c>
    </row>
    <row r="551" s="12" customFormat="1">
      <c r="B551" s="236"/>
      <c r="C551" s="237"/>
      <c r="D551" s="230" t="s">
        <v>287</v>
      </c>
      <c r="E551" s="238" t="s">
        <v>1</v>
      </c>
      <c r="F551" s="239" t="s">
        <v>1872</v>
      </c>
      <c r="G551" s="237"/>
      <c r="H551" s="240">
        <v>291.60000000000002</v>
      </c>
      <c r="I551" s="241"/>
      <c r="J551" s="237"/>
      <c r="K551" s="237"/>
      <c r="L551" s="242"/>
      <c r="M551" s="243"/>
      <c r="N551" s="244"/>
      <c r="O551" s="244"/>
      <c r="P551" s="244"/>
      <c r="Q551" s="244"/>
      <c r="R551" s="244"/>
      <c r="S551" s="244"/>
      <c r="T551" s="245"/>
      <c r="AT551" s="246" t="s">
        <v>287</v>
      </c>
      <c r="AU551" s="246" t="s">
        <v>90</v>
      </c>
      <c r="AV551" s="12" t="s">
        <v>90</v>
      </c>
      <c r="AW551" s="12" t="s">
        <v>40</v>
      </c>
      <c r="AX551" s="12" t="s">
        <v>79</v>
      </c>
      <c r="AY551" s="246" t="s">
        <v>174</v>
      </c>
    </row>
    <row r="552" s="12" customFormat="1">
      <c r="B552" s="236"/>
      <c r="C552" s="237"/>
      <c r="D552" s="230" t="s">
        <v>287</v>
      </c>
      <c r="E552" s="238" t="s">
        <v>1</v>
      </c>
      <c r="F552" s="239" t="s">
        <v>1873</v>
      </c>
      <c r="G552" s="237"/>
      <c r="H552" s="240">
        <v>378</v>
      </c>
      <c r="I552" s="241"/>
      <c r="J552" s="237"/>
      <c r="K552" s="237"/>
      <c r="L552" s="242"/>
      <c r="M552" s="243"/>
      <c r="N552" s="244"/>
      <c r="O552" s="244"/>
      <c r="P552" s="244"/>
      <c r="Q552" s="244"/>
      <c r="R552" s="244"/>
      <c r="S552" s="244"/>
      <c r="T552" s="245"/>
      <c r="AT552" s="246" t="s">
        <v>287</v>
      </c>
      <c r="AU552" s="246" t="s">
        <v>90</v>
      </c>
      <c r="AV552" s="12" t="s">
        <v>90</v>
      </c>
      <c r="AW552" s="12" t="s">
        <v>40</v>
      </c>
      <c r="AX552" s="12" t="s">
        <v>79</v>
      </c>
      <c r="AY552" s="246" t="s">
        <v>174</v>
      </c>
    </row>
    <row r="553" s="12" customFormat="1">
      <c r="B553" s="236"/>
      <c r="C553" s="237"/>
      <c r="D553" s="230" t="s">
        <v>287</v>
      </c>
      <c r="E553" s="238" t="s">
        <v>1</v>
      </c>
      <c r="F553" s="239" t="s">
        <v>1874</v>
      </c>
      <c r="G553" s="237"/>
      <c r="H553" s="240">
        <v>205.19999999999999</v>
      </c>
      <c r="I553" s="241"/>
      <c r="J553" s="237"/>
      <c r="K553" s="237"/>
      <c r="L553" s="242"/>
      <c r="M553" s="243"/>
      <c r="N553" s="244"/>
      <c r="O553" s="244"/>
      <c r="P553" s="244"/>
      <c r="Q553" s="244"/>
      <c r="R553" s="244"/>
      <c r="S553" s="244"/>
      <c r="T553" s="245"/>
      <c r="AT553" s="246" t="s">
        <v>287</v>
      </c>
      <c r="AU553" s="246" t="s">
        <v>90</v>
      </c>
      <c r="AV553" s="12" t="s">
        <v>90</v>
      </c>
      <c r="AW553" s="12" t="s">
        <v>40</v>
      </c>
      <c r="AX553" s="12" t="s">
        <v>79</v>
      </c>
      <c r="AY553" s="246" t="s">
        <v>174</v>
      </c>
    </row>
    <row r="554" s="12" customFormat="1">
      <c r="B554" s="236"/>
      <c r="C554" s="237"/>
      <c r="D554" s="230" t="s">
        <v>287</v>
      </c>
      <c r="E554" s="238" t="s">
        <v>1</v>
      </c>
      <c r="F554" s="239" t="s">
        <v>1875</v>
      </c>
      <c r="G554" s="237"/>
      <c r="H554" s="240">
        <v>135</v>
      </c>
      <c r="I554" s="241"/>
      <c r="J554" s="237"/>
      <c r="K554" s="237"/>
      <c r="L554" s="242"/>
      <c r="M554" s="243"/>
      <c r="N554" s="244"/>
      <c r="O554" s="244"/>
      <c r="P554" s="244"/>
      <c r="Q554" s="244"/>
      <c r="R554" s="244"/>
      <c r="S554" s="244"/>
      <c r="T554" s="245"/>
      <c r="AT554" s="246" t="s">
        <v>287</v>
      </c>
      <c r="AU554" s="246" t="s">
        <v>90</v>
      </c>
      <c r="AV554" s="12" t="s">
        <v>90</v>
      </c>
      <c r="AW554" s="12" t="s">
        <v>40</v>
      </c>
      <c r="AX554" s="12" t="s">
        <v>79</v>
      </c>
      <c r="AY554" s="246" t="s">
        <v>174</v>
      </c>
    </row>
    <row r="555" s="12" customFormat="1">
      <c r="B555" s="236"/>
      <c r="C555" s="237"/>
      <c r="D555" s="230" t="s">
        <v>287</v>
      </c>
      <c r="E555" s="238" t="s">
        <v>1</v>
      </c>
      <c r="F555" s="239" t="s">
        <v>1876</v>
      </c>
      <c r="G555" s="237"/>
      <c r="H555" s="240">
        <v>89.099999999999994</v>
      </c>
      <c r="I555" s="241"/>
      <c r="J555" s="237"/>
      <c r="K555" s="237"/>
      <c r="L555" s="242"/>
      <c r="M555" s="243"/>
      <c r="N555" s="244"/>
      <c r="O555" s="244"/>
      <c r="P555" s="244"/>
      <c r="Q555" s="244"/>
      <c r="R555" s="244"/>
      <c r="S555" s="244"/>
      <c r="T555" s="245"/>
      <c r="AT555" s="246" t="s">
        <v>287</v>
      </c>
      <c r="AU555" s="246" t="s">
        <v>90</v>
      </c>
      <c r="AV555" s="12" t="s">
        <v>90</v>
      </c>
      <c r="AW555" s="12" t="s">
        <v>40</v>
      </c>
      <c r="AX555" s="12" t="s">
        <v>79</v>
      </c>
      <c r="AY555" s="246" t="s">
        <v>174</v>
      </c>
    </row>
    <row r="556" s="12" customFormat="1">
      <c r="B556" s="236"/>
      <c r="C556" s="237"/>
      <c r="D556" s="230" t="s">
        <v>287</v>
      </c>
      <c r="E556" s="238" t="s">
        <v>1</v>
      </c>
      <c r="F556" s="239" t="s">
        <v>1877</v>
      </c>
      <c r="G556" s="237"/>
      <c r="H556" s="240">
        <v>278.10000000000002</v>
      </c>
      <c r="I556" s="241"/>
      <c r="J556" s="237"/>
      <c r="K556" s="237"/>
      <c r="L556" s="242"/>
      <c r="M556" s="243"/>
      <c r="N556" s="244"/>
      <c r="O556" s="244"/>
      <c r="P556" s="244"/>
      <c r="Q556" s="244"/>
      <c r="R556" s="244"/>
      <c r="S556" s="244"/>
      <c r="T556" s="245"/>
      <c r="AT556" s="246" t="s">
        <v>287</v>
      </c>
      <c r="AU556" s="246" t="s">
        <v>90</v>
      </c>
      <c r="AV556" s="12" t="s">
        <v>90</v>
      </c>
      <c r="AW556" s="12" t="s">
        <v>40</v>
      </c>
      <c r="AX556" s="12" t="s">
        <v>79</v>
      </c>
      <c r="AY556" s="246" t="s">
        <v>174</v>
      </c>
    </row>
    <row r="557" s="12" customFormat="1">
      <c r="B557" s="236"/>
      <c r="C557" s="237"/>
      <c r="D557" s="230" t="s">
        <v>287</v>
      </c>
      <c r="E557" s="238" t="s">
        <v>1</v>
      </c>
      <c r="F557" s="239" t="s">
        <v>1878</v>
      </c>
      <c r="G557" s="237"/>
      <c r="H557" s="240">
        <v>621</v>
      </c>
      <c r="I557" s="241"/>
      <c r="J557" s="237"/>
      <c r="K557" s="237"/>
      <c r="L557" s="242"/>
      <c r="M557" s="243"/>
      <c r="N557" s="244"/>
      <c r="O557" s="244"/>
      <c r="P557" s="244"/>
      <c r="Q557" s="244"/>
      <c r="R557" s="244"/>
      <c r="S557" s="244"/>
      <c r="T557" s="245"/>
      <c r="AT557" s="246" t="s">
        <v>287</v>
      </c>
      <c r="AU557" s="246" t="s">
        <v>90</v>
      </c>
      <c r="AV557" s="12" t="s">
        <v>90</v>
      </c>
      <c r="AW557" s="12" t="s">
        <v>40</v>
      </c>
      <c r="AX557" s="12" t="s">
        <v>79</v>
      </c>
      <c r="AY557" s="246" t="s">
        <v>174</v>
      </c>
    </row>
    <row r="558" s="12" customFormat="1">
      <c r="B558" s="236"/>
      <c r="C558" s="237"/>
      <c r="D558" s="230" t="s">
        <v>287</v>
      </c>
      <c r="E558" s="238" t="s">
        <v>1</v>
      </c>
      <c r="F558" s="239" t="s">
        <v>1879</v>
      </c>
      <c r="G558" s="237"/>
      <c r="H558" s="240">
        <v>116.09999999999999</v>
      </c>
      <c r="I558" s="241"/>
      <c r="J558" s="237"/>
      <c r="K558" s="237"/>
      <c r="L558" s="242"/>
      <c r="M558" s="243"/>
      <c r="N558" s="244"/>
      <c r="O558" s="244"/>
      <c r="P558" s="244"/>
      <c r="Q558" s="244"/>
      <c r="R558" s="244"/>
      <c r="S558" s="244"/>
      <c r="T558" s="245"/>
      <c r="AT558" s="246" t="s">
        <v>287</v>
      </c>
      <c r="AU558" s="246" t="s">
        <v>90</v>
      </c>
      <c r="AV558" s="12" t="s">
        <v>90</v>
      </c>
      <c r="AW558" s="12" t="s">
        <v>40</v>
      </c>
      <c r="AX558" s="12" t="s">
        <v>79</v>
      </c>
      <c r="AY558" s="246" t="s">
        <v>174</v>
      </c>
    </row>
    <row r="559" s="12" customFormat="1">
      <c r="B559" s="236"/>
      <c r="C559" s="237"/>
      <c r="D559" s="230" t="s">
        <v>287</v>
      </c>
      <c r="E559" s="238" t="s">
        <v>1</v>
      </c>
      <c r="F559" s="239" t="s">
        <v>1880</v>
      </c>
      <c r="G559" s="237"/>
      <c r="H559" s="240">
        <v>1769.04</v>
      </c>
      <c r="I559" s="241"/>
      <c r="J559" s="237"/>
      <c r="K559" s="237"/>
      <c r="L559" s="242"/>
      <c r="M559" s="243"/>
      <c r="N559" s="244"/>
      <c r="O559" s="244"/>
      <c r="P559" s="244"/>
      <c r="Q559" s="244"/>
      <c r="R559" s="244"/>
      <c r="S559" s="244"/>
      <c r="T559" s="245"/>
      <c r="AT559" s="246" t="s">
        <v>287</v>
      </c>
      <c r="AU559" s="246" t="s">
        <v>90</v>
      </c>
      <c r="AV559" s="12" t="s">
        <v>90</v>
      </c>
      <c r="AW559" s="12" t="s">
        <v>40</v>
      </c>
      <c r="AX559" s="12" t="s">
        <v>79</v>
      </c>
      <c r="AY559" s="246" t="s">
        <v>174</v>
      </c>
    </row>
    <row r="560" s="1" customFormat="1" ht="16.5" customHeight="1">
      <c r="B560" s="37"/>
      <c r="C560" s="218" t="s">
        <v>516</v>
      </c>
      <c r="D560" s="218" t="s">
        <v>175</v>
      </c>
      <c r="E560" s="219" t="s">
        <v>1885</v>
      </c>
      <c r="F560" s="220" t="s">
        <v>1886</v>
      </c>
      <c r="G560" s="221" t="s">
        <v>305</v>
      </c>
      <c r="H560" s="222">
        <v>851.75999999999999</v>
      </c>
      <c r="I560" s="223"/>
      <c r="J560" s="224">
        <f>ROUND(I560*H560,2)</f>
        <v>0</v>
      </c>
      <c r="K560" s="220" t="s">
        <v>274</v>
      </c>
      <c r="L560" s="42"/>
      <c r="M560" s="225" t="s">
        <v>1</v>
      </c>
      <c r="N560" s="226" t="s">
        <v>50</v>
      </c>
      <c r="O560" s="78"/>
      <c r="P560" s="227">
        <f>O560*H560</f>
        <v>0</v>
      </c>
      <c r="Q560" s="227">
        <v>0</v>
      </c>
      <c r="R560" s="227">
        <f>Q560*H560</f>
        <v>0</v>
      </c>
      <c r="S560" s="227">
        <v>0</v>
      </c>
      <c r="T560" s="228">
        <f>S560*H560</f>
        <v>0</v>
      </c>
      <c r="AR560" s="15" t="s">
        <v>192</v>
      </c>
      <c r="AT560" s="15" t="s">
        <v>175</v>
      </c>
      <c r="AU560" s="15" t="s">
        <v>90</v>
      </c>
      <c r="AY560" s="15" t="s">
        <v>174</v>
      </c>
      <c r="BE560" s="229">
        <f>IF(N560="základní",J560,0)</f>
        <v>0</v>
      </c>
      <c r="BF560" s="229">
        <f>IF(N560="snížená",J560,0)</f>
        <v>0</v>
      </c>
      <c r="BG560" s="229">
        <f>IF(N560="zákl. přenesená",J560,0)</f>
        <v>0</v>
      </c>
      <c r="BH560" s="229">
        <f>IF(N560="sníž. přenesená",J560,0)</f>
        <v>0</v>
      </c>
      <c r="BI560" s="229">
        <f>IF(N560="nulová",J560,0)</f>
        <v>0</v>
      </c>
      <c r="BJ560" s="15" t="s">
        <v>87</v>
      </c>
      <c r="BK560" s="229">
        <f>ROUND(I560*H560,2)</f>
        <v>0</v>
      </c>
      <c r="BL560" s="15" t="s">
        <v>192</v>
      </c>
      <c r="BM560" s="15" t="s">
        <v>1887</v>
      </c>
    </row>
    <row r="561" s="1" customFormat="1">
      <c r="B561" s="37"/>
      <c r="C561" s="38"/>
      <c r="D561" s="230" t="s">
        <v>181</v>
      </c>
      <c r="E561" s="38"/>
      <c r="F561" s="231" t="s">
        <v>1888</v>
      </c>
      <c r="G561" s="38"/>
      <c r="H561" s="38"/>
      <c r="I561" s="142"/>
      <c r="J561" s="38"/>
      <c r="K561" s="38"/>
      <c r="L561" s="42"/>
      <c r="M561" s="232"/>
      <c r="N561" s="78"/>
      <c r="O561" s="78"/>
      <c r="P561" s="78"/>
      <c r="Q561" s="78"/>
      <c r="R561" s="78"/>
      <c r="S561" s="78"/>
      <c r="T561" s="79"/>
      <c r="AT561" s="15" t="s">
        <v>181</v>
      </c>
      <c r="AU561" s="15" t="s">
        <v>90</v>
      </c>
    </row>
    <row r="562" s="12" customFormat="1">
      <c r="B562" s="236"/>
      <c r="C562" s="237"/>
      <c r="D562" s="230" t="s">
        <v>287</v>
      </c>
      <c r="E562" s="238" t="s">
        <v>1</v>
      </c>
      <c r="F562" s="239" t="s">
        <v>1591</v>
      </c>
      <c r="G562" s="237"/>
      <c r="H562" s="240">
        <v>1207.7000000000001</v>
      </c>
      <c r="I562" s="241"/>
      <c r="J562" s="237"/>
      <c r="K562" s="237"/>
      <c r="L562" s="242"/>
      <c r="M562" s="243"/>
      <c r="N562" s="244"/>
      <c r="O562" s="244"/>
      <c r="P562" s="244"/>
      <c r="Q562" s="244"/>
      <c r="R562" s="244"/>
      <c r="S562" s="244"/>
      <c r="T562" s="245"/>
      <c r="AT562" s="246" t="s">
        <v>287</v>
      </c>
      <c r="AU562" s="246" t="s">
        <v>90</v>
      </c>
      <c r="AV562" s="12" t="s">
        <v>90</v>
      </c>
      <c r="AW562" s="12" t="s">
        <v>40</v>
      </c>
      <c r="AX562" s="12" t="s">
        <v>79</v>
      </c>
      <c r="AY562" s="246" t="s">
        <v>174</v>
      </c>
    </row>
    <row r="563" s="12" customFormat="1">
      <c r="B563" s="236"/>
      <c r="C563" s="237"/>
      <c r="D563" s="230" t="s">
        <v>287</v>
      </c>
      <c r="E563" s="238" t="s">
        <v>1</v>
      </c>
      <c r="F563" s="239" t="s">
        <v>1592</v>
      </c>
      <c r="G563" s="237"/>
      <c r="H563" s="240">
        <v>53.299999999999997</v>
      </c>
      <c r="I563" s="241"/>
      <c r="J563" s="237"/>
      <c r="K563" s="237"/>
      <c r="L563" s="242"/>
      <c r="M563" s="243"/>
      <c r="N563" s="244"/>
      <c r="O563" s="244"/>
      <c r="P563" s="244"/>
      <c r="Q563" s="244"/>
      <c r="R563" s="244"/>
      <c r="S563" s="244"/>
      <c r="T563" s="245"/>
      <c r="AT563" s="246" t="s">
        <v>287</v>
      </c>
      <c r="AU563" s="246" t="s">
        <v>90</v>
      </c>
      <c r="AV563" s="12" t="s">
        <v>90</v>
      </c>
      <c r="AW563" s="12" t="s">
        <v>40</v>
      </c>
      <c r="AX563" s="12" t="s">
        <v>79</v>
      </c>
      <c r="AY563" s="246" t="s">
        <v>174</v>
      </c>
    </row>
    <row r="564" s="12" customFormat="1">
      <c r="B564" s="236"/>
      <c r="C564" s="237"/>
      <c r="D564" s="230" t="s">
        <v>287</v>
      </c>
      <c r="E564" s="238" t="s">
        <v>1</v>
      </c>
      <c r="F564" s="239" t="s">
        <v>1593</v>
      </c>
      <c r="G564" s="237"/>
      <c r="H564" s="240">
        <v>13</v>
      </c>
      <c r="I564" s="241"/>
      <c r="J564" s="237"/>
      <c r="K564" s="237"/>
      <c r="L564" s="242"/>
      <c r="M564" s="243"/>
      <c r="N564" s="244"/>
      <c r="O564" s="244"/>
      <c r="P564" s="244"/>
      <c r="Q564" s="244"/>
      <c r="R564" s="244"/>
      <c r="S564" s="244"/>
      <c r="T564" s="245"/>
      <c r="AT564" s="246" t="s">
        <v>287</v>
      </c>
      <c r="AU564" s="246" t="s">
        <v>90</v>
      </c>
      <c r="AV564" s="12" t="s">
        <v>90</v>
      </c>
      <c r="AW564" s="12" t="s">
        <v>40</v>
      </c>
      <c r="AX564" s="12" t="s">
        <v>79</v>
      </c>
      <c r="AY564" s="246" t="s">
        <v>174</v>
      </c>
    </row>
    <row r="565" s="12" customFormat="1">
      <c r="B565" s="236"/>
      <c r="C565" s="237"/>
      <c r="D565" s="230" t="s">
        <v>287</v>
      </c>
      <c r="E565" s="238" t="s">
        <v>1</v>
      </c>
      <c r="F565" s="239" t="s">
        <v>1594</v>
      </c>
      <c r="G565" s="237"/>
      <c r="H565" s="240">
        <v>140.40000000000001</v>
      </c>
      <c r="I565" s="241"/>
      <c r="J565" s="237"/>
      <c r="K565" s="237"/>
      <c r="L565" s="242"/>
      <c r="M565" s="243"/>
      <c r="N565" s="244"/>
      <c r="O565" s="244"/>
      <c r="P565" s="244"/>
      <c r="Q565" s="244"/>
      <c r="R565" s="244"/>
      <c r="S565" s="244"/>
      <c r="T565" s="245"/>
      <c r="AT565" s="246" t="s">
        <v>287</v>
      </c>
      <c r="AU565" s="246" t="s">
        <v>90</v>
      </c>
      <c r="AV565" s="12" t="s">
        <v>90</v>
      </c>
      <c r="AW565" s="12" t="s">
        <v>40</v>
      </c>
      <c r="AX565" s="12" t="s">
        <v>79</v>
      </c>
      <c r="AY565" s="246" t="s">
        <v>174</v>
      </c>
    </row>
    <row r="566" s="12" customFormat="1">
      <c r="B566" s="236"/>
      <c r="C566" s="237"/>
      <c r="D566" s="230" t="s">
        <v>287</v>
      </c>
      <c r="E566" s="238" t="s">
        <v>1</v>
      </c>
      <c r="F566" s="239" t="s">
        <v>1595</v>
      </c>
      <c r="G566" s="237"/>
      <c r="H566" s="240">
        <v>182</v>
      </c>
      <c r="I566" s="241"/>
      <c r="J566" s="237"/>
      <c r="K566" s="237"/>
      <c r="L566" s="242"/>
      <c r="M566" s="243"/>
      <c r="N566" s="244"/>
      <c r="O566" s="244"/>
      <c r="P566" s="244"/>
      <c r="Q566" s="244"/>
      <c r="R566" s="244"/>
      <c r="S566" s="244"/>
      <c r="T566" s="245"/>
      <c r="AT566" s="246" t="s">
        <v>287</v>
      </c>
      <c r="AU566" s="246" t="s">
        <v>90</v>
      </c>
      <c r="AV566" s="12" t="s">
        <v>90</v>
      </c>
      <c r="AW566" s="12" t="s">
        <v>40</v>
      </c>
      <c r="AX566" s="12" t="s">
        <v>79</v>
      </c>
      <c r="AY566" s="246" t="s">
        <v>174</v>
      </c>
    </row>
    <row r="567" s="12" customFormat="1">
      <c r="B567" s="236"/>
      <c r="C567" s="237"/>
      <c r="D567" s="230" t="s">
        <v>287</v>
      </c>
      <c r="E567" s="238" t="s">
        <v>1</v>
      </c>
      <c r="F567" s="239" t="s">
        <v>1596</v>
      </c>
      <c r="G567" s="237"/>
      <c r="H567" s="240">
        <v>98.799999999999997</v>
      </c>
      <c r="I567" s="241"/>
      <c r="J567" s="237"/>
      <c r="K567" s="237"/>
      <c r="L567" s="242"/>
      <c r="M567" s="243"/>
      <c r="N567" s="244"/>
      <c r="O567" s="244"/>
      <c r="P567" s="244"/>
      <c r="Q567" s="244"/>
      <c r="R567" s="244"/>
      <c r="S567" s="244"/>
      <c r="T567" s="245"/>
      <c r="AT567" s="246" t="s">
        <v>287</v>
      </c>
      <c r="AU567" s="246" t="s">
        <v>90</v>
      </c>
      <c r="AV567" s="12" t="s">
        <v>90</v>
      </c>
      <c r="AW567" s="12" t="s">
        <v>40</v>
      </c>
      <c r="AX567" s="12" t="s">
        <v>79</v>
      </c>
      <c r="AY567" s="246" t="s">
        <v>174</v>
      </c>
    </row>
    <row r="568" s="12" customFormat="1">
      <c r="B568" s="236"/>
      <c r="C568" s="237"/>
      <c r="D568" s="230" t="s">
        <v>287</v>
      </c>
      <c r="E568" s="238" t="s">
        <v>1</v>
      </c>
      <c r="F568" s="239" t="s">
        <v>1597</v>
      </c>
      <c r="G568" s="237"/>
      <c r="H568" s="240">
        <v>65</v>
      </c>
      <c r="I568" s="241"/>
      <c r="J568" s="237"/>
      <c r="K568" s="237"/>
      <c r="L568" s="242"/>
      <c r="M568" s="243"/>
      <c r="N568" s="244"/>
      <c r="O568" s="244"/>
      <c r="P568" s="244"/>
      <c r="Q568" s="244"/>
      <c r="R568" s="244"/>
      <c r="S568" s="244"/>
      <c r="T568" s="245"/>
      <c r="AT568" s="246" t="s">
        <v>287</v>
      </c>
      <c r="AU568" s="246" t="s">
        <v>90</v>
      </c>
      <c r="AV568" s="12" t="s">
        <v>90</v>
      </c>
      <c r="AW568" s="12" t="s">
        <v>40</v>
      </c>
      <c r="AX568" s="12" t="s">
        <v>79</v>
      </c>
      <c r="AY568" s="246" t="s">
        <v>174</v>
      </c>
    </row>
    <row r="569" s="12" customFormat="1">
      <c r="B569" s="236"/>
      <c r="C569" s="237"/>
      <c r="D569" s="230" t="s">
        <v>287</v>
      </c>
      <c r="E569" s="238" t="s">
        <v>1</v>
      </c>
      <c r="F569" s="239" t="s">
        <v>1598</v>
      </c>
      <c r="G569" s="237"/>
      <c r="H569" s="240">
        <v>42.899999999999999</v>
      </c>
      <c r="I569" s="241"/>
      <c r="J569" s="237"/>
      <c r="K569" s="237"/>
      <c r="L569" s="242"/>
      <c r="M569" s="243"/>
      <c r="N569" s="244"/>
      <c r="O569" s="244"/>
      <c r="P569" s="244"/>
      <c r="Q569" s="244"/>
      <c r="R569" s="244"/>
      <c r="S569" s="244"/>
      <c r="T569" s="245"/>
      <c r="AT569" s="246" t="s">
        <v>287</v>
      </c>
      <c r="AU569" s="246" t="s">
        <v>90</v>
      </c>
      <c r="AV569" s="12" t="s">
        <v>90</v>
      </c>
      <c r="AW569" s="12" t="s">
        <v>40</v>
      </c>
      <c r="AX569" s="12" t="s">
        <v>79</v>
      </c>
      <c r="AY569" s="246" t="s">
        <v>174</v>
      </c>
    </row>
    <row r="570" s="12" customFormat="1">
      <c r="B570" s="236"/>
      <c r="C570" s="237"/>
      <c r="D570" s="230" t="s">
        <v>287</v>
      </c>
      <c r="E570" s="238" t="s">
        <v>1</v>
      </c>
      <c r="F570" s="239" t="s">
        <v>1599</v>
      </c>
      <c r="G570" s="237"/>
      <c r="H570" s="240">
        <v>133.90000000000001</v>
      </c>
      <c r="I570" s="241"/>
      <c r="J570" s="237"/>
      <c r="K570" s="237"/>
      <c r="L570" s="242"/>
      <c r="M570" s="243"/>
      <c r="N570" s="244"/>
      <c r="O570" s="244"/>
      <c r="P570" s="244"/>
      <c r="Q570" s="244"/>
      <c r="R570" s="244"/>
      <c r="S570" s="244"/>
      <c r="T570" s="245"/>
      <c r="AT570" s="246" t="s">
        <v>287</v>
      </c>
      <c r="AU570" s="246" t="s">
        <v>90</v>
      </c>
      <c r="AV570" s="12" t="s">
        <v>90</v>
      </c>
      <c r="AW570" s="12" t="s">
        <v>40</v>
      </c>
      <c r="AX570" s="12" t="s">
        <v>79</v>
      </c>
      <c r="AY570" s="246" t="s">
        <v>174</v>
      </c>
    </row>
    <row r="571" s="12" customFormat="1">
      <c r="B571" s="236"/>
      <c r="C571" s="237"/>
      <c r="D571" s="230" t="s">
        <v>287</v>
      </c>
      <c r="E571" s="238" t="s">
        <v>1</v>
      </c>
      <c r="F571" s="239" t="s">
        <v>1600</v>
      </c>
      <c r="G571" s="237"/>
      <c r="H571" s="240">
        <v>299</v>
      </c>
      <c r="I571" s="241"/>
      <c r="J571" s="237"/>
      <c r="K571" s="237"/>
      <c r="L571" s="242"/>
      <c r="M571" s="243"/>
      <c r="N571" s="244"/>
      <c r="O571" s="244"/>
      <c r="P571" s="244"/>
      <c r="Q571" s="244"/>
      <c r="R571" s="244"/>
      <c r="S571" s="244"/>
      <c r="T571" s="245"/>
      <c r="AT571" s="246" t="s">
        <v>287</v>
      </c>
      <c r="AU571" s="246" t="s">
        <v>90</v>
      </c>
      <c r="AV571" s="12" t="s">
        <v>90</v>
      </c>
      <c r="AW571" s="12" t="s">
        <v>40</v>
      </c>
      <c r="AX571" s="12" t="s">
        <v>79</v>
      </c>
      <c r="AY571" s="246" t="s">
        <v>174</v>
      </c>
    </row>
    <row r="572" s="12" customFormat="1">
      <c r="B572" s="236"/>
      <c r="C572" s="237"/>
      <c r="D572" s="230" t="s">
        <v>287</v>
      </c>
      <c r="E572" s="238" t="s">
        <v>1</v>
      </c>
      <c r="F572" s="239" t="s">
        <v>1601</v>
      </c>
      <c r="G572" s="237"/>
      <c r="H572" s="240">
        <v>55.899999999999999</v>
      </c>
      <c r="I572" s="241"/>
      <c r="J572" s="237"/>
      <c r="K572" s="237"/>
      <c r="L572" s="242"/>
      <c r="M572" s="243"/>
      <c r="N572" s="244"/>
      <c r="O572" s="244"/>
      <c r="P572" s="244"/>
      <c r="Q572" s="244"/>
      <c r="R572" s="244"/>
      <c r="S572" s="244"/>
      <c r="T572" s="245"/>
      <c r="AT572" s="246" t="s">
        <v>287</v>
      </c>
      <c r="AU572" s="246" t="s">
        <v>90</v>
      </c>
      <c r="AV572" s="12" t="s">
        <v>90</v>
      </c>
      <c r="AW572" s="12" t="s">
        <v>40</v>
      </c>
      <c r="AX572" s="12" t="s">
        <v>79</v>
      </c>
      <c r="AY572" s="246" t="s">
        <v>174</v>
      </c>
    </row>
    <row r="573" s="12" customFormat="1">
      <c r="B573" s="236"/>
      <c r="C573" s="237"/>
      <c r="D573" s="230" t="s">
        <v>287</v>
      </c>
      <c r="E573" s="238" t="s">
        <v>1</v>
      </c>
      <c r="F573" s="239" t="s">
        <v>1602</v>
      </c>
      <c r="G573" s="237"/>
      <c r="H573" s="240">
        <v>851.75999999999999</v>
      </c>
      <c r="I573" s="241"/>
      <c r="J573" s="237"/>
      <c r="K573" s="237"/>
      <c r="L573" s="242"/>
      <c r="M573" s="243"/>
      <c r="N573" s="244"/>
      <c r="O573" s="244"/>
      <c r="P573" s="244"/>
      <c r="Q573" s="244"/>
      <c r="R573" s="244"/>
      <c r="S573" s="244"/>
      <c r="T573" s="245"/>
      <c r="AT573" s="246" t="s">
        <v>287</v>
      </c>
      <c r="AU573" s="246" t="s">
        <v>90</v>
      </c>
      <c r="AV573" s="12" t="s">
        <v>90</v>
      </c>
      <c r="AW573" s="12" t="s">
        <v>40</v>
      </c>
      <c r="AX573" s="12" t="s">
        <v>87</v>
      </c>
      <c r="AY573" s="246" t="s">
        <v>174</v>
      </c>
    </row>
    <row r="574" s="1" customFormat="1" ht="16.5" customHeight="1">
      <c r="B574" s="37"/>
      <c r="C574" s="218" t="s">
        <v>524</v>
      </c>
      <c r="D574" s="218" t="s">
        <v>175</v>
      </c>
      <c r="E574" s="219" t="s">
        <v>1889</v>
      </c>
      <c r="F574" s="220" t="s">
        <v>1890</v>
      </c>
      <c r="G574" s="221" t="s">
        <v>463</v>
      </c>
      <c r="H574" s="222">
        <v>4836.3999999999996</v>
      </c>
      <c r="I574" s="223"/>
      <c r="J574" s="224">
        <f>ROUND(I574*H574,2)</f>
        <v>0</v>
      </c>
      <c r="K574" s="220" t="s">
        <v>274</v>
      </c>
      <c r="L574" s="42"/>
      <c r="M574" s="225" t="s">
        <v>1</v>
      </c>
      <c r="N574" s="226" t="s">
        <v>50</v>
      </c>
      <c r="O574" s="78"/>
      <c r="P574" s="227">
        <f>O574*H574</f>
        <v>0</v>
      </c>
      <c r="Q574" s="227">
        <v>0.0035999999999999999</v>
      </c>
      <c r="R574" s="227">
        <f>Q574*H574</f>
        <v>17.41104</v>
      </c>
      <c r="S574" s="227">
        <v>0</v>
      </c>
      <c r="T574" s="228">
        <f>S574*H574</f>
        <v>0</v>
      </c>
      <c r="AR574" s="15" t="s">
        <v>192</v>
      </c>
      <c r="AT574" s="15" t="s">
        <v>175</v>
      </c>
      <c r="AU574" s="15" t="s">
        <v>90</v>
      </c>
      <c r="AY574" s="15" t="s">
        <v>174</v>
      </c>
      <c r="BE574" s="229">
        <f>IF(N574="základní",J574,0)</f>
        <v>0</v>
      </c>
      <c r="BF574" s="229">
        <f>IF(N574="snížená",J574,0)</f>
        <v>0</v>
      </c>
      <c r="BG574" s="229">
        <f>IF(N574="zákl. přenesená",J574,0)</f>
        <v>0</v>
      </c>
      <c r="BH574" s="229">
        <f>IF(N574="sníž. přenesená",J574,0)</f>
        <v>0</v>
      </c>
      <c r="BI574" s="229">
        <f>IF(N574="nulová",J574,0)</f>
        <v>0</v>
      </c>
      <c r="BJ574" s="15" t="s">
        <v>87</v>
      </c>
      <c r="BK574" s="229">
        <f>ROUND(I574*H574,2)</f>
        <v>0</v>
      </c>
      <c r="BL574" s="15" t="s">
        <v>192</v>
      </c>
      <c r="BM574" s="15" t="s">
        <v>1891</v>
      </c>
    </row>
    <row r="575" s="1" customFormat="1">
      <c r="B575" s="37"/>
      <c r="C575" s="38"/>
      <c r="D575" s="230" t="s">
        <v>181</v>
      </c>
      <c r="E575" s="38"/>
      <c r="F575" s="231" t="s">
        <v>1890</v>
      </c>
      <c r="G575" s="38"/>
      <c r="H575" s="38"/>
      <c r="I575" s="142"/>
      <c r="J575" s="38"/>
      <c r="K575" s="38"/>
      <c r="L575" s="42"/>
      <c r="M575" s="232"/>
      <c r="N575" s="78"/>
      <c r="O575" s="78"/>
      <c r="P575" s="78"/>
      <c r="Q575" s="78"/>
      <c r="R575" s="78"/>
      <c r="S575" s="78"/>
      <c r="T575" s="79"/>
      <c r="AT575" s="15" t="s">
        <v>181</v>
      </c>
      <c r="AU575" s="15" t="s">
        <v>90</v>
      </c>
    </row>
    <row r="576" s="12" customFormat="1">
      <c r="B576" s="236"/>
      <c r="C576" s="237"/>
      <c r="D576" s="230" t="s">
        <v>287</v>
      </c>
      <c r="E576" s="238" t="s">
        <v>1</v>
      </c>
      <c r="F576" s="239" t="s">
        <v>1892</v>
      </c>
      <c r="G576" s="237"/>
      <c r="H576" s="240">
        <v>1858</v>
      </c>
      <c r="I576" s="241"/>
      <c r="J576" s="237"/>
      <c r="K576" s="237"/>
      <c r="L576" s="242"/>
      <c r="M576" s="243"/>
      <c r="N576" s="244"/>
      <c r="O576" s="244"/>
      <c r="P576" s="244"/>
      <c r="Q576" s="244"/>
      <c r="R576" s="244"/>
      <c r="S576" s="244"/>
      <c r="T576" s="245"/>
      <c r="AT576" s="246" t="s">
        <v>287</v>
      </c>
      <c r="AU576" s="246" t="s">
        <v>90</v>
      </c>
      <c r="AV576" s="12" t="s">
        <v>90</v>
      </c>
      <c r="AW576" s="12" t="s">
        <v>40</v>
      </c>
      <c r="AX576" s="12" t="s">
        <v>79</v>
      </c>
      <c r="AY576" s="246" t="s">
        <v>174</v>
      </c>
    </row>
    <row r="577" s="12" customFormat="1">
      <c r="B577" s="236"/>
      <c r="C577" s="237"/>
      <c r="D577" s="230" t="s">
        <v>287</v>
      </c>
      <c r="E577" s="238" t="s">
        <v>1</v>
      </c>
      <c r="F577" s="239" t="s">
        <v>1893</v>
      </c>
      <c r="G577" s="237"/>
      <c r="H577" s="240">
        <v>82</v>
      </c>
      <c r="I577" s="241"/>
      <c r="J577" s="237"/>
      <c r="K577" s="237"/>
      <c r="L577" s="242"/>
      <c r="M577" s="243"/>
      <c r="N577" s="244"/>
      <c r="O577" s="244"/>
      <c r="P577" s="244"/>
      <c r="Q577" s="244"/>
      <c r="R577" s="244"/>
      <c r="S577" s="244"/>
      <c r="T577" s="245"/>
      <c r="AT577" s="246" t="s">
        <v>287</v>
      </c>
      <c r="AU577" s="246" t="s">
        <v>90</v>
      </c>
      <c r="AV577" s="12" t="s">
        <v>90</v>
      </c>
      <c r="AW577" s="12" t="s">
        <v>40</v>
      </c>
      <c r="AX577" s="12" t="s">
        <v>79</v>
      </c>
      <c r="AY577" s="246" t="s">
        <v>174</v>
      </c>
    </row>
    <row r="578" s="12" customFormat="1">
      <c r="B578" s="236"/>
      <c r="C578" s="237"/>
      <c r="D578" s="230" t="s">
        <v>287</v>
      </c>
      <c r="E578" s="238" t="s">
        <v>1</v>
      </c>
      <c r="F578" s="239" t="s">
        <v>1894</v>
      </c>
      <c r="G578" s="237"/>
      <c r="H578" s="240">
        <v>20</v>
      </c>
      <c r="I578" s="241"/>
      <c r="J578" s="237"/>
      <c r="K578" s="237"/>
      <c r="L578" s="242"/>
      <c r="M578" s="243"/>
      <c r="N578" s="244"/>
      <c r="O578" s="244"/>
      <c r="P578" s="244"/>
      <c r="Q578" s="244"/>
      <c r="R578" s="244"/>
      <c r="S578" s="244"/>
      <c r="T578" s="245"/>
      <c r="AT578" s="246" t="s">
        <v>287</v>
      </c>
      <c r="AU578" s="246" t="s">
        <v>90</v>
      </c>
      <c r="AV578" s="12" t="s">
        <v>90</v>
      </c>
      <c r="AW578" s="12" t="s">
        <v>40</v>
      </c>
      <c r="AX578" s="12" t="s">
        <v>79</v>
      </c>
      <c r="AY578" s="246" t="s">
        <v>174</v>
      </c>
    </row>
    <row r="579" s="12" customFormat="1">
      <c r="B579" s="236"/>
      <c r="C579" s="237"/>
      <c r="D579" s="230" t="s">
        <v>287</v>
      </c>
      <c r="E579" s="238" t="s">
        <v>1</v>
      </c>
      <c r="F579" s="239" t="s">
        <v>1895</v>
      </c>
      <c r="G579" s="237"/>
      <c r="H579" s="240">
        <v>216</v>
      </c>
      <c r="I579" s="241"/>
      <c r="J579" s="237"/>
      <c r="K579" s="237"/>
      <c r="L579" s="242"/>
      <c r="M579" s="243"/>
      <c r="N579" s="244"/>
      <c r="O579" s="244"/>
      <c r="P579" s="244"/>
      <c r="Q579" s="244"/>
      <c r="R579" s="244"/>
      <c r="S579" s="244"/>
      <c r="T579" s="245"/>
      <c r="AT579" s="246" t="s">
        <v>287</v>
      </c>
      <c r="AU579" s="246" t="s">
        <v>90</v>
      </c>
      <c r="AV579" s="12" t="s">
        <v>90</v>
      </c>
      <c r="AW579" s="12" t="s">
        <v>40</v>
      </c>
      <c r="AX579" s="12" t="s">
        <v>79</v>
      </c>
      <c r="AY579" s="246" t="s">
        <v>174</v>
      </c>
    </row>
    <row r="580" s="12" customFormat="1">
      <c r="B580" s="236"/>
      <c r="C580" s="237"/>
      <c r="D580" s="230" t="s">
        <v>287</v>
      </c>
      <c r="E580" s="238" t="s">
        <v>1</v>
      </c>
      <c r="F580" s="239" t="s">
        <v>1896</v>
      </c>
      <c r="G580" s="237"/>
      <c r="H580" s="240">
        <v>280</v>
      </c>
      <c r="I580" s="241"/>
      <c r="J580" s="237"/>
      <c r="K580" s="237"/>
      <c r="L580" s="242"/>
      <c r="M580" s="243"/>
      <c r="N580" s="244"/>
      <c r="O580" s="244"/>
      <c r="P580" s="244"/>
      <c r="Q580" s="244"/>
      <c r="R580" s="244"/>
      <c r="S580" s="244"/>
      <c r="T580" s="245"/>
      <c r="AT580" s="246" t="s">
        <v>287</v>
      </c>
      <c r="AU580" s="246" t="s">
        <v>90</v>
      </c>
      <c r="AV580" s="12" t="s">
        <v>90</v>
      </c>
      <c r="AW580" s="12" t="s">
        <v>40</v>
      </c>
      <c r="AX580" s="12" t="s">
        <v>79</v>
      </c>
      <c r="AY580" s="246" t="s">
        <v>174</v>
      </c>
    </row>
    <row r="581" s="12" customFormat="1">
      <c r="B581" s="236"/>
      <c r="C581" s="237"/>
      <c r="D581" s="230" t="s">
        <v>287</v>
      </c>
      <c r="E581" s="238" t="s">
        <v>1</v>
      </c>
      <c r="F581" s="239" t="s">
        <v>1897</v>
      </c>
      <c r="G581" s="237"/>
      <c r="H581" s="240">
        <v>152</v>
      </c>
      <c r="I581" s="241"/>
      <c r="J581" s="237"/>
      <c r="K581" s="237"/>
      <c r="L581" s="242"/>
      <c r="M581" s="243"/>
      <c r="N581" s="244"/>
      <c r="O581" s="244"/>
      <c r="P581" s="244"/>
      <c r="Q581" s="244"/>
      <c r="R581" s="244"/>
      <c r="S581" s="244"/>
      <c r="T581" s="245"/>
      <c r="AT581" s="246" t="s">
        <v>287</v>
      </c>
      <c r="AU581" s="246" t="s">
        <v>90</v>
      </c>
      <c r="AV581" s="12" t="s">
        <v>90</v>
      </c>
      <c r="AW581" s="12" t="s">
        <v>40</v>
      </c>
      <c r="AX581" s="12" t="s">
        <v>79</v>
      </c>
      <c r="AY581" s="246" t="s">
        <v>174</v>
      </c>
    </row>
    <row r="582" s="12" customFormat="1">
      <c r="B582" s="236"/>
      <c r="C582" s="237"/>
      <c r="D582" s="230" t="s">
        <v>287</v>
      </c>
      <c r="E582" s="238" t="s">
        <v>1</v>
      </c>
      <c r="F582" s="239" t="s">
        <v>1898</v>
      </c>
      <c r="G582" s="237"/>
      <c r="H582" s="240">
        <v>100</v>
      </c>
      <c r="I582" s="241"/>
      <c r="J582" s="237"/>
      <c r="K582" s="237"/>
      <c r="L582" s="242"/>
      <c r="M582" s="243"/>
      <c r="N582" s="244"/>
      <c r="O582" s="244"/>
      <c r="P582" s="244"/>
      <c r="Q582" s="244"/>
      <c r="R582" s="244"/>
      <c r="S582" s="244"/>
      <c r="T582" s="245"/>
      <c r="AT582" s="246" t="s">
        <v>287</v>
      </c>
      <c r="AU582" s="246" t="s">
        <v>90</v>
      </c>
      <c r="AV582" s="12" t="s">
        <v>90</v>
      </c>
      <c r="AW582" s="12" t="s">
        <v>40</v>
      </c>
      <c r="AX582" s="12" t="s">
        <v>79</v>
      </c>
      <c r="AY582" s="246" t="s">
        <v>174</v>
      </c>
    </row>
    <row r="583" s="12" customFormat="1">
      <c r="B583" s="236"/>
      <c r="C583" s="237"/>
      <c r="D583" s="230" t="s">
        <v>287</v>
      </c>
      <c r="E583" s="238" t="s">
        <v>1</v>
      </c>
      <c r="F583" s="239" t="s">
        <v>1899</v>
      </c>
      <c r="G583" s="237"/>
      <c r="H583" s="240">
        <v>66</v>
      </c>
      <c r="I583" s="241"/>
      <c r="J583" s="237"/>
      <c r="K583" s="237"/>
      <c r="L583" s="242"/>
      <c r="M583" s="243"/>
      <c r="N583" s="244"/>
      <c r="O583" s="244"/>
      <c r="P583" s="244"/>
      <c r="Q583" s="244"/>
      <c r="R583" s="244"/>
      <c r="S583" s="244"/>
      <c r="T583" s="245"/>
      <c r="AT583" s="246" t="s">
        <v>287</v>
      </c>
      <c r="AU583" s="246" t="s">
        <v>90</v>
      </c>
      <c r="AV583" s="12" t="s">
        <v>90</v>
      </c>
      <c r="AW583" s="12" t="s">
        <v>40</v>
      </c>
      <c r="AX583" s="12" t="s">
        <v>79</v>
      </c>
      <c r="AY583" s="246" t="s">
        <v>174</v>
      </c>
    </row>
    <row r="584" s="12" customFormat="1">
      <c r="B584" s="236"/>
      <c r="C584" s="237"/>
      <c r="D584" s="230" t="s">
        <v>287</v>
      </c>
      <c r="E584" s="238" t="s">
        <v>1</v>
      </c>
      <c r="F584" s="239" t="s">
        <v>1900</v>
      </c>
      <c r="G584" s="237"/>
      <c r="H584" s="240">
        <v>206</v>
      </c>
      <c r="I584" s="241"/>
      <c r="J584" s="237"/>
      <c r="K584" s="237"/>
      <c r="L584" s="242"/>
      <c r="M584" s="243"/>
      <c r="N584" s="244"/>
      <c r="O584" s="244"/>
      <c r="P584" s="244"/>
      <c r="Q584" s="244"/>
      <c r="R584" s="244"/>
      <c r="S584" s="244"/>
      <c r="T584" s="245"/>
      <c r="AT584" s="246" t="s">
        <v>287</v>
      </c>
      <c r="AU584" s="246" t="s">
        <v>90</v>
      </c>
      <c r="AV584" s="12" t="s">
        <v>90</v>
      </c>
      <c r="AW584" s="12" t="s">
        <v>40</v>
      </c>
      <c r="AX584" s="12" t="s">
        <v>79</v>
      </c>
      <c r="AY584" s="246" t="s">
        <v>174</v>
      </c>
    </row>
    <row r="585" s="12" customFormat="1">
      <c r="B585" s="236"/>
      <c r="C585" s="237"/>
      <c r="D585" s="230" t="s">
        <v>287</v>
      </c>
      <c r="E585" s="238" t="s">
        <v>1</v>
      </c>
      <c r="F585" s="239" t="s">
        <v>1901</v>
      </c>
      <c r="G585" s="237"/>
      <c r="H585" s="240">
        <v>460</v>
      </c>
      <c r="I585" s="241"/>
      <c r="J585" s="237"/>
      <c r="K585" s="237"/>
      <c r="L585" s="242"/>
      <c r="M585" s="243"/>
      <c r="N585" s="244"/>
      <c r="O585" s="244"/>
      <c r="P585" s="244"/>
      <c r="Q585" s="244"/>
      <c r="R585" s="244"/>
      <c r="S585" s="244"/>
      <c r="T585" s="245"/>
      <c r="AT585" s="246" t="s">
        <v>287</v>
      </c>
      <c r="AU585" s="246" t="s">
        <v>90</v>
      </c>
      <c r="AV585" s="12" t="s">
        <v>90</v>
      </c>
      <c r="AW585" s="12" t="s">
        <v>40</v>
      </c>
      <c r="AX585" s="12" t="s">
        <v>79</v>
      </c>
      <c r="AY585" s="246" t="s">
        <v>174</v>
      </c>
    </row>
    <row r="586" s="12" customFormat="1">
      <c r="B586" s="236"/>
      <c r="C586" s="237"/>
      <c r="D586" s="230" t="s">
        <v>287</v>
      </c>
      <c r="E586" s="238" t="s">
        <v>1</v>
      </c>
      <c r="F586" s="239" t="s">
        <v>1902</v>
      </c>
      <c r="G586" s="237"/>
      <c r="H586" s="240">
        <v>86</v>
      </c>
      <c r="I586" s="241"/>
      <c r="J586" s="237"/>
      <c r="K586" s="237"/>
      <c r="L586" s="242"/>
      <c r="M586" s="243"/>
      <c r="N586" s="244"/>
      <c r="O586" s="244"/>
      <c r="P586" s="244"/>
      <c r="Q586" s="244"/>
      <c r="R586" s="244"/>
      <c r="S586" s="244"/>
      <c r="T586" s="245"/>
      <c r="AT586" s="246" t="s">
        <v>287</v>
      </c>
      <c r="AU586" s="246" t="s">
        <v>90</v>
      </c>
      <c r="AV586" s="12" t="s">
        <v>90</v>
      </c>
      <c r="AW586" s="12" t="s">
        <v>40</v>
      </c>
      <c r="AX586" s="12" t="s">
        <v>79</v>
      </c>
      <c r="AY586" s="246" t="s">
        <v>174</v>
      </c>
    </row>
    <row r="587" s="12" customFormat="1">
      <c r="B587" s="236"/>
      <c r="C587" s="237"/>
      <c r="D587" s="230" t="s">
        <v>287</v>
      </c>
      <c r="E587" s="238" t="s">
        <v>1</v>
      </c>
      <c r="F587" s="239" t="s">
        <v>1903</v>
      </c>
      <c r="G587" s="237"/>
      <c r="H587" s="240">
        <v>1310.4000000000001</v>
      </c>
      <c r="I587" s="241"/>
      <c r="J587" s="237"/>
      <c r="K587" s="237"/>
      <c r="L587" s="242"/>
      <c r="M587" s="243"/>
      <c r="N587" s="244"/>
      <c r="O587" s="244"/>
      <c r="P587" s="244"/>
      <c r="Q587" s="244"/>
      <c r="R587" s="244"/>
      <c r="S587" s="244"/>
      <c r="T587" s="245"/>
      <c r="AT587" s="246" t="s">
        <v>287</v>
      </c>
      <c r="AU587" s="246" t="s">
        <v>90</v>
      </c>
      <c r="AV587" s="12" t="s">
        <v>90</v>
      </c>
      <c r="AW587" s="12" t="s">
        <v>40</v>
      </c>
      <c r="AX587" s="12" t="s">
        <v>79</v>
      </c>
      <c r="AY587" s="246" t="s">
        <v>174</v>
      </c>
    </row>
    <row r="588" s="1" customFormat="1" ht="16.5" customHeight="1">
      <c r="B588" s="37"/>
      <c r="C588" s="218" t="s">
        <v>529</v>
      </c>
      <c r="D588" s="218" t="s">
        <v>175</v>
      </c>
      <c r="E588" s="219" t="s">
        <v>1904</v>
      </c>
      <c r="F588" s="220" t="s">
        <v>1905</v>
      </c>
      <c r="G588" s="221" t="s">
        <v>463</v>
      </c>
      <c r="H588" s="222">
        <v>4836.3999999999996</v>
      </c>
      <c r="I588" s="223"/>
      <c r="J588" s="224">
        <f>ROUND(I588*H588,2)</f>
        <v>0</v>
      </c>
      <c r="K588" s="220" t="s">
        <v>274</v>
      </c>
      <c r="L588" s="42"/>
      <c r="M588" s="225" t="s">
        <v>1</v>
      </c>
      <c r="N588" s="226" t="s">
        <v>50</v>
      </c>
      <c r="O588" s="78"/>
      <c r="P588" s="227">
        <f>O588*H588</f>
        <v>0</v>
      </c>
      <c r="Q588" s="227">
        <v>0</v>
      </c>
      <c r="R588" s="227">
        <f>Q588*H588</f>
        <v>0</v>
      </c>
      <c r="S588" s="227">
        <v>0</v>
      </c>
      <c r="T588" s="228">
        <f>S588*H588</f>
        <v>0</v>
      </c>
      <c r="AR588" s="15" t="s">
        <v>192</v>
      </c>
      <c r="AT588" s="15" t="s">
        <v>175</v>
      </c>
      <c r="AU588" s="15" t="s">
        <v>90</v>
      </c>
      <c r="AY588" s="15" t="s">
        <v>174</v>
      </c>
      <c r="BE588" s="229">
        <f>IF(N588="základní",J588,0)</f>
        <v>0</v>
      </c>
      <c r="BF588" s="229">
        <f>IF(N588="snížená",J588,0)</f>
        <v>0</v>
      </c>
      <c r="BG588" s="229">
        <f>IF(N588="zákl. přenesená",J588,0)</f>
        <v>0</v>
      </c>
      <c r="BH588" s="229">
        <f>IF(N588="sníž. přenesená",J588,0)</f>
        <v>0</v>
      </c>
      <c r="BI588" s="229">
        <f>IF(N588="nulová",J588,0)</f>
        <v>0</v>
      </c>
      <c r="BJ588" s="15" t="s">
        <v>87</v>
      </c>
      <c r="BK588" s="229">
        <f>ROUND(I588*H588,2)</f>
        <v>0</v>
      </c>
      <c r="BL588" s="15" t="s">
        <v>192</v>
      </c>
      <c r="BM588" s="15" t="s">
        <v>1906</v>
      </c>
    </row>
    <row r="589" s="1" customFormat="1">
      <c r="B589" s="37"/>
      <c r="C589" s="38"/>
      <c r="D589" s="230" t="s">
        <v>181</v>
      </c>
      <c r="E589" s="38"/>
      <c r="F589" s="231" t="s">
        <v>1907</v>
      </c>
      <c r="G589" s="38"/>
      <c r="H589" s="38"/>
      <c r="I589" s="142"/>
      <c r="J589" s="38"/>
      <c r="K589" s="38"/>
      <c r="L589" s="42"/>
      <c r="M589" s="232"/>
      <c r="N589" s="78"/>
      <c r="O589" s="78"/>
      <c r="P589" s="78"/>
      <c r="Q589" s="78"/>
      <c r="R589" s="78"/>
      <c r="S589" s="78"/>
      <c r="T589" s="79"/>
      <c r="AT589" s="15" t="s">
        <v>181</v>
      </c>
      <c r="AU589" s="15" t="s">
        <v>90</v>
      </c>
    </row>
    <row r="590" s="12" customFormat="1">
      <c r="B590" s="236"/>
      <c r="C590" s="237"/>
      <c r="D590" s="230" t="s">
        <v>287</v>
      </c>
      <c r="E590" s="238" t="s">
        <v>1</v>
      </c>
      <c r="F590" s="239" t="s">
        <v>1892</v>
      </c>
      <c r="G590" s="237"/>
      <c r="H590" s="240">
        <v>1858</v>
      </c>
      <c r="I590" s="241"/>
      <c r="J590" s="237"/>
      <c r="K590" s="237"/>
      <c r="L590" s="242"/>
      <c r="M590" s="243"/>
      <c r="N590" s="244"/>
      <c r="O590" s="244"/>
      <c r="P590" s="244"/>
      <c r="Q590" s="244"/>
      <c r="R590" s="244"/>
      <c r="S590" s="244"/>
      <c r="T590" s="245"/>
      <c r="AT590" s="246" t="s">
        <v>287</v>
      </c>
      <c r="AU590" s="246" t="s">
        <v>90</v>
      </c>
      <c r="AV590" s="12" t="s">
        <v>90</v>
      </c>
      <c r="AW590" s="12" t="s">
        <v>40</v>
      </c>
      <c r="AX590" s="12" t="s">
        <v>79</v>
      </c>
      <c r="AY590" s="246" t="s">
        <v>174</v>
      </c>
    </row>
    <row r="591" s="12" customFormat="1">
      <c r="B591" s="236"/>
      <c r="C591" s="237"/>
      <c r="D591" s="230" t="s">
        <v>287</v>
      </c>
      <c r="E591" s="238" t="s">
        <v>1</v>
      </c>
      <c r="F591" s="239" t="s">
        <v>1893</v>
      </c>
      <c r="G591" s="237"/>
      <c r="H591" s="240">
        <v>82</v>
      </c>
      <c r="I591" s="241"/>
      <c r="J591" s="237"/>
      <c r="K591" s="237"/>
      <c r="L591" s="242"/>
      <c r="M591" s="243"/>
      <c r="N591" s="244"/>
      <c r="O591" s="244"/>
      <c r="P591" s="244"/>
      <c r="Q591" s="244"/>
      <c r="R591" s="244"/>
      <c r="S591" s="244"/>
      <c r="T591" s="245"/>
      <c r="AT591" s="246" t="s">
        <v>287</v>
      </c>
      <c r="AU591" s="246" t="s">
        <v>90</v>
      </c>
      <c r="AV591" s="12" t="s">
        <v>90</v>
      </c>
      <c r="AW591" s="12" t="s">
        <v>40</v>
      </c>
      <c r="AX591" s="12" t="s">
        <v>79</v>
      </c>
      <c r="AY591" s="246" t="s">
        <v>174</v>
      </c>
    </row>
    <row r="592" s="12" customFormat="1">
      <c r="B592" s="236"/>
      <c r="C592" s="237"/>
      <c r="D592" s="230" t="s">
        <v>287</v>
      </c>
      <c r="E592" s="238" t="s">
        <v>1</v>
      </c>
      <c r="F592" s="239" t="s">
        <v>1894</v>
      </c>
      <c r="G592" s="237"/>
      <c r="H592" s="240">
        <v>20</v>
      </c>
      <c r="I592" s="241"/>
      <c r="J592" s="237"/>
      <c r="K592" s="237"/>
      <c r="L592" s="242"/>
      <c r="M592" s="243"/>
      <c r="N592" s="244"/>
      <c r="O592" s="244"/>
      <c r="P592" s="244"/>
      <c r="Q592" s="244"/>
      <c r="R592" s="244"/>
      <c r="S592" s="244"/>
      <c r="T592" s="245"/>
      <c r="AT592" s="246" t="s">
        <v>287</v>
      </c>
      <c r="AU592" s="246" t="s">
        <v>90</v>
      </c>
      <c r="AV592" s="12" t="s">
        <v>90</v>
      </c>
      <c r="AW592" s="12" t="s">
        <v>40</v>
      </c>
      <c r="AX592" s="12" t="s">
        <v>79</v>
      </c>
      <c r="AY592" s="246" t="s">
        <v>174</v>
      </c>
    </row>
    <row r="593" s="12" customFormat="1">
      <c r="B593" s="236"/>
      <c r="C593" s="237"/>
      <c r="D593" s="230" t="s">
        <v>287</v>
      </c>
      <c r="E593" s="238" t="s">
        <v>1</v>
      </c>
      <c r="F593" s="239" t="s">
        <v>1895</v>
      </c>
      <c r="G593" s="237"/>
      <c r="H593" s="240">
        <v>216</v>
      </c>
      <c r="I593" s="241"/>
      <c r="J593" s="237"/>
      <c r="K593" s="237"/>
      <c r="L593" s="242"/>
      <c r="M593" s="243"/>
      <c r="N593" s="244"/>
      <c r="O593" s="244"/>
      <c r="P593" s="244"/>
      <c r="Q593" s="244"/>
      <c r="R593" s="244"/>
      <c r="S593" s="244"/>
      <c r="T593" s="245"/>
      <c r="AT593" s="246" t="s">
        <v>287</v>
      </c>
      <c r="AU593" s="246" t="s">
        <v>90</v>
      </c>
      <c r="AV593" s="12" t="s">
        <v>90</v>
      </c>
      <c r="AW593" s="12" t="s">
        <v>40</v>
      </c>
      <c r="AX593" s="12" t="s">
        <v>79</v>
      </c>
      <c r="AY593" s="246" t="s">
        <v>174</v>
      </c>
    </row>
    <row r="594" s="12" customFormat="1">
      <c r="B594" s="236"/>
      <c r="C594" s="237"/>
      <c r="D594" s="230" t="s">
        <v>287</v>
      </c>
      <c r="E594" s="238" t="s">
        <v>1</v>
      </c>
      <c r="F594" s="239" t="s">
        <v>1896</v>
      </c>
      <c r="G594" s="237"/>
      <c r="H594" s="240">
        <v>280</v>
      </c>
      <c r="I594" s="241"/>
      <c r="J594" s="237"/>
      <c r="K594" s="237"/>
      <c r="L594" s="242"/>
      <c r="M594" s="243"/>
      <c r="N594" s="244"/>
      <c r="O594" s="244"/>
      <c r="P594" s="244"/>
      <c r="Q594" s="244"/>
      <c r="R594" s="244"/>
      <c r="S594" s="244"/>
      <c r="T594" s="245"/>
      <c r="AT594" s="246" t="s">
        <v>287</v>
      </c>
      <c r="AU594" s="246" t="s">
        <v>90</v>
      </c>
      <c r="AV594" s="12" t="s">
        <v>90</v>
      </c>
      <c r="AW594" s="12" t="s">
        <v>40</v>
      </c>
      <c r="AX594" s="12" t="s">
        <v>79</v>
      </c>
      <c r="AY594" s="246" t="s">
        <v>174</v>
      </c>
    </row>
    <row r="595" s="12" customFormat="1">
      <c r="B595" s="236"/>
      <c r="C595" s="237"/>
      <c r="D595" s="230" t="s">
        <v>287</v>
      </c>
      <c r="E595" s="238" t="s">
        <v>1</v>
      </c>
      <c r="F595" s="239" t="s">
        <v>1897</v>
      </c>
      <c r="G595" s="237"/>
      <c r="H595" s="240">
        <v>152</v>
      </c>
      <c r="I595" s="241"/>
      <c r="J595" s="237"/>
      <c r="K595" s="237"/>
      <c r="L595" s="242"/>
      <c r="M595" s="243"/>
      <c r="N595" s="244"/>
      <c r="O595" s="244"/>
      <c r="P595" s="244"/>
      <c r="Q595" s="244"/>
      <c r="R595" s="244"/>
      <c r="S595" s="244"/>
      <c r="T595" s="245"/>
      <c r="AT595" s="246" t="s">
        <v>287</v>
      </c>
      <c r="AU595" s="246" t="s">
        <v>90</v>
      </c>
      <c r="AV595" s="12" t="s">
        <v>90</v>
      </c>
      <c r="AW595" s="12" t="s">
        <v>40</v>
      </c>
      <c r="AX595" s="12" t="s">
        <v>79</v>
      </c>
      <c r="AY595" s="246" t="s">
        <v>174</v>
      </c>
    </row>
    <row r="596" s="12" customFormat="1">
      <c r="B596" s="236"/>
      <c r="C596" s="237"/>
      <c r="D596" s="230" t="s">
        <v>287</v>
      </c>
      <c r="E596" s="238" t="s">
        <v>1</v>
      </c>
      <c r="F596" s="239" t="s">
        <v>1898</v>
      </c>
      <c r="G596" s="237"/>
      <c r="H596" s="240">
        <v>100</v>
      </c>
      <c r="I596" s="241"/>
      <c r="J596" s="237"/>
      <c r="K596" s="237"/>
      <c r="L596" s="242"/>
      <c r="M596" s="243"/>
      <c r="N596" s="244"/>
      <c r="O596" s="244"/>
      <c r="P596" s="244"/>
      <c r="Q596" s="244"/>
      <c r="R596" s="244"/>
      <c r="S596" s="244"/>
      <c r="T596" s="245"/>
      <c r="AT596" s="246" t="s">
        <v>287</v>
      </c>
      <c r="AU596" s="246" t="s">
        <v>90</v>
      </c>
      <c r="AV596" s="12" t="s">
        <v>90</v>
      </c>
      <c r="AW596" s="12" t="s">
        <v>40</v>
      </c>
      <c r="AX596" s="12" t="s">
        <v>79</v>
      </c>
      <c r="AY596" s="246" t="s">
        <v>174</v>
      </c>
    </row>
    <row r="597" s="12" customFormat="1">
      <c r="B597" s="236"/>
      <c r="C597" s="237"/>
      <c r="D597" s="230" t="s">
        <v>287</v>
      </c>
      <c r="E597" s="238" t="s">
        <v>1</v>
      </c>
      <c r="F597" s="239" t="s">
        <v>1899</v>
      </c>
      <c r="G597" s="237"/>
      <c r="H597" s="240">
        <v>66</v>
      </c>
      <c r="I597" s="241"/>
      <c r="J597" s="237"/>
      <c r="K597" s="237"/>
      <c r="L597" s="242"/>
      <c r="M597" s="243"/>
      <c r="N597" s="244"/>
      <c r="O597" s="244"/>
      <c r="P597" s="244"/>
      <c r="Q597" s="244"/>
      <c r="R597" s="244"/>
      <c r="S597" s="244"/>
      <c r="T597" s="245"/>
      <c r="AT597" s="246" t="s">
        <v>287</v>
      </c>
      <c r="AU597" s="246" t="s">
        <v>90</v>
      </c>
      <c r="AV597" s="12" t="s">
        <v>90</v>
      </c>
      <c r="AW597" s="12" t="s">
        <v>40</v>
      </c>
      <c r="AX597" s="12" t="s">
        <v>79</v>
      </c>
      <c r="AY597" s="246" t="s">
        <v>174</v>
      </c>
    </row>
    <row r="598" s="12" customFormat="1">
      <c r="B598" s="236"/>
      <c r="C598" s="237"/>
      <c r="D598" s="230" t="s">
        <v>287</v>
      </c>
      <c r="E598" s="238" t="s">
        <v>1</v>
      </c>
      <c r="F598" s="239" t="s">
        <v>1900</v>
      </c>
      <c r="G598" s="237"/>
      <c r="H598" s="240">
        <v>206</v>
      </c>
      <c r="I598" s="241"/>
      <c r="J598" s="237"/>
      <c r="K598" s="237"/>
      <c r="L598" s="242"/>
      <c r="M598" s="243"/>
      <c r="N598" s="244"/>
      <c r="O598" s="244"/>
      <c r="P598" s="244"/>
      <c r="Q598" s="244"/>
      <c r="R598" s="244"/>
      <c r="S598" s="244"/>
      <c r="T598" s="245"/>
      <c r="AT598" s="246" t="s">
        <v>287</v>
      </c>
      <c r="AU598" s="246" t="s">
        <v>90</v>
      </c>
      <c r="AV598" s="12" t="s">
        <v>90</v>
      </c>
      <c r="AW598" s="12" t="s">
        <v>40</v>
      </c>
      <c r="AX598" s="12" t="s">
        <v>79</v>
      </c>
      <c r="AY598" s="246" t="s">
        <v>174</v>
      </c>
    </row>
    <row r="599" s="12" customFormat="1">
      <c r="B599" s="236"/>
      <c r="C599" s="237"/>
      <c r="D599" s="230" t="s">
        <v>287</v>
      </c>
      <c r="E599" s="238" t="s">
        <v>1</v>
      </c>
      <c r="F599" s="239" t="s">
        <v>1901</v>
      </c>
      <c r="G599" s="237"/>
      <c r="H599" s="240">
        <v>460</v>
      </c>
      <c r="I599" s="241"/>
      <c r="J599" s="237"/>
      <c r="K599" s="237"/>
      <c r="L599" s="242"/>
      <c r="M599" s="243"/>
      <c r="N599" s="244"/>
      <c r="O599" s="244"/>
      <c r="P599" s="244"/>
      <c r="Q599" s="244"/>
      <c r="R599" s="244"/>
      <c r="S599" s="244"/>
      <c r="T599" s="245"/>
      <c r="AT599" s="246" t="s">
        <v>287</v>
      </c>
      <c r="AU599" s="246" t="s">
        <v>90</v>
      </c>
      <c r="AV599" s="12" t="s">
        <v>90</v>
      </c>
      <c r="AW599" s="12" t="s">
        <v>40</v>
      </c>
      <c r="AX599" s="12" t="s">
        <v>79</v>
      </c>
      <c r="AY599" s="246" t="s">
        <v>174</v>
      </c>
    </row>
    <row r="600" s="12" customFormat="1">
      <c r="B600" s="236"/>
      <c r="C600" s="237"/>
      <c r="D600" s="230" t="s">
        <v>287</v>
      </c>
      <c r="E600" s="238" t="s">
        <v>1</v>
      </c>
      <c r="F600" s="239" t="s">
        <v>1902</v>
      </c>
      <c r="G600" s="237"/>
      <c r="H600" s="240">
        <v>86</v>
      </c>
      <c r="I600" s="241"/>
      <c r="J600" s="237"/>
      <c r="K600" s="237"/>
      <c r="L600" s="242"/>
      <c r="M600" s="243"/>
      <c r="N600" s="244"/>
      <c r="O600" s="244"/>
      <c r="P600" s="244"/>
      <c r="Q600" s="244"/>
      <c r="R600" s="244"/>
      <c r="S600" s="244"/>
      <c r="T600" s="245"/>
      <c r="AT600" s="246" t="s">
        <v>287</v>
      </c>
      <c r="AU600" s="246" t="s">
        <v>90</v>
      </c>
      <c r="AV600" s="12" t="s">
        <v>90</v>
      </c>
      <c r="AW600" s="12" t="s">
        <v>40</v>
      </c>
      <c r="AX600" s="12" t="s">
        <v>79</v>
      </c>
      <c r="AY600" s="246" t="s">
        <v>174</v>
      </c>
    </row>
    <row r="601" s="12" customFormat="1">
      <c r="B601" s="236"/>
      <c r="C601" s="237"/>
      <c r="D601" s="230" t="s">
        <v>287</v>
      </c>
      <c r="E601" s="238" t="s">
        <v>1</v>
      </c>
      <c r="F601" s="239" t="s">
        <v>1903</v>
      </c>
      <c r="G601" s="237"/>
      <c r="H601" s="240">
        <v>1310.4000000000001</v>
      </c>
      <c r="I601" s="241"/>
      <c r="J601" s="237"/>
      <c r="K601" s="237"/>
      <c r="L601" s="242"/>
      <c r="M601" s="243"/>
      <c r="N601" s="244"/>
      <c r="O601" s="244"/>
      <c r="P601" s="244"/>
      <c r="Q601" s="244"/>
      <c r="R601" s="244"/>
      <c r="S601" s="244"/>
      <c r="T601" s="245"/>
      <c r="AT601" s="246" t="s">
        <v>287</v>
      </c>
      <c r="AU601" s="246" t="s">
        <v>90</v>
      </c>
      <c r="AV601" s="12" t="s">
        <v>90</v>
      </c>
      <c r="AW601" s="12" t="s">
        <v>40</v>
      </c>
      <c r="AX601" s="12" t="s">
        <v>79</v>
      </c>
      <c r="AY601" s="246" t="s">
        <v>174</v>
      </c>
    </row>
    <row r="602" s="11" customFormat="1" ht="22.8" customHeight="1">
      <c r="B602" s="202"/>
      <c r="C602" s="203"/>
      <c r="D602" s="204" t="s">
        <v>78</v>
      </c>
      <c r="E602" s="216" t="s">
        <v>209</v>
      </c>
      <c r="F602" s="216" t="s">
        <v>1054</v>
      </c>
      <c r="G602" s="203"/>
      <c r="H602" s="203"/>
      <c r="I602" s="206"/>
      <c r="J602" s="217">
        <f>BK602</f>
        <v>0</v>
      </c>
      <c r="K602" s="203"/>
      <c r="L602" s="208"/>
      <c r="M602" s="209"/>
      <c r="N602" s="210"/>
      <c r="O602" s="210"/>
      <c r="P602" s="211">
        <f>SUM(P603:P1114)</f>
        <v>0</v>
      </c>
      <c r="Q602" s="210"/>
      <c r="R602" s="211">
        <f>SUM(R603:R1114)</f>
        <v>27.99959999999999</v>
      </c>
      <c r="S602" s="210"/>
      <c r="T602" s="212">
        <f>SUM(T603:T1114)</f>
        <v>0</v>
      </c>
      <c r="AR602" s="213" t="s">
        <v>87</v>
      </c>
      <c r="AT602" s="214" t="s">
        <v>78</v>
      </c>
      <c r="AU602" s="214" t="s">
        <v>87</v>
      </c>
      <c r="AY602" s="213" t="s">
        <v>174</v>
      </c>
      <c r="BK602" s="215">
        <f>SUM(BK603:BK1114)</f>
        <v>0</v>
      </c>
    </row>
    <row r="603" s="1" customFormat="1" ht="16.5" customHeight="1">
      <c r="B603" s="37"/>
      <c r="C603" s="247" t="s">
        <v>535</v>
      </c>
      <c r="D603" s="247" t="s">
        <v>312</v>
      </c>
      <c r="E603" s="248" t="s">
        <v>1908</v>
      </c>
      <c r="F603" s="249" t="s">
        <v>1909</v>
      </c>
      <c r="G603" s="250" t="s">
        <v>463</v>
      </c>
      <c r="H603" s="251">
        <v>3103.1999999999998</v>
      </c>
      <c r="I603" s="252"/>
      <c r="J603" s="253">
        <f>ROUND(I603*H603,2)</f>
        <v>0</v>
      </c>
      <c r="K603" s="249" t="s">
        <v>1</v>
      </c>
      <c r="L603" s="254"/>
      <c r="M603" s="255" t="s">
        <v>1</v>
      </c>
      <c r="N603" s="256" t="s">
        <v>50</v>
      </c>
      <c r="O603" s="78"/>
      <c r="P603" s="227">
        <f>O603*H603</f>
        <v>0</v>
      </c>
      <c r="Q603" s="227">
        <v>0</v>
      </c>
      <c r="R603" s="227">
        <f>Q603*H603</f>
        <v>0</v>
      </c>
      <c r="S603" s="227">
        <v>0</v>
      </c>
      <c r="T603" s="228">
        <f>S603*H603</f>
        <v>0</v>
      </c>
      <c r="AR603" s="15" t="s">
        <v>1368</v>
      </c>
      <c r="AT603" s="15" t="s">
        <v>312</v>
      </c>
      <c r="AU603" s="15" t="s">
        <v>90</v>
      </c>
      <c r="AY603" s="15" t="s">
        <v>174</v>
      </c>
      <c r="BE603" s="229">
        <f>IF(N603="základní",J603,0)</f>
        <v>0</v>
      </c>
      <c r="BF603" s="229">
        <f>IF(N603="snížená",J603,0)</f>
        <v>0</v>
      </c>
      <c r="BG603" s="229">
        <f>IF(N603="zákl. přenesená",J603,0)</f>
        <v>0</v>
      </c>
      <c r="BH603" s="229">
        <f>IF(N603="sníž. přenesená",J603,0)</f>
        <v>0</v>
      </c>
      <c r="BI603" s="229">
        <f>IF(N603="nulová",J603,0)</f>
        <v>0</v>
      </c>
      <c r="BJ603" s="15" t="s">
        <v>87</v>
      </c>
      <c r="BK603" s="229">
        <f>ROUND(I603*H603,2)</f>
        <v>0</v>
      </c>
      <c r="BL603" s="15" t="s">
        <v>1368</v>
      </c>
      <c r="BM603" s="15" t="s">
        <v>1910</v>
      </c>
    </row>
    <row r="604" s="1" customFormat="1">
      <c r="B604" s="37"/>
      <c r="C604" s="38"/>
      <c r="D604" s="230" t="s">
        <v>181</v>
      </c>
      <c r="E604" s="38"/>
      <c r="F604" s="231" t="s">
        <v>1909</v>
      </c>
      <c r="G604" s="38"/>
      <c r="H604" s="38"/>
      <c r="I604" s="142"/>
      <c r="J604" s="38"/>
      <c r="K604" s="38"/>
      <c r="L604" s="42"/>
      <c r="M604" s="232"/>
      <c r="N604" s="78"/>
      <c r="O604" s="78"/>
      <c r="P604" s="78"/>
      <c r="Q604" s="78"/>
      <c r="R604" s="78"/>
      <c r="S604" s="78"/>
      <c r="T604" s="79"/>
      <c r="AT604" s="15" t="s">
        <v>181</v>
      </c>
      <c r="AU604" s="15" t="s">
        <v>90</v>
      </c>
    </row>
    <row r="605" s="12" customFormat="1">
      <c r="B605" s="236"/>
      <c r="C605" s="237"/>
      <c r="D605" s="230" t="s">
        <v>287</v>
      </c>
      <c r="E605" s="238" t="s">
        <v>1</v>
      </c>
      <c r="F605" s="239" t="s">
        <v>1911</v>
      </c>
      <c r="G605" s="237"/>
      <c r="H605" s="240">
        <v>1038</v>
      </c>
      <c r="I605" s="241"/>
      <c r="J605" s="237"/>
      <c r="K605" s="237"/>
      <c r="L605" s="242"/>
      <c r="M605" s="243"/>
      <c r="N605" s="244"/>
      <c r="O605" s="244"/>
      <c r="P605" s="244"/>
      <c r="Q605" s="244"/>
      <c r="R605" s="244"/>
      <c r="S605" s="244"/>
      <c r="T605" s="245"/>
      <c r="AT605" s="246" t="s">
        <v>287</v>
      </c>
      <c r="AU605" s="246" t="s">
        <v>90</v>
      </c>
      <c r="AV605" s="12" t="s">
        <v>90</v>
      </c>
      <c r="AW605" s="12" t="s">
        <v>40</v>
      </c>
      <c r="AX605" s="12" t="s">
        <v>79</v>
      </c>
      <c r="AY605" s="246" t="s">
        <v>174</v>
      </c>
    </row>
    <row r="606" s="12" customFormat="1">
      <c r="B606" s="236"/>
      <c r="C606" s="237"/>
      <c r="D606" s="230" t="s">
        <v>287</v>
      </c>
      <c r="E606" s="238" t="s">
        <v>1</v>
      </c>
      <c r="F606" s="239" t="s">
        <v>1912</v>
      </c>
      <c r="G606" s="237"/>
      <c r="H606" s="240">
        <v>47</v>
      </c>
      <c r="I606" s="241"/>
      <c r="J606" s="237"/>
      <c r="K606" s="237"/>
      <c r="L606" s="242"/>
      <c r="M606" s="243"/>
      <c r="N606" s="244"/>
      <c r="O606" s="244"/>
      <c r="P606" s="244"/>
      <c r="Q606" s="244"/>
      <c r="R606" s="244"/>
      <c r="S606" s="244"/>
      <c r="T606" s="245"/>
      <c r="AT606" s="246" t="s">
        <v>287</v>
      </c>
      <c r="AU606" s="246" t="s">
        <v>90</v>
      </c>
      <c r="AV606" s="12" t="s">
        <v>90</v>
      </c>
      <c r="AW606" s="12" t="s">
        <v>40</v>
      </c>
      <c r="AX606" s="12" t="s">
        <v>79</v>
      </c>
      <c r="AY606" s="246" t="s">
        <v>174</v>
      </c>
    </row>
    <row r="607" s="12" customFormat="1">
      <c r="B607" s="236"/>
      <c r="C607" s="237"/>
      <c r="D607" s="230" t="s">
        <v>287</v>
      </c>
      <c r="E607" s="238" t="s">
        <v>1</v>
      </c>
      <c r="F607" s="239" t="s">
        <v>1913</v>
      </c>
      <c r="G607" s="237"/>
      <c r="H607" s="240">
        <v>10</v>
      </c>
      <c r="I607" s="241"/>
      <c r="J607" s="237"/>
      <c r="K607" s="237"/>
      <c r="L607" s="242"/>
      <c r="M607" s="243"/>
      <c r="N607" s="244"/>
      <c r="O607" s="244"/>
      <c r="P607" s="244"/>
      <c r="Q607" s="244"/>
      <c r="R607" s="244"/>
      <c r="S607" s="244"/>
      <c r="T607" s="245"/>
      <c r="AT607" s="246" t="s">
        <v>287</v>
      </c>
      <c r="AU607" s="246" t="s">
        <v>90</v>
      </c>
      <c r="AV607" s="12" t="s">
        <v>90</v>
      </c>
      <c r="AW607" s="12" t="s">
        <v>40</v>
      </c>
      <c r="AX607" s="12" t="s">
        <v>79</v>
      </c>
      <c r="AY607" s="246" t="s">
        <v>174</v>
      </c>
    </row>
    <row r="608" s="12" customFormat="1">
      <c r="B608" s="236"/>
      <c r="C608" s="237"/>
      <c r="D608" s="230" t="s">
        <v>287</v>
      </c>
      <c r="E608" s="238" t="s">
        <v>1</v>
      </c>
      <c r="F608" s="239" t="s">
        <v>1914</v>
      </c>
      <c r="G608" s="237"/>
      <c r="H608" s="240">
        <v>160</v>
      </c>
      <c r="I608" s="241"/>
      <c r="J608" s="237"/>
      <c r="K608" s="237"/>
      <c r="L608" s="242"/>
      <c r="M608" s="243"/>
      <c r="N608" s="244"/>
      <c r="O608" s="244"/>
      <c r="P608" s="244"/>
      <c r="Q608" s="244"/>
      <c r="R608" s="244"/>
      <c r="S608" s="244"/>
      <c r="T608" s="245"/>
      <c r="AT608" s="246" t="s">
        <v>287</v>
      </c>
      <c r="AU608" s="246" t="s">
        <v>90</v>
      </c>
      <c r="AV608" s="12" t="s">
        <v>90</v>
      </c>
      <c r="AW608" s="12" t="s">
        <v>40</v>
      </c>
      <c r="AX608" s="12" t="s">
        <v>79</v>
      </c>
      <c r="AY608" s="246" t="s">
        <v>174</v>
      </c>
    </row>
    <row r="609" s="12" customFormat="1">
      <c r="B609" s="236"/>
      <c r="C609" s="237"/>
      <c r="D609" s="230" t="s">
        <v>287</v>
      </c>
      <c r="E609" s="238" t="s">
        <v>1</v>
      </c>
      <c r="F609" s="239" t="s">
        <v>1915</v>
      </c>
      <c r="G609" s="237"/>
      <c r="H609" s="240">
        <v>169</v>
      </c>
      <c r="I609" s="241"/>
      <c r="J609" s="237"/>
      <c r="K609" s="237"/>
      <c r="L609" s="242"/>
      <c r="M609" s="243"/>
      <c r="N609" s="244"/>
      <c r="O609" s="244"/>
      <c r="P609" s="244"/>
      <c r="Q609" s="244"/>
      <c r="R609" s="244"/>
      <c r="S609" s="244"/>
      <c r="T609" s="245"/>
      <c r="AT609" s="246" t="s">
        <v>287</v>
      </c>
      <c r="AU609" s="246" t="s">
        <v>90</v>
      </c>
      <c r="AV609" s="12" t="s">
        <v>90</v>
      </c>
      <c r="AW609" s="12" t="s">
        <v>40</v>
      </c>
      <c r="AX609" s="12" t="s">
        <v>79</v>
      </c>
      <c r="AY609" s="246" t="s">
        <v>174</v>
      </c>
    </row>
    <row r="610" s="12" customFormat="1">
      <c r="B610" s="236"/>
      <c r="C610" s="237"/>
      <c r="D610" s="230" t="s">
        <v>287</v>
      </c>
      <c r="E610" s="238" t="s">
        <v>1</v>
      </c>
      <c r="F610" s="239" t="s">
        <v>1916</v>
      </c>
      <c r="G610" s="237"/>
      <c r="H610" s="240">
        <v>208</v>
      </c>
      <c r="I610" s="241"/>
      <c r="J610" s="237"/>
      <c r="K610" s="237"/>
      <c r="L610" s="242"/>
      <c r="M610" s="243"/>
      <c r="N610" s="244"/>
      <c r="O610" s="244"/>
      <c r="P610" s="244"/>
      <c r="Q610" s="244"/>
      <c r="R610" s="244"/>
      <c r="S610" s="244"/>
      <c r="T610" s="245"/>
      <c r="AT610" s="246" t="s">
        <v>287</v>
      </c>
      <c r="AU610" s="246" t="s">
        <v>90</v>
      </c>
      <c r="AV610" s="12" t="s">
        <v>90</v>
      </c>
      <c r="AW610" s="12" t="s">
        <v>40</v>
      </c>
      <c r="AX610" s="12" t="s">
        <v>79</v>
      </c>
      <c r="AY610" s="246" t="s">
        <v>174</v>
      </c>
    </row>
    <row r="611" s="12" customFormat="1">
      <c r="B611" s="236"/>
      <c r="C611" s="237"/>
      <c r="D611" s="230" t="s">
        <v>287</v>
      </c>
      <c r="E611" s="238" t="s">
        <v>1</v>
      </c>
      <c r="F611" s="239" t="s">
        <v>1917</v>
      </c>
      <c r="G611" s="237"/>
      <c r="H611" s="240">
        <v>51</v>
      </c>
      <c r="I611" s="241"/>
      <c r="J611" s="237"/>
      <c r="K611" s="237"/>
      <c r="L611" s="242"/>
      <c r="M611" s="243"/>
      <c r="N611" s="244"/>
      <c r="O611" s="244"/>
      <c r="P611" s="244"/>
      <c r="Q611" s="244"/>
      <c r="R611" s="244"/>
      <c r="S611" s="244"/>
      <c r="T611" s="245"/>
      <c r="AT611" s="246" t="s">
        <v>287</v>
      </c>
      <c r="AU611" s="246" t="s">
        <v>90</v>
      </c>
      <c r="AV611" s="12" t="s">
        <v>90</v>
      </c>
      <c r="AW611" s="12" t="s">
        <v>40</v>
      </c>
      <c r="AX611" s="12" t="s">
        <v>79</v>
      </c>
      <c r="AY611" s="246" t="s">
        <v>174</v>
      </c>
    </row>
    <row r="612" s="12" customFormat="1">
      <c r="B612" s="236"/>
      <c r="C612" s="237"/>
      <c r="D612" s="230" t="s">
        <v>287</v>
      </c>
      <c r="E612" s="238" t="s">
        <v>1</v>
      </c>
      <c r="F612" s="239" t="s">
        <v>1918</v>
      </c>
      <c r="G612" s="237"/>
      <c r="H612" s="240">
        <v>71</v>
      </c>
      <c r="I612" s="241"/>
      <c r="J612" s="237"/>
      <c r="K612" s="237"/>
      <c r="L612" s="242"/>
      <c r="M612" s="243"/>
      <c r="N612" s="244"/>
      <c r="O612" s="244"/>
      <c r="P612" s="244"/>
      <c r="Q612" s="244"/>
      <c r="R612" s="244"/>
      <c r="S612" s="244"/>
      <c r="T612" s="245"/>
      <c r="AT612" s="246" t="s">
        <v>287</v>
      </c>
      <c r="AU612" s="246" t="s">
        <v>90</v>
      </c>
      <c r="AV612" s="12" t="s">
        <v>90</v>
      </c>
      <c r="AW612" s="12" t="s">
        <v>40</v>
      </c>
      <c r="AX612" s="12" t="s">
        <v>79</v>
      </c>
      <c r="AY612" s="246" t="s">
        <v>174</v>
      </c>
    </row>
    <row r="613" s="12" customFormat="1">
      <c r="B613" s="236"/>
      <c r="C613" s="237"/>
      <c r="D613" s="230" t="s">
        <v>287</v>
      </c>
      <c r="E613" s="238" t="s">
        <v>1</v>
      </c>
      <c r="F613" s="239" t="s">
        <v>1919</v>
      </c>
      <c r="G613" s="237"/>
      <c r="H613" s="240">
        <v>129</v>
      </c>
      <c r="I613" s="241"/>
      <c r="J613" s="237"/>
      <c r="K613" s="237"/>
      <c r="L613" s="242"/>
      <c r="M613" s="243"/>
      <c r="N613" s="244"/>
      <c r="O613" s="244"/>
      <c r="P613" s="244"/>
      <c r="Q613" s="244"/>
      <c r="R613" s="244"/>
      <c r="S613" s="244"/>
      <c r="T613" s="245"/>
      <c r="AT613" s="246" t="s">
        <v>287</v>
      </c>
      <c r="AU613" s="246" t="s">
        <v>90</v>
      </c>
      <c r="AV613" s="12" t="s">
        <v>90</v>
      </c>
      <c r="AW613" s="12" t="s">
        <v>40</v>
      </c>
      <c r="AX613" s="12" t="s">
        <v>79</v>
      </c>
      <c r="AY613" s="246" t="s">
        <v>174</v>
      </c>
    </row>
    <row r="614" s="12" customFormat="1">
      <c r="B614" s="236"/>
      <c r="C614" s="237"/>
      <c r="D614" s="230" t="s">
        <v>287</v>
      </c>
      <c r="E614" s="238" t="s">
        <v>1</v>
      </c>
      <c r="F614" s="239" t="s">
        <v>1920</v>
      </c>
      <c r="G614" s="237"/>
      <c r="H614" s="240">
        <v>492</v>
      </c>
      <c r="I614" s="241"/>
      <c r="J614" s="237"/>
      <c r="K614" s="237"/>
      <c r="L614" s="242"/>
      <c r="M614" s="243"/>
      <c r="N614" s="244"/>
      <c r="O614" s="244"/>
      <c r="P614" s="244"/>
      <c r="Q614" s="244"/>
      <c r="R614" s="244"/>
      <c r="S614" s="244"/>
      <c r="T614" s="245"/>
      <c r="AT614" s="246" t="s">
        <v>287</v>
      </c>
      <c r="AU614" s="246" t="s">
        <v>90</v>
      </c>
      <c r="AV614" s="12" t="s">
        <v>90</v>
      </c>
      <c r="AW614" s="12" t="s">
        <v>40</v>
      </c>
      <c r="AX614" s="12" t="s">
        <v>79</v>
      </c>
      <c r="AY614" s="246" t="s">
        <v>174</v>
      </c>
    </row>
    <row r="615" s="12" customFormat="1">
      <c r="B615" s="236"/>
      <c r="C615" s="237"/>
      <c r="D615" s="230" t="s">
        <v>287</v>
      </c>
      <c r="E615" s="238" t="s">
        <v>1</v>
      </c>
      <c r="F615" s="239" t="s">
        <v>1921</v>
      </c>
      <c r="G615" s="237"/>
      <c r="H615" s="240">
        <v>43</v>
      </c>
      <c r="I615" s="241"/>
      <c r="J615" s="237"/>
      <c r="K615" s="237"/>
      <c r="L615" s="242"/>
      <c r="M615" s="243"/>
      <c r="N615" s="244"/>
      <c r="O615" s="244"/>
      <c r="P615" s="244"/>
      <c r="Q615" s="244"/>
      <c r="R615" s="244"/>
      <c r="S615" s="244"/>
      <c r="T615" s="245"/>
      <c r="AT615" s="246" t="s">
        <v>287</v>
      </c>
      <c r="AU615" s="246" t="s">
        <v>90</v>
      </c>
      <c r="AV615" s="12" t="s">
        <v>90</v>
      </c>
      <c r="AW615" s="12" t="s">
        <v>40</v>
      </c>
      <c r="AX615" s="12" t="s">
        <v>79</v>
      </c>
      <c r="AY615" s="246" t="s">
        <v>174</v>
      </c>
    </row>
    <row r="616" s="12" customFormat="1">
      <c r="B616" s="236"/>
      <c r="C616" s="237"/>
      <c r="D616" s="230" t="s">
        <v>287</v>
      </c>
      <c r="E616" s="238" t="s">
        <v>1</v>
      </c>
      <c r="F616" s="239" t="s">
        <v>1922</v>
      </c>
      <c r="G616" s="237"/>
      <c r="H616" s="240">
        <v>685.20000000000005</v>
      </c>
      <c r="I616" s="241"/>
      <c r="J616" s="237"/>
      <c r="K616" s="237"/>
      <c r="L616" s="242"/>
      <c r="M616" s="243"/>
      <c r="N616" s="244"/>
      <c r="O616" s="244"/>
      <c r="P616" s="244"/>
      <c r="Q616" s="244"/>
      <c r="R616" s="244"/>
      <c r="S616" s="244"/>
      <c r="T616" s="245"/>
      <c r="AT616" s="246" t="s">
        <v>287</v>
      </c>
      <c r="AU616" s="246" t="s">
        <v>90</v>
      </c>
      <c r="AV616" s="12" t="s">
        <v>90</v>
      </c>
      <c r="AW616" s="12" t="s">
        <v>40</v>
      </c>
      <c r="AX616" s="12" t="s">
        <v>79</v>
      </c>
      <c r="AY616" s="246" t="s">
        <v>174</v>
      </c>
    </row>
    <row r="617" s="1" customFormat="1" ht="16.5" customHeight="1">
      <c r="B617" s="37"/>
      <c r="C617" s="247" t="s">
        <v>540</v>
      </c>
      <c r="D617" s="247" t="s">
        <v>312</v>
      </c>
      <c r="E617" s="248" t="s">
        <v>1923</v>
      </c>
      <c r="F617" s="249" t="s">
        <v>1924</v>
      </c>
      <c r="G617" s="250" t="s">
        <v>463</v>
      </c>
      <c r="H617" s="251">
        <v>5585.96</v>
      </c>
      <c r="I617" s="252"/>
      <c r="J617" s="253">
        <f>ROUND(I617*H617,2)</f>
        <v>0</v>
      </c>
      <c r="K617" s="249" t="s">
        <v>274</v>
      </c>
      <c r="L617" s="254"/>
      <c r="M617" s="255" t="s">
        <v>1</v>
      </c>
      <c r="N617" s="256" t="s">
        <v>50</v>
      </c>
      <c r="O617" s="78"/>
      <c r="P617" s="227">
        <f>O617*H617</f>
        <v>0</v>
      </c>
      <c r="Q617" s="227">
        <v>0.00025000000000000001</v>
      </c>
      <c r="R617" s="227">
        <f>Q617*H617</f>
        <v>1.39649</v>
      </c>
      <c r="S617" s="227">
        <v>0</v>
      </c>
      <c r="T617" s="228">
        <f>S617*H617</f>
        <v>0</v>
      </c>
      <c r="AR617" s="15" t="s">
        <v>1368</v>
      </c>
      <c r="AT617" s="15" t="s">
        <v>312</v>
      </c>
      <c r="AU617" s="15" t="s">
        <v>90</v>
      </c>
      <c r="AY617" s="15" t="s">
        <v>174</v>
      </c>
      <c r="BE617" s="229">
        <f>IF(N617="základní",J617,0)</f>
        <v>0</v>
      </c>
      <c r="BF617" s="229">
        <f>IF(N617="snížená",J617,0)</f>
        <v>0</v>
      </c>
      <c r="BG617" s="229">
        <f>IF(N617="zákl. přenesená",J617,0)</f>
        <v>0</v>
      </c>
      <c r="BH617" s="229">
        <f>IF(N617="sníž. přenesená",J617,0)</f>
        <v>0</v>
      </c>
      <c r="BI617" s="229">
        <f>IF(N617="nulová",J617,0)</f>
        <v>0</v>
      </c>
      <c r="BJ617" s="15" t="s">
        <v>87</v>
      </c>
      <c r="BK617" s="229">
        <f>ROUND(I617*H617,2)</f>
        <v>0</v>
      </c>
      <c r="BL617" s="15" t="s">
        <v>1368</v>
      </c>
      <c r="BM617" s="15" t="s">
        <v>1925</v>
      </c>
    </row>
    <row r="618" s="1" customFormat="1">
      <c r="B618" s="37"/>
      <c r="C618" s="38"/>
      <c r="D618" s="230" t="s">
        <v>181</v>
      </c>
      <c r="E618" s="38"/>
      <c r="F618" s="231" t="s">
        <v>1924</v>
      </c>
      <c r="G618" s="38"/>
      <c r="H618" s="38"/>
      <c r="I618" s="142"/>
      <c r="J618" s="38"/>
      <c r="K618" s="38"/>
      <c r="L618" s="42"/>
      <c r="M618" s="232"/>
      <c r="N618" s="78"/>
      <c r="O618" s="78"/>
      <c r="P618" s="78"/>
      <c r="Q618" s="78"/>
      <c r="R618" s="78"/>
      <c r="S618" s="78"/>
      <c r="T618" s="79"/>
      <c r="AT618" s="15" t="s">
        <v>181</v>
      </c>
      <c r="AU618" s="15" t="s">
        <v>90</v>
      </c>
    </row>
    <row r="619" s="12" customFormat="1">
      <c r="B619" s="236"/>
      <c r="C619" s="237"/>
      <c r="D619" s="230" t="s">
        <v>287</v>
      </c>
      <c r="E619" s="238" t="s">
        <v>1</v>
      </c>
      <c r="F619" s="239" t="s">
        <v>1926</v>
      </c>
      <c r="G619" s="237"/>
      <c r="H619" s="240">
        <v>200</v>
      </c>
      <c r="I619" s="241"/>
      <c r="J619" s="237"/>
      <c r="K619" s="237"/>
      <c r="L619" s="242"/>
      <c r="M619" s="243"/>
      <c r="N619" s="244"/>
      <c r="O619" s="244"/>
      <c r="P619" s="244"/>
      <c r="Q619" s="244"/>
      <c r="R619" s="244"/>
      <c r="S619" s="244"/>
      <c r="T619" s="245"/>
      <c r="AT619" s="246" t="s">
        <v>287</v>
      </c>
      <c r="AU619" s="246" t="s">
        <v>90</v>
      </c>
      <c r="AV619" s="12" t="s">
        <v>90</v>
      </c>
      <c r="AW619" s="12" t="s">
        <v>40</v>
      </c>
      <c r="AX619" s="12" t="s">
        <v>79</v>
      </c>
      <c r="AY619" s="246" t="s">
        <v>174</v>
      </c>
    </row>
    <row r="620" s="12" customFormat="1">
      <c r="B620" s="236"/>
      <c r="C620" s="237"/>
      <c r="D620" s="230" t="s">
        <v>287</v>
      </c>
      <c r="E620" s="238" t="s">
        <v>1</v>
      </c>
      <c r="F620" s="239" t="s">
        <v>1927</v>
      </c>
      <c r="G620" s="237"/>
      <c r="H620" s="240">
        <v>1050</v>
      </c>
      <c r="I620" s="241"/>
      <c r="J620" s="237"/>
      <c r="K620" s="237"/>
      <c r="L620" s="242"/>
      <c r="M620" s="243"/>
      <c r="N620" s="244"/>
      <c r="O620" s="244"/>
      <c r="P620" s="244"/>
      <c r="Q620" s="244"/>
      <c r="R620" s="244"/>
      <c r="S620" s="244"/>
      <c r="T620" s="245"/>
      <c r="AT620" s="246" t="s">
        <v>287</v>
      </c>
      <c r="AU620" s="246" t="s">
        <v>90</v>
      </c>
      <c r="AV620" s="12" t="s">
        <v>90</v>
      </c>
      <c r="AW620" s="12" t="s">
        <v>40</v>
      </c>
      <c r="AX620" s="12" t="s">
        <v>79</v>
      </c>
      <c r="AY620" s="246" t="s">
        <v>174</v>
      </c>
    </row>
    <row r="621" s="12" customFormat="1">
      <c r="B621" s="236"/>
      <c r="C621" s="237"/>
      <c r="D621" s="230" t="s">
        <v>287</v>
      </c>
      <c r="E621" s="238" t="s">
        <v>1</v>
      </c>
      <c r="F621" s="239" t="s">
        <v>1928</v>
      </c>
      <c r="G621" s="237"/>
      <c r="H621" s="240">
        <v>94</v>
      </c>
      <c r="I621" s="241"/>
      <c r="J621" s="237"/>
      <c r="K621" s="237"/>
      <c r="L621" s="242"/>
      <c r="M621" s="243"/>
      <c r="N621" s="244"/>
      <c r="O621" s="244"/>
      <c r="P621" s="244"/>
      <c r="Q621" s="244"/>
      <c r="R621" s="244"/>
      <c r="S621" s="244"/>
      <c r="T621" s="245"/>
      <c r="AT621" s="246" t="s">
        <v>287</v>
      </c>
      <c r="AU621" s="246" t="s">
        <v>90</v>
      </c>
      <c r="AV621" s="12" t="s">
        <v>90</v>
      </c>
      <c r="AW621" s="12" t="s">
        <v>40</v>
      </c>
      <c r="AX621" s="12" t="s">
        <v>79</v>
      </c>
      <c r="AY621" s="246" t="s">
        <v>174</v>
      </c>
    </row>
    <row r="622" s="12" customFormat="1">
      <c r="B622" s="236"/>
      <c r="C622" s="237"/>
      <c r="D622" s="230" t="s">
        <v>287</v>
      </c>
      <c r="E622" s="238" t="s">
        <v>1</v>
      </c>
      <c r="F622" s="239" t="s">
        <v>1894</v>
      </c>
      <c r="G622" s="237"/>
      <c r="H622" s="240">
        <v>20</v>
      </c>
      <c r="I622" s="241"/>
      <c r="J622" s="237"/>
      <c r="K622" s="237"/>
      <c r="L622" s="242"/>
      <c r="M622" s="243"/>
      <c r="N622" s="244"/>
      <c r="O622" s="244"/>
      <c r="P622" s="244"/>
      <c r="Q622" s="244"/>
      <c r="R622" s="244"/>
      <c r="S622" s="244"/>
      <c r="T622" s="245"/>
      <c r="AT622" s="246" t="s">
        <v>287</v>
      </c>
      <c r="AU622" s="246" t="s">
        <v>90</v>
      </c>
      <c r="AV622" s="12" t="s">
        <v>90</v>
      </c>
      <c r="AW622" s="12" t="s">
        <v>40</v>
      </c>
      <c r="AX622" s="12" t="s">
        <v>79</v>
      </c>
      <c r="AY622" s="246" t="s">
        <v>174</v>
      </c>
    </row>
    <row r="623" s="12" customFormat="1">
      <c r="B623" s="236"/>
      <c r="C623" s="237"/>
      <c r="D623" s="230" t="s">
        <v>287</v>
      </c>
      <c r="E623" s="238" t="s">
        <v>1</v>
      </c>
      <c r="F623" s="239" t="s">
        <v>1929</v>
      </c>
      <c r="G623" s="237"/>
      <c r="H623" s="240">
        <v>320</v>
      </c>
      <c r="I623" s="241"/>
      <c r="J623" s="237"/>
      <c r="K623" s="237"/>
      <c r="L623" s="242"/>
      <c r="M623" s="243"/>
      <c r="N623" s="244"/>
      <c r="O623" s="244"/>
      <c r="P623" s="244"/>
      <c r="Q623" s="244"/>
      <c r="R623" s="244"/>
      <c r="S623" s="244"/>
      <c r="T623" s="245"/>
      <c r="AT623" s="246" t="s">
        <v>287</v>
      </c>
      <c r="AU623" s="246" t="s">
        <v>90</v>
      </c>
      <c r="AV623" s="12" t="s">
        <v>90</v>
      </c>
      <c r="AW623" s="12" t="s">
        <v>40</v>
      </c>
      <c r="AX623" s="12" t="s">
        <v>79</v>
      </c>
      <c r="AY623" s="246" t="s">
        <v>174</v>
      </c>
    </row>
    <row r="624" s="12" customFormat="1">
      <c r="B624" s="236"/>
      <c r="C624" s="237"/>
      <c r="D624" s="230" t="s">
        <v>287</v>
      </c>
      <c r="E624" s="238" t="s">
        <v>1</v>
      </c>
      <c r="F624" s="239" t="s">
        <v>1930</v>
      </c>
      <c r="G624" s="237"/>
      <c r="H624" s="240">
        <v>338</v>
      </c>
      <c r="I624" s="241"/>
      <c r="J624" s="237"/>
      <c r="K624" s="237"/>
      <c r="L624" s="242"/>
      <c r="M624" s="243"/>
      <c r="N624" s="244"/>
      <c r="O624" s="244"/>
      <c r="P624" s="244"/>
      <c r="Q624" s="244"/>
      <c r="R624" s="244"/>
      <c r="S624" s="244"/>
      <c r="T624" s="245"/>
      <c r="AT624" s="246" t="s">
        <v>287</v>
      </c>
      <c r="AU624" s="246" t="s">
        <v>90</v>
      </c>
      <c r="AV624" s="12" t="s">
        <v>90</v>
      </c>
      <c r="AW624" s="12" t="s">
        <v>40</v>
      </c>
      <c r="AX624" s="12" t="s">
        <v>79</v>
      </c>
      <c r="AY624" s="246" t="s">
        <v>174</v>
      </c>
    </row>
    <row r="625" s="12" customFormat="1">
      <c r="B625" s="236"/>
      <c r="C625" s="237"/>
      <c r="D625" s="230" t="s">
        <v>287</v>
      </c>
      <c r="E625" s="238" t="s">
        <v>1</v>
      </c>
      <c r="F625" s="239" t="s">
        <v>1931</v>
      </c>
      <c r="G625" s="237"/>
      <c r="H625" s="240">
        <v>416</v>
      </c>
      <c r="I625" s="241"/>
      <c r="J625" s="237"/>
      <c r="K625" s="237"/>
      <c r="L625" s="242"/>
      <c r="M625" s="243"/>
      <c r="N625" s="244"/>
      <c r="O625" s="244"/>
      <c r="P625" s="244"/>
      <c r="Q625" s="244"/>
      <c r="R625" s="244"/>
      <c r="S625" s="244"/>
      <c r="T625" s="245"/>
      <c r="AT625" s="246" t="s">
        <v>287</v>
      </c>
      <c r="AU625" s="246" t="s">
        <v>90</v>
      </c>
      <c r="AV625" s="12" t="s">
        <v>90</v>
      </c>
      <c r="AW625" s="12" t="s">
        <v>40</v>
      </c>
      <c r="AX625" s="12" t="s">
        <v>79</v>
      </c>
      <c r="AY625" s="246" t="s">
        <v>174</v>
      </c>
    </row>
    <row r="626" s="12" customFormat="1">
      <c r="B626" s="236"/>
      <c r="C626" s="237"/>
      <c r="D626" s="230" t="s">
        <v>287</v>
      </c>
      <c r="E626" s="238" t="s">
        <v>1</v>
      </c>
      <c r="F626" s="239" t="s">
        <v>1932</v>
      </c>
      <c r="G626" s="237"/>
      <c r="H626" s="240">
        <v>102</v>
      </c>
      <c r="I626" s="241"/>
      <c r="J626" s="237"/>
      <c r="K626" s="237"/>
      <c r="L626" s="242"/>
      <c r="M626" s="243"/>
      <c r="N626" s="244"/>
      <c r="O626" s="244"/>
      <c r="P626" s="244"/>
      <c r="Q626" s="244"/>
      <c r="R626" s="244"/>
      <c r="S626" s="244"/>
      <c r="T626" s="245"/>
      <c r="AT626" s="246" t="s">
        <v>287</v>
      </c>
      <c r="AU626" s="246" t="s">
        <v>90</v>
      </c>
      <c r="AV626" s="12" t="s">
        <v>90</v>
      </c>
      <c r="AW626" s="12" t="s">
        <v>40</v>
      </c>
      <c r="AX626" s="12" t="s">
        <v>79</v>
      </c>
      <c r="AY626" s="246" t="s">
        <v>174</v>
      </c>
    </row>
    <row r="627" s="12" customFormat="1">
      <c r="B627" s="236"/>
      <c r="C627" s="237"/>
      <c r="D627" s="230" t="s">
        <v>287</v>
      </c>
      <c r="E627" s="238" t="s">
        <v>1</v>
      </c>
      <c r="F627" s="239" t="s">
        <v>1933</v>
      </c>
      <c r="G627" s="237"/>
      <c r="H627" s="240">
        <v>142</v>
      </c>
      <c r="I627" s="241"/>
      <c r="J627" s="237"/>
      <c r="K627" s="237"/>
      <c r="L627" s="242"/>
      <c r="M627" s="243"/>
      <c r="N627" s="244"/>
      <c r="O627" s="244"/>
      <c r="P627" s="244"/>
      <c r="Q627" s="244"/>
      <c r="R627" s="244"/>
      <c r="S627" s="244"/>
      <c r="T627" s="245"/>
      <c r="AT627" s="246" t="s">
        <v>287</v>
      </c>
      <c r="AU627" s="246" t="s">
        <v>90</v>
      </c>
      <c r="AV627" s="12" t="s">
        <v>90</v>
      </c>
      <c r="AW627" s="12" t="s">
        <v>40</v>
      </c>
      <c r="AX627" s="12" t="s">
        <v>79</v>
      </c>
      <c r="AY627" s="246" t="s">
        <v>174</v>
      </c>
    </row>
    <row r="628" s="12" customFormat="1">
      <c r="B628" s="236"/>
      <c r="C628" s="237"/>
      <c r="D628" s="230" t="s">
        <v>287</v>
      </c>
      <c r="E628" s="238" t="s">
        <v>1</v>
      </c>
      <c r="F628" s="239" t="s">
        <v>1934</v>
      </c>
      <c r="G628" s="237"/>
      <c r="H628" s="240">
        <v>258</v>
      </c>
      <c r="I628" s="241"/>
      <c r="J628" s="237"/>
      <c r="K628" s="237"/>
      <c r="L628" s="242"/>
      <c r="M628" s="243"/>
      <c r="N628" s="244"/>
      <c r="O628" s="244"/>
      <c r="P628" s="244"/>
      <c r="Q628" s="244"/>
      <c r="R628" s="244"/>
      <c r="S628" s="244"/>
      <c r="T628" s="245"/>
      <c r="AT628" s="246" t="s">
        <v>287</v>
      </c>
      <c r="AU628" s="246" t="s">
        <v>90</v>
      </c>
      <c r="AV628" s="12" t="s">
        <v>90</v>
      </c>
      <c r="AW628" s="12" t="s">
        <v>40</v>
      </c>
      <c r="AX628" s="12" t="s">
        <v>79</v>
      </c>
      <c r="AY628" s="246" t="s">
        <v>174</v>
      </c>
    </row>
    <row r="629" s="12" customFormat="1">
      <c r="B629" s="236"/>
      <c r="C629" s="237"/>
      <c r="D629" s="230" t="s">
        <v>287</v>
      </c>
      <c r="E629" s="238" t="s">
        <v>1</v>
      </c>
      <c r="F629" s="239" t="s">
        <v>1935</v>
      </c>
      <c r="G629" s="237"/>
      <c r="H629" s="240">
        <v>984</v>
      </c>
      <c r="I629" s="241"/>
      <c r="J629" s="237"/>
      <c r="K629" s="237"/>
      <c r="L629" s="242"/>
      <c r="M629" s="243"/>
      <c r="N629" s="244"/>
      <c r="O629" s="244"/>
      <c r="P629" s="244"/>
      <c r="Q629" s="244"/>
      <c r="R629" s="244"/>
      <c r="S629" s="244"/>
      <c r="T629" s="245"/>
      <c r="AT629" s="246" t="s">
        <v>287</v>
      </c>
      <c r="AU629" s="246" t="s">
        <v>90</v>
      </c>
      <c r="AV629" s="12" t="s">
        <v>90</v>
      </c>
      <c r="AW629" s="12" t="s">
        <v>40</v>
      </c>
      <c r="AX629" s="12" t="s">
        <v>79</v>
      </c>
      <c r="AY629" s="246" t="s">
        <v>174</v>
      </c>
    </row>
    <row r="630" s="12" customFormat="1">
      <c r="B630" s="236"/>
      <c r="C630" s="237"/>
      <c r="D630" s="230" t="s">
        <v>287</v>
      </c>
      <c r="E630" s="238" t="s">
        <v>1</v>
      </c>
      <c r="F630" s="239" t="s">
        <v>1902</v>
      </c>
      <c r="G630" s="237"/>
      <c r="H630" s="240">
        <v>86</v>
      </c>
      <c r="I630" s="241"/>
      <c r="J630" s="237"/>
      <c r="K630" s="237"/>
      <c r="L630" s="242"/>
      <c r="M630" s="243"/>
      <c r="N630" s="244"/>
      <c r="O630" s="244"/>
      <c r="P630" s="244"/>
      <c r="Q630" s="244"/>
      <c r="R630" s="244"/>
      <c r="S630" s="244"/>
      <c r="T630" s="245"/>
      <c r="AT630" s="246" t="s">
        <v>287</v>
      </c>
      <c r="AU630" s="246" t="s">
        <v>90</v>
      </c>
      <c r="AV630" s="12" t="s">
        <v>90</v>
      </c>
      <c r="AW630" s="12" t="s">
        <v>40</v>
      </c>
      <c r="AX630" s="12" t="s">
        <v>79</v>
      </c>
      <c r="AY630" s="246" t="s">
        <v>174</v>
      </c>
    </row>
    <row r="631" s="12" customFormat="1">
      <c r="B631" s="236"/>
      <c r="C631" s="237"/>
      <c r="D631" s="230" t="s">
        <v>287</v>
      </c>
      <c r="E631" s="238" t="s">
        <v>1</v>
      </c>
      <c r="F631" s="239" t="s">
        <v>1936</v>
      </c>
      <c r="G631" s="237"/>
      <c r="H631" s="240">
        <v>1575.96</v>
      </c>
      <c r="I631" s="241"/>
      <c r="J631" s="237"/>
      <c r="K631" s="237"/>
      <c r="L631" s="242"/>
      <c r="M631" s="243"/>
      <c r="N631" s="244"/>
      <c r="O631" s="244"/>
      <c r="P631" s="244"/>
      <c r="Q631" s="244"/>
      <c r="R631" s="244"/>
      <c r="S631" s="244"/>
      <c r="T631" s="245"/>
      <c r="AT631" s="246" t="s">
        <v>287</v>
      </c>
      <c r="AU631" s="246" t="s">
        <v>90</v>
      </c>
      <c r="AV631" s="12" t="s">
        <v>90</v>
      </c>
      <c r="AW631" s="12" t="s">
        <v>40</v>
      </c>
      <c r="AX631" s="12" t="s">
        <v>79</v>
      </c>
      <c r="AY631" s="246" t="s">
        <v>174</v>
      </c>
    </row>
    <row r="632" s="1" customFormat="1" ht="16.5" customHeight="1">
      <c r="B632" s="37"/>
      <c r="C632" s="247" t="s">
        <v>546</v>
      </c>
      <c r="D632" s="247" t="s">
        <v>312</v>
      </c>
      <c r="E632" s="248" t="s">
        <v>1937</v>
      </c>
      <c r="F632" s="249" t="s">
        <v>1938</v>
      </c>
      <c r="G632" s="250" t="s">
        <v>740</v>
      </c>
      <c r="H632" s="251">
        <v>1</v>
      </c>
      <c r="I632" s="252"/>
      <c r="J632" s="253">
        <f>ROUND(I632*H632,2)</f>
        <v>0</v>
      </c>
      <c r="K632" s="249" t="s">
        <v>1</v>
      </c>
      <c r="L632" s="254"/>
      <c r="M632" s="255" t="s">
        <v>1</v>
      </c>
      <c r="N632" s="256" t="s">
        <v>50</v>
      </c>
      <c r="O632" s="78"/>
      <c r="P632" s="227">
        <f>O632*H632</f>
        <v>0</v>
      </c>
      <c r="Q632" s="227">
        <v>0.0042500000000000003</v>
      </c>
      <c r="R632" s="227">
        <f>Q632*H632</f>
        <v>0.0042500000000000003</v>
      </c>
      <c r="S632" s="227">
        <v>0</v>
      </c>
      <c r="T632" s="228">
        <f>S632*H632</f>
        <v>0</v>
      </c>
      <c r="AR632" s="15" t="s">
        <v>209</v>
      </c>
      <c r="AT632" s="15" t="s">
        <v>312</v>
      </c>
      <c r="AU632" s="15" t="s">
        <v>90</v>
      </c>
      <c r="AY632" s="15" t="s">
        <v>174</v>
      </c>
      <c r="BE632" s="229">
        <f>IF(N632="základní",J632,0)</f>
        <v>0</v>
      </c>
      <c r="BF632" s="229">
        <f>IF(N632="snížená",J632,0)</f>
        <v>0</v>
      </c>
      <c r="BG632" s="229">
        <f>IF(N632="zákl. přenesená",J632,0)</f>
        <v>0</v>
      </c>
      <c r="BH632" s="229">
        <f>IF(N632="sníž. přenesená",J632,0)</f>
        <v>0</v>
      </c>
      <c r="BI632" s="229">
        <f>IF(N632="nulová",J632,0)</f>
        <v>0</v>
      </c>
      <c r="BJ632" s="15" t="s">
        <v>87</v>
      </c>
      <c r="BK632" s="229">
        <f>ROUND(I632*H632,2)</f>
        <v>0</v>
      </c>
      <c r="BL632" s="15" t="s">
        <v>192</v>
      </c>
      <c r="BM632" s="15" t="s">
        <v>1939</v>
      </c>
    </row>
    <row r="633" s="1" customFormat="1">
      <c r="B633" s="37"/>
      <c r="C633" s="38"/>
      <c r="D633" s="230" t="s">
        <v>181</v>
      </c>
      <c r="E633" s="38"/>
      <c r="F633" s="231" t="s">
        <v>1938</v>
      </c>
      <c r="G633" s="38"/>
      <c r="H633" s="38"/>
      <c r="I633" s="142"/>
      <c r="J633" s="38"/>
      <c r="K633" s="38"/>
      <c r="L633" s="42"/>
      <c r="M633" s="232"/>
      <c r="N633" s="78"/>
      <c r="O633" s="78"/>
      <c r="P633" s="78"/>
      <c r="Q633" s="78"/>
      <c r="R633" s="78"/>
      <c r="S633" s="78"/>
      <c r="T633" s="79"/>
      <c r="AT633" s="15" t="s">
        <v>181</v>
      </c>
      <c r="AU633" s="15" t="s">
        <v>90</v>
      </c>
    </row>
    <row r="634" s="12" customFormat="1">
      <c r="B634" s="236"/>
      <c r="C634" s="237"/>
      <c r="D634" s="230" t="s">
        <v>287</v>
      </c>
      <c r="E634" s="238" t="s">
        <v>1</v>
      </c>
      <c r="F634" s="239" t="s">
        <v>87</v>
      </c>
      <c r="G634" s="237"/>
      <c r="H634" s="240">
        <v>1</v>
      </c>
      <c r="I634" s="241"/>
      <c r="J634" s="237"/>
      <c r="K634" s="237"/>
      <c r="L634" s="242"/>
      <c r="M634" s="243"/>
      <c r="N634" s="244"/>
      <c r="O634" s="244"/>
      <c r="P634" s="244"/>
      <c r="Q634" s="244"/>
      <c r="R634" s="244"/>
      <c r="S634" s="244"/>
      <c r="T634" s="245"/>
      <c r="AT634" s="246" t="s">
        <v>287</v>
      </c>
      <c r="AU634" s="246" t="s">
        <v>90</v>
      </c>
      <c r="AV634" s="12" t="s">
        <v>90</v>
      </c>
      <c r="AW634" s="12" t="s">
        <v>40</v>
      </c>
      <c r="AX634" s="12" t="s">
        <v>87</v>
      </c>
      <c r="AY634" s="246" t="s">
        <v>174</v>
      </c>
    </row>
    <row r="635" s="1" customFormat="1" ht="16.5" customHeight="1">
      <c r="B635" s="37"/>
      <c r="C635" s="218" t="s">
        <v>553</v>
      </c>
      <c r="D635" s="218" t="s">
        <v>175</v>
      </c>
      <c r="E635" s="219" t="s">
        <v>1940</v>
      </c>
      <c r="F635" s="220" t="s">
        <v>1941</v>
      </c>
      <c r="G635" s="221" t="s">
        <v>320</v>
      </c>
      <c r="H635" s="222">
        <v>2</v>
      </c>
      <c r="I635" s="223"/>
      <c r="J635" s="224">
        <f>ROUND(I635*H635,2)</f>
        <v>0</v>
      </c>
      <c r="K635" s="220" t="s">
        <v>274</v>
      </c>
      <c r="L635" s="42"/>
      <c r="M635" s="225" t="s">
        <v>1</v>
      </c>
      <c r="N635" s="226" t="s">
        <v>50</v>
      </c>
      <c r="O635" s="78"/>
      <c r="P635" s="227">
        <f>O635*H635</f>
        <v>0</v>
      </c>
      <c r="Q635" s="227">
        <v>0.0010100000000000001</v>
      </c>
      <c r="R635" s="227">
        <f>Q635*H635</f>
        <v>0.0020200000000000001</v>
      </c>
      <c r="S635" s="227">
        <v>0</v>
      </c>
      <c r="T635" s="228">
        <f>S635*H635</f>
        <v>0</v>
      </c>
      <c r="AR635" s="15" t="s">
        <v>192</v>
      </c>
      <c r="AT635" s="15" t="s">
        <v>175</v>
      </c>
      <c r="AU635" s="15" t="s">
        <v>90</v>
      </c>
      <c r="AY635" s="15" t="s">
        <v>174</v>
      </c>
      <c r="BE635" s="229">
        <f>IF(N635="základní",J635,0)</f>
        <v>0</v>
      </c>
      <c r="BF635" s="229">
        <f>IF(N635="snížená",J635,0)</f>
        <v>0</v>
      </c>
      <c r="BG635" s="229">
        <f>IF(N635="zákl. přenesená",J635,0)</f>
        <v>0</v>
      </c>
      <c r="BH635" s="229">
        <f>IF(N635="sníž. přenesená",J635,0)</f>
        <v>0</v>
      </c>
      <c r="BI635" s="229">
        <f>IF(N635="nulová",J635,0)</f>
        <v>0</v>
      </c>
      <c r="BJ635" s="15" t="s">
        <v>87</v>
      </c>
      <c r="BK635" s="229">
        <f>ROUND(I635*H635,2)</f>
        <v>0</v>
      </c>
      <c r="BL635" s="15" t="s">
        <v>192</v>
      </c>
      <c r="BM635" s="15" t="s">
        <v>1942</v>
      </c>
    </row>
    <row r="636" s="1" customFormat="1">
      <c r="B636" s="37"/>
      <c r="C636" s="38"/>
      <c r="D636" s="230" t="s">
        <v>181</v>
      </c>
      <c r="E636" s="38"/>
      <c r="F636" s="231" t="s">
        <v>1943</v>
      </c>
      <c r="G636" s="38"/>
      <c r="H636" s="38"/>
      <c r="I636" s="142"/>
      <c r="J636" s="38"/>
      <c r="K636" s="38"/>
      <c r="L636" s="42"/>
      <c r="M636" s="232"/>
      <c r="N636" s="78"/>
      <c r="O636" s="78"/>
      <c r="P636" s="78"/>
      <c r="Q636" s="78"/>
      <c r="R636" s="78"/>
      <c r="S636" s="78"/>
      <c r="T636" s="79"/>
      <c r="AT636" s="15" t="s">
        <v>181</v>
      </c>
      <c r="AU636" s="15" t="s">
        <v>90</v>
      </c>
    </row>
    <row r="637" s="1" customFormat="1" ht="16.5" customHeight="1">
      <c r="B637" s="37"/>
      <c r="C637" s="218" t="s">
        <v>559</v>
      </c>
      <c r="D637" s="218" t="s">
        <v>175</v>
      </c>
      <c r="E637" s="219" t="s">
        <v>1944</v>
      </c>
      <c r="F637" s="220" t="s">
        <v>1945</v>
      </c>
      <c r="G637" s="221" t="s">
        <v>463</v>
      </c>
      <c r="H637" s="222">
        <v>3115.1999999999998</v>
      </c>
      <c r="I637" s="223"/>
      <c r="J637" s="224">
        <f>ROUND(I637*H637,2)</f>
        <v>0</v>
      </c>
      <c r="K637" s="220" t="s">
        <v>1</v>
      </c>
      <c r="L637" s="42"/>
      <c r="M637" s="225" t="s">
        <v>1</v>
      </c>
      <c r="N637" s="226" t="s">
        <v>50</v>
      </c>
      <c r="O637" s="78"/>
      <c r="P637" s="227">
        <f>O637*H637</f>
        <v>0</v>
      </c>
      <c r="Q637" s="227">
        <v>0</v>
      </c>
      <c r="R637" s="227">
        <f>Q637*H637</f>
        <v>0</v>
      </c>
      <c r="S637" s="227">
        <v>0</v>
      </c>
      <c r="T637" s="228">
        <f>S637*H637</f>
        <v>0</v>
      </c>
      <c r="AR637" s="15" t="s">
        <v>192</v>
      </c>
      <c r="AT637" s="15" t="s">
        <v>175</v>
      </c>
      <c r="AU637" s="15" t="s">
        <v>90</v>
      </c>
      <c r="AY637" s="15" t="s">
        <v>174</v>
      </c>
      <c r="BE637" s="229">
        <f>IF(N637="základní",J637,0)</f>
        <v>0</v>
      </c>
      <c r="BF637" s="229">
        <f>IF(N637="snížená",J637,0)</f>
        <v>0</v>
      </c>
      <c r="BG637" s="229">
        <f>IF(N637="zákl. přenesená",J637,0)</f>
        <v>0</v>
      </c>
      <c r="BH637" s="229">
        <f>IF(N637="sníž. přenesená",J637,0)</f>
        <v>0</v>
      </c>
      <c r="BI637" s="229">
        <f>IF(N637="nulová",J637,0)</f>
        <v>0</v>
      </c>
      <c r="BJ637" s="15" t="s">
        <v>87</v>
      </c>
      <c r="BK637" s="229">
        <f>ROUND(I637*H637,2)</f>
        <v>0</v>
      </c>
      <c r="BL637" s="15" t="s">
        <v>192</v>
      </c>
      <c r="BM637" s="15" t="s">
        <v>1946</v>
      </c>
    </row>
    <row r="638" s="12" customFormat="1">
      <c r="B638" s="236"/>
      <c r="C638" s="237"/>
      <c r="D638" s="230" t="s">
        <v>287</v>
      </c>
      <c r="E638" s="238" t="s">
        <v>1</v>
      </c>
      <c r="F638" s="239" t="s">
        <v>1927</v>
      </c>
      <c r="G638" s="237"/>
      <c r="H638" s="240">
        <v>1050</v>
      </c>
      <c r="I638" s="241"/>
      <c r="J638" s="237"/>
      <c r="K638" s="237"/>
      <c r="L638" s="242"/>
      <c r="M638" s="243"/>
      <c r="N638" s="244"/>
      <c r="O638" s="244"/>
      <c r="P638" s="244"/>
      <c r="Q638" s="244"/>
      <c r="R638" s="244"/>
      <c r="S638" s="244"/>
      <c r="T638" s="245"/>
      <c r="AT638" s="246" t="s">
        <v>287</v>
      </c>
      <c r="AU638" s="246" t="s">
        <v>90</v>
      </c>
      <c r="AV638" s="12" t="s">
        <v>90</v>
      </c>
      <c r="AW638" s="12" t="s">
        <v>40</v>
      </c>
      <c r="AX638" s="12" t="s">
        <v>79</v>
      </c>
      <c r="AY638" s="246" t="s">
        <v>174</v>
      </c>
    </row>
    <row r="639" s="12" customFormat="1">
      <c r="B639" s="236"/>
      <c r="C639" s="237"/>
      <c r="D639" s="230" t="s">
        <v>287</v>
      </c>
      <c r="E639" s="238" t="s">
        <v>1</v>
      </c>
      <c r="F639" s="239" t="s">
        <v>1912</v>
      </c>
      <c r="G639" s="237"/>
      <c r="H639" s="240">
        <v>47</v>
      </c>
      <c r="I639" s="241"/>
      <c r="J639" s="237"/>
      <c r="K639" s="237"/>
      <c r="L639" s="242"/>
      <c r="M639" s="243"/>
      <c r="N639" s="244"/>
      <c r="O639" s="244"/>
      <c r="P639" s="244"/>
      <c r="Q639" s="244"/>
      <c r="R639" s="244"/>
      <c r="S639" s="244"/>
      <c r="T639" s="245"/>
      <c r="AT639" s="246" t="s">
        <v>287</v>
      </c>
      <c r="AU639" s="246" t="s">
        <v>90</v>
      </c>
      <c r="AV639" s="12" t="s">
        <v>90</v>
      </c>
      <c r="AW639" s="12" t="s">
        <v>40</v>
      </c>
      <c r="AX639" s="12" t="s">
        <v>79</v>
      </c>
      <c r="AY639" s="246" t="s">
        <v>174</v>
      </c>
    </row>
    <row r="640" s="12" customFormat="1">
      <c r="B640" s="236"/>
      <c r="C640" s="237"/>
      <c r="D640" s="230" t="s">
        <v>287</v>
      </c>
      <c r="E640" s="238" t="s">
        <v>1</v>
      </c>
      <c r="F640" s="239" t="s">
        <v>1913</v>
      </c>
      <c r="G640" s="237"/>
      <c r="H640" s="240">
        <v>10</v>
      </c>
      <c r="I640" s="241"/>
      <c r="J640" s="237"/>
      <c r="K640" s="237"/>
      <c r="L640" s="242"/>
      <c r="M640" s="243"/>
      <c r="N640" s="244"/>
      <c r="O640" s="244"/>
      <c r="P640" s="244"/>
      <c r="Q640" s="244"/>
      <c r="R640" s="244"/>
      <c r="S640" s="244"/>
      <c r="T640" s="245"/>
      <c r="AT640" s="246" t="s">
        <v>287</v>
      </c>
      <c r="AU640" s="246" t="s">
        <v>90</v>
      </c>
      <c r="AV640" s="12" t="s">
        <v>90</v>
      </c>
      <c r="AW640" s="12" t="s">
        <v>40</v>
      </c>
      <c r="AX640" s="12" t="s">
        <v>79</v>
      </c>
      <c r="AY640" s="246" t="s">
        <v>174</v>
      </c>
    </row>
    <row r="641" s="12" customFormat="1">
      <c r="B641" s="236"/>
      <c r="C641" s="237"/>
      <c r="D641" s="230" t="s">
        <v>287</v>
      </c>
      <c r="E641" s="238" t="s">
        <v>1</v>
      </c>
      <c r="F641" s="239" t="s">
        <v>1914</v>
      </c>
      <c r="G641" s="237"/>
      <c r="H641" s="240">
        <v>160</v>
      </c>
      <c r="I641" s="241"/>
      <c r="J641" s="237"/>
      <c r="K641" s="237"/>
      <c r="L641" s="242"/>
      <c r="M641" s="243"/>
      <c r="N641" s="244"/>
      <c r="O641" s="244"/>
      <c r="P641" s="244"/>
      <c r="Q641" s="244"/>
      <c r="R641" s="244"/>
      <c r="S641" s="244"/>
      <c r="T641" s="245"/>
      <c r="AT641" s="246" t="s">
        <v>287</v>
      </c>
      <c r="AU641" s="246" t="s">
        <v>90</v>
      </c>
      <c r="AV641" s="12" t="s">
        <v>90</v>
      </c>
      <c r="AW641" s="12" t="s">
        <v>40</v>
      </c>
      <c r="AX641" s="12" t="s">
        <v>79</v>
      </c>
      <c r="AY641" s="246" t="s">
        <v>174</v>
      </c>
    </row>
    <row r="642" s="12" customFormat="1">
      <c r="B642" s="236"/>
      <c r="C642" s="237"/>
      <c r="D642" s="230" t="s">
        <v>287</v>
      </c>
      <c r="E642" s="238" t="s">
        <v>1</v>
      </c>
      <c r="F642" s="239" t="s">
        <v>1915</v>
      </c>
      <c r="G642" s="237"/>
      <c r="H642" s="240">
        <v>169</v>
      </c>
      <c r="I642" s="241"/>
      <c r="J642" s="237"/>
      <c r="K642" s="237"/>
      <c r="L642" s="242"/>
      <c r="M642" s="243"/>
      <c r="N642" s="244"/>
      <c r="O642" s="244"/>
      <c r="P642" s="244"/>
      <c r="Q642" s="244"/>
      <c r="R642" s="244"/>
      <c r="S642" s="244"/>
      <c r="T642" s="245"/>
      <c r="AT642" s="246" t="s">
        <v>287</v>
      </c>
      <c r="AU642" s="246" t="s">
        <v>90</v>
      </c>
      <c r="AV642" s="12" t="s">
        <v>90</v>
      </c>
      <c r="AW642" s="12" t="s">
        <v>40</v>
      </c>
      <c r="AX642" s="12" t="s">
        <v>79</v>
      </c>
      <c r="AY642" s="246" t="s">
        <v>174</v>
      </c>
    </row>
    <row r="643" s="12" customFormat="1">
      <c r="B643" s="236"/>
      <c r="C643" s="237"/>
      <c r="D643" s="230" t="s">
        <v>287</v>
      </c>
      <c r="E643" s="238" t="s">
        <v>1</v>
      </c>
      <c r="F643" s="239" t="s">
        <v>1916</v>
      </c>
      <c r="G643" s="237"/>
      <c r="H643" s="240">
        <v>208</v>
      </c>
      <c r="I643" s="241"/>
      <c r="J643" s="237"/>
      <c r="K643" s="237"/>
      <c r="L643" s="242"/>
      <c r="M643" s="243"/>
      <c r="N643" s="244"/>
      <c r="O643" s="244"/>
      <c r="P643" s="244"/>
      <c r="Q643" s="244"/>
      <c r="R643" s="244"/>
      <c r="S643" s="244"/>
      <c r="T643" s="245"/>
      <c r="AT643" s="246" t="s">
        <v>287</v>
      </c>
      <c r="AU643" s="246" t="s">
        <v>90</v>
      </c>
      <c r="AV643" s="12" t="s">
        <v>90</v>
      </c>
      <c r="AW643" s="12" t="s">
        <v>40</v>
      </c>
      <c r="AX643" s="12" t="s">
        <v>79</v>
      </c>
      <c r="AY643" s="246" t="s">
        <v>174</v>
      </c>
    </row>
    <row r="644" s="12" customFormat="1">
      <c r="B644" s="236"/>
      <c r="C644" s="237"/>
      <c r="D644" s="230" t="s">
        <v>287</v>
      </c>
      <c r="E644" s="238" t="s">
        <v>1</v>
      </c>
      <c r="F644" s="239" t="s">
        <v>1917</v>
      </c>
      <c r="G644" s="237"/>
      <c r="H644" s="240">
        <v>51</v>
      </c>
      <c r="I644" s="241"/>
      <c r="J644" s="237"/>
      <c r="K644" s="237"/>
      <c r="L644" s="242"/>
      <c r="M644" s="243"/>
      <c r="N644" s="244"/>
      <c r="O644" s="244"/>
      <c r="P644" s="244"/>
      <c r="Q644" s="244"/>
      <c r="R644" s="244"/>
      <c r="S644" s="244"/>
      <c r="T644" s="245"/>
      <c r="AT644" s="246" t="s">
        <v>287</v>
      </c>
      <c r="AU644" s="246" t="s">
        <v>90</v>
      </c>
      <c r="AV644" s="12" t="s">
        <v>90</v>
      </c>
      <c r="AW644" s="12" t="s">
        <v>40</v>
      </c>
      <c r="AX644" s="12" t="s">
        <v>79</v>
      </c>
      <c r="AY644" s="246" t="s">
        <v>174</v>
      </c>
    </row>
    <row r="645" s="12" customFormat="1">
      <c r="B645" s="236"/>
      <c r="C645" s="237"/>
      <c r="D645" s="230" t="s">
        <v>287</v>
      </c>
      <c r="E645" s="238" t="s">
        <v>1</v>
      </c>
      <c r="F645" s="239" t="s">
        <v>1918</v>
      </c>
      <c r="G645" s="237"/>
      <c r="H645" s="240">
        <v>71</v>
      </c>
      <c r="I645" s="241"/>
      <c r="J645" s="237"/>
      <c r="K645" s="237"/>
      <c r="L645" s="242"/>
      <c r="M645" s="243"/>
      <c r="N645" s="244"/>
      <c r="O645" s="244"/>
      <c r="P645" s="244"/>
      <c r="Q645" s="244"/>
      <c r="R645" s="244"/>
      <c r="S645" s="244"/>
      <c r="T645" s="245"/>
      <c r="AT645" s="246" t="s">
        <v>287</v>
      </c>
      <c r="AU645" s="246" t="s">
        <v>90</v>
      </c>
      <c r="AV645" s="12" t="s">
        <v>90</v>
      </c>
      <c r="AW645" s="12" t="s">
        <v>40</v>
      </c>
      <c r="AX645" s="12" t="s">
        <v>79</v>
      </c>
      <c r="AY645" s="246" t="s">
        <v>174</v>
      </c>
    </row>
    <row r="646" s="12" customFormat="1">
      <c r="B646" s="236"/>
      <c r="C646" s="237"/>
      <c r="D646" s="230" t="s">
        <v>287</v>
      </c>
      <c r="E646" s="238" t="s">
        <v>1</v>
      </c>
      <c r="F646" s="239" t="s">
        <v>1919</v>
      </c>
      <c r="G646" s="237"/>
      <c r="H646" s="240">
        <v>129</v>
      </c>
      <c r="I646" s="241"/>
      <c r="J646" s="237"/>
      <c r="K646" s="237"/>
      <c r="L646" s="242"/>
      <c r="M646" s="243"/>
      <c r="N646" s="244"/>
      <c r="O646" s="244"/>
      <c r="P646" s="244"/>
      <c r="Q646" s="244"/>
      <c r="R646" s="244"/>
      <c r="S646" s="244"/>
      <c r="T646" s="245"/>
      <c r="AT646" s="246" t="s">
        <v>287</v>
      </c>
      <c r="AU646" s="246" t="s">
        <v>90</v>
      </c>
      <c r="AV646" s="12" t="s">
        <v>90</v>
      </c>
      <c r="AW646" s="12" t="s">
        <v>40</v>
      </c>
      <c r="AX646" s="12" t="s">
        <v>79</v>
      </c>
      <c r="AY646" s="246" t="s">
        <v>174</v>
      </c>
    </row>
    <row r="647" s="12" customFormat="1">
      <c r="B647" s="236"/>
      <c r="C647" s="237"/>
      <c r="D647" s="230" t="s">
        <v>287</v>
      </c>
      <c r="E647" s="238" t="s">
        <v>1</v>
      </c>
      <c r="F647" s="239" t="s">
        <v>1920</v>
      </c>
      <c r="G647" s="237"/>
      <c r="H647" s="240">
        <v>492</v>
      </c>
      <c r="I647" s="241"/>
      <c r="J647" s="237"/>
      <c r="K647" s="237"/>
      <c r="L647" s="242"/>
      <c r="M647" s="243"/>
      <c r="N647" s="244"/>
      <c r="O647" s="244"/>
      <c r="P647" s="244"/>
      <c r="Q647" s="244"/>
      <c r="R647" s="244"/>
      <c r="S647" s="244"/>
      <c r="T647" s="245"/>
      <c r="AT647" s="246" t="s">
        <v>287</v>
      </c>
      <c r="AU647" s="246" t="s">
        <v>90</v>
      </c>
      <c r="AV647" s="12" t="s">
        <v>90</v>
      </c>
      <c r="AW647" s="12" t="s">
        <v>40</v>
      </c>
      <c r="AX647" s="12" t="s">
        <v>79</v>
      </c>
      <c r="AY647" s="246" t="s">
        <v>174</v>
      </c>
    </row>
    <row r="648" s="12" customFormat="1">
      <c r="B648" s="236"/>
      <c r="C648" s="237"/>
      <c r="D648" s="230" t="s">
        <v>287</v>
      </c>
      <c r="E648" s="238" t="s">
        <v>1</v>
      </c>
      <c r="F648" s="239" t="s">
        <v>1921</v>
      </c>
      <c r="G648" s="237"/>
      <c r="H648" s="240">
        <v>43</v>
      </c>
      <c r="I648" s="241"/>
      <c r="J648" s="237"/>
      <c r="K648" s="237"/>
      <c r="L648" s="242"/>
      <c r="M648" s="243"/>
      <c r="N648" s="244"/>
      <c r="O648" s="244"/>
      <c r="P648" s="244"/>
      <c r="Q648" s="244"/>
      <c r="R648" s="244"/>
      <c r="S648" s="244"/>
      <c r="T648" s="245"/>
      <c r="AT648" s="246" t="s">
        <v>287</v>
      </c>
      <c r="AU648" s="246" t="s">
        <v>90</v>
      </c>
      <c r="AV648" s="12" t="s">
        <v>90</v>
      </c>
      <c r="AW648" s="12" t="s">
        <v>40</v>
      </c>
      <c r="AX648" s="12" t="s">
        <v>79</v>
      </c>
      <c r="AY648" s="246" t="s">
        <v>174</v>
      </c>
    </row>
    <row r="649" s="12" customFormat="1">
      <c r="B649" s="236"/>
      <c r="C649" s="237"/>
      <c r="D649" s="230" t="s">
        <v>287</v>
      </c>
      <c r="E649" s="238" t="s">
        <v>1</v>
      </c>
      <c r="F649" s="239" t="s">
        <v>1947</v>
      </c>
      <c r="G649" s="237"/>
      <c r="H649" s="240">
        <v>685.20000000000005</v>
      </c>
      <c r="I649" s="241"/>
      <c r="J649" s="237"/>
      <c r="K649" s="237"/>
      <c r="L649" s="242"/>
      <c r="M649" s="243"/>
      <c r="N649" s="244"/>
      <c r="O649" s="244"/>
      <c r="P649" s="244"/>
      <c r="Q649" s="244"/>
      <c r="R649" s="244"/>
      <c r="S649" s="244"/>
      <c r="T649" s="245"/>
      <c r="AT649" s="246" t="s">
        <v>287</v>
      </c>
      <c r="AU649" s="246" t="s">
        <v>90</v>
      </c>
      <c r="AV649" s="12" t="s">
        <v>90</v>
      </c>
      <c r="AW649" s="12" t="s">
        <v>40</v>
      </c>
      <c r="AX649" s="12" t="s">
        <v>79</v>
      </c>
      <c r="AY649" s="246" t="s">
        <v>174</v>
      </c>
    </row>
    <row r="650" s="1" customFormat="1" ht="16.5" customHeight="1">
      <c r="B650" s="37"/>
      <c r="C650" s="247" t="s">
        <v>565</v>
      </c>
      <c r="D650" s="247" t="s">
        <v>312</v>
      </c>
      <c r="E650" s="248" t="s">
        <v>1948</v>
      </c>
      <c r="F650" s="249" t="s">
        <v>1949</v>
      </c>
      <c r="G650" s="250" t="s">
        <v>320</v>
      </c>
      <c r="H650" s="251">
        <v>258</v>
      </c>
      <c r="I650" s="252"/>
      <c r="J650" s="253">
        <f>ROUND(I650*H650,2)</f>
        <v>0</v>
      </c>
      <c r="K650" s="249" t="s">
        <v>1</v>
      </c>
      <c r="L650" s="254"/>
      <c r="M650" s="255" t="s">
        <v>1</v>
      </c>
      <c r="N650" s="256" t="s">
        <v>50</v>
      </c>
      <c r="O650" s="78"/>
      <c r="P650" s="227">
        <f>O650*H650</f>
        <v>0</v>
      </c>
      <c r="Q650" s="227">
        <v>0.0104</v>
      </c>
      <c r="R650" s="227">
        <f>Q650*H650</f>
        <v>2.6831999999999998</v>
      </c>
      <c r="S650" s="227">
        <v>0</v>
      </c>
      <c r="T650" s="228">
        <f>S650*H650</f>
        <v>0</v>
      </c>
      <c r="AR650" s="15" t="s">
        <v>209</v>
      </c>
      <c r="AT650" s="15" t="s">
        <v>312</v>
      </c>
      <c r="AU650" s="15" t="s">
        <v>90</v>
      </c>
      <c r="AY650" s="15" t="s">
        <v>174</v>
      </c>
      <c r="BE650" s="229">
        <f>IF(N650="základní",J650,0)</f>
        <v>0</v>
      </c>
      <c r="BF650" s="229">
        <f>IF(N650="snížená",J650,0)</f>
        <v>0</v>
      </c>
      <c r="BG650" s="229">
        <f>IF(N650="zákl. přenesená",J650,0)</f>
        <v>0</v>
      </c>
      <c r="BH650" s="229">
        <f>IF(N650="sníž. přenesená",J650,0)</f>
        <v>0</v>
      </c>
      <c r="BI650" s="229">
        <f>IF(N650="nulová",J650,0)</f>
        <v>0</v>
      </c>
      <c r="BJ650" s="15" t="s">
        <v>87</v>
      </c>
      <c r="BK650" s="229">
        <f>ROUND(I650*H650,2)</f>
        <v>0</v>
      </c>
      <c r="BL650" s="15" t="s">
        <v>192</v>
      </c>
      <c r="BM650" s="15" t="s">
        <v>1950</v>
      </c>
    </row>
    <row r="651" s="1" customFormat="1">
      <c r="B651" s="37"/>
      <c r="C651" s="38"/>
      <c r="D651" s="230" t="s">
        <v>181</v>
      </c>
      <c r="E651" s="38"/>
      <c r="F651" s="231" t="s">
        <v>1951</v>
      </c>
      <c r="G651" s="38"/>
      <c r="H651" s="38"/>
      <c r="I651" s="142"/>
      <c r="J651" s="38"/>
      <c r="K651" s="38"/>
      <c r="L651" s="42"/>
      <c r="M651" s="232"/>
      <c r="N651" s="78"/>
      <c r="O651" s="78"/>
      <c r="P651" s="78"/>
      <c r="Q651" s="78"/>
      <c r="R651" s="78"/>
      <c r="S651" s="78"/>
      <c r="T651" s="79"/>
      <c r="AT651" s="15" t="s">
        <v>181</v>
      </c>
      <c r="AU651" s="15" t="s">
        <v>90</v>
      </c>
    </row>
    <row r="652" s="12" customFormat="1">
      <c r="B652" s="236"/>
      <c r="C652" s="237"/>
      <c r="D652" s="230" t="s">
        <v>287</v>
      </c>
      <c r="E652" s="238" t="s">
        <v>1</v>
      </c>
      <c r="F652" s="239" t="s">
        <v>1952</v>
      </c>
      <c r="G652" s="237"/>
      <c r="H652" s="240">
        <v>41</v>
      </c>
      <c r="I652" s="241"/>
      <c r="J652" s="237"/>
      <c r="K652" s="237"/>
      <c r="L652" s="242"/>
      <c r="M652" s="243"/>
      <c r="N652" s="244"/>
      <c r="O652" s="244"/>
      <c r="P652" s="244"/>
      <c r="Q652" s="244"/>
      <c r="R652" s="244"/>
      <c r="S652" s="244"/>
      <c r="T652" s="245"/>
      <c r="AT652" s="246" t="s">
        <v>287</v>
      </c>
      <c r="AU652" s="246" t="s">
        <v>90</v>
      </c>
      <c r="AV652" s="12" t="s">
        <v>90</v>
      </c>
      <c r="AW652" s="12" t="s">
        <v>40</v>
      </c>
      <c r="AX652" s="12" t="s">
        <v>79</v>
      </c>
      <c r="AY652" s="246" t="s">
        <v>174</v>
      </c>
    </row>
    <row r="653" s="12" customFormat="1">
      <c r="B653" s="236"/>
      <c r="C653" s="237"/>
      <c r="D653" s="230" t="s">
        <v>287</v>
      </c>
      <c r="E653" s="238" t="s">
        <v>1</v>
      </c>
      <c r="F653" s="239" t="s">
        <v>1953</v>
      </c>
      <c r="G653" s="237"/>
      <c r="H653" s="240">
        <v>10</v>
      </c>
      <c r="I653" s="241"/>
      <c r="J653" s="237"/>
      <c r="K653" s="237"/>
      <c r="L653" s="242"/>
      <c r="M653" s="243"/>
      <c r="N653" s="244"/>
      <c r="O653" s="244"/>
      <c r="P653" s="244"/>
      <c r="Q653" s="244"/>
      <c r="R653" s="244"/>
      <c r="S653" s="244"/>
      <c r="T653" s="245"/>
      <c r="AT653" s="246" t="s">
        <v>287</v>
      </c>
      <c r="AU653" s="246" t="s">
        <v>90</v>
      </c>
      <c r="AV653" s="12" t="s">
        <v>90</v>
      </c>
      <c r="AW653" s="12" t="s">
        <v>40</v>
      </c>
      <c r="AX653" s="12" t="s">
        <v>79</v>
      </c>
      <c r="AY653" s="246" t="s">
        <v>174</v>
      </c>
    </row>
    <row r="654" s="12" customFormat="1">
      <c r="B654" s="236"/>
      <c r="C654" s="237"/>
      <c r="D654" s="230" t="s">
        <v>287</v>
      </c>
      <c r="E654" s="238" t="s">
        <v>1</v>
      </c>
      <c r="F654" s="239" t="s">
        <v>1954</v>
      </c>
      <c r="G654" s="237"/>
      <c r="H654" s="240">
        <v>3</v>
      </c>
      <c r="I654" s="241"/>
      <c r="J654" s="237"/>
      <c r="K654" s="237"/>
      <c r="L654" s="242"/>
      <c r="M654" s="243"/>
      <c r="N654" s="244"/>
      <c r="O654" s="244"/>
      <c r="P654" s="244"/>
      <c r="Q654" s="244"/>
      <c r="R654" s="244"/>
      <c r="S654" s="244"/>
      <c r="T654" s="245"/>
      <c r="AT654" s="246" t="s">
        <v>287</v>
      </c>
      <c r="AU654" s="246" t="s">
        <v>90</v>
      </c>
      <c r="AV654" s="12" t="s">
        <v>90</v>
      </c>
      <c r="AW654" s="12" t="s">
        <v>40</v>
      </c>
      <c r="AX654" s="12" t="s">
        <v>79</v>
      </c>
      <c r="AY654" s="246" t="s">
        <v>174</v>
      </c>
    </row>
    <row r="655" s="12" customFormat="1">
      <c r="B655" s="236"/>
      <c r="C655" s="237"/>
      <c r="D655" s="230" t="s">
        <v>287</v>
      </c>
      <c r="E655" s="238" t="s">
        <v>1</v>
      </c>
      <c r="F655" s="239" t="s">
        <v>1955</v>
      </c>
      <c r="G655" s="237"/>
      <c r="H655" s="240">
        <v>30</v>
      </c>
      <c r="I655" s="241"/>
      <c r="J655" s="237"/>
      <c r="K655" s="237"/>
      <c r="L655" s="242"/>
      <c r="M655" s="243"/>
      <c r="N655" s="244"/>
      <c r="O655" s="244"/>
      <c r="P655" s="244"/>
      <c r="Q655" s="244"/>
      <c r="R655" s="244"/>
      <c r="S655" s="244"/>
      <c r="T655" s="245"/>
      <c r="AT655" s="246" t="s">
        <v>287</v>
      </c>
      <c r="AU655" s="246" t="s">
        <v>90</v>
      </c>
      <c r="AV655" s="12" t="s">
        <v>90</v>
      </c>
      <c r="AW655" s="12" t="s">
        <v>40</v>
      </c>
      <c r="AX655" s="12" t="s">
        <v>79</v>
      </c>
      <c r="AY655" s="246" t="s">
        <v>174</v>
      </c>
    </row>
    <row r="656" s="12" customFormat="1">
      <c r="B656" s="236"/>
      <c r="C656" s="237"/>
      <c r="D656" s="230" t="s">
        <v>287</v>
      </c>
      <c r="E656" s="238" t="s">
        <v>1</v>
      </c>
      <c r="F656" s="239" t="s">
        <v>1956</v>
      </c>
      <c r="G656" s="237"/>
      <c r="H656" s="240">
        <v>32</v>
      </c>
      <c r="I656" s="241"/>
      <c r="J656" s="237"/>
      <c r="K656" s="237"/>
      <c r="L656" s="242"/>
      <c r="M656" s="243"/>
      <c r="N656" s="244"/>
      <c r="O656" s="244"/>
      <c r="P656" s="244"/>
      <c r="Q656" s="244"/>
      <c r="R656" s="244"/>
      <c r="S656" s="244"/>
      <c r="T656" s="245"/>
      <c r="AT656" s="246" t="s">
        <v>287</v>
      </c>
      <c r="AU656" s="246" t="s">
        <v>90</v>
      </c>
      <c r="AV656" s="12" t="s">
        <v>90</v>
      </c>
      <c r="AW656" s="12" t="s">
        <v>40</v>
      </c>
      <c r="AX656" s="12" t="s">
        <v>79</v>
      </c>
      <c r="AY656" s="246" t="s">
        <v>174</v>
      </c>
    </row>
    <row r="657" s="12" customFormat="1">
      <c r="B657" s="236"/>
      <c r="C657" s="237"/>
      <c r="D657" s="230" t="s">
        <v>287</v>
      </c>
      <c r="E657" s="238" t="s">
        <v>1</v>
      </c>
      <c r="F657" s="239" t="s">
        <v>1957</v>
      </c>
      <c r="G657" s="237"/>
      <c r="H657" s="240">
        <v>38</v>
      </c>
      <c r="I657" s="241"/>
      <c r="J657" s="237"/>
      <c r="K657" s="237"/>
      <c r="L657" s="242"/>
      <c r="M657" s="243"/>
      <c r="N657" s="244"/>
      <c r="O657" s="244"/>
      <c r="P657" s="244"/>
      <c r="Q657" s="244"/>
      <c r="R657" s="244"/>
      <c r="S657" s="244"/>
      <c r="T657" s="245"/>
      <c r="AT657" s="246" t="s">
        <v>287</v>
      </c>
      <c r="AU657" s="246" t="s">
        <v>90</v>
      </c>
      <c r="AV657" s="12" t="s">
        <v>90</v>
      </c>
      <c r="AW657" s="12" t="s">
        <v>40</v>
      </c>
      <c r="AX657" s="12" t="s">
        <v>79</v>
      </c>
      <c r="AY657" s="246" t="s">
        <v>174</v>
      </c>
    </row>
    <row r="658" s="12" customFormat="1">
      <c r="B658" s="236"/>
      <c r="C658" s="237"/>
      <c r="D658" s="230" t="s">
        <v>287</v>
      </c>
      <c r="E658" s="238" t="s">
        <v>1</v>
      </c>
      <c r="F658" s="239" t="s">
        <v>1958</v>
      </c>
      <c r="G658" s="237"/>
      <c r="H658" s="240">
        <v>10</v>
      </c>
      <c r="I658" s="241"/>
      <c r="J658" s="237"/>
      <c r="K658" s="237"/>
      <c r="L658" s="242"/>
      <c r="M658" s="243"/>
      <c r="N658" s="244"/>
      <c r="O658" s="244"/>
      <c r="P658" s="244"/>
      <c r="Q658" s="244"/>
      <c r="R658" s="244"/>
      <c r="S658" s="244"/>
      <c r="T658" s="245"/>
      <c r="AT658" s="246" t="s">
        <v>287</v>
      </c>
      <c r="AU658" s="246" t="s">
        <v>90</v>
      </c>
      <c r="AV658" s="12" t="s">
        <v>90</v>
      </c>
      <c r="AW658" s="12" t="s">
        <v>40</v>
      </c>
      <c r="AX658" s="12" t="s">
        <v>79</v>
      </c>
      <c r="AY658" s="246" t="s">
        <v>174</v>
      </c>
    </row>
    <row r="659" s="12" customFormat="1">
      <c r="B659" s="236"/>
      <c r="C659" s="237"/>
      <c r="D659" s="230" t="s">
        <v>287</v>
      </c>
      <c r="E659" s="238" t="s">
        <v>1</v>
      </c>
      <c r="F659" s="239" t="s">
        <v>1959</v>
      </c>
      <c r="G659" s="237"/>
      <c r="H659" s="240">
        <v>13</v>
      </c>
      <c r="I659" s="241"/>
      <c r="J659" s="237"/>
      <c r="K659" s="237"/>
      <c r="L659" s="242"/>
      <c r="M659" s="243"/>
      <c r="N659" s="244"/>
      <c r="O659" s="244"/>
      <c r="P659" s="244"/>
      <c r="Q659" s="244"/>
      <c r="R659" s="244"/>
      <c r="S659" s="244"/>
      <c r="T659" s="245"/>
      <c r="AT659" s="246" t="s">
        <v>287</v>
      </c>
      <c r="AU659" s="246" t="s">
        <v>90</v>
      </c>
      <c r="AV659" s="12" t="s">
        <v>90</v>
      </c>
      <c r="AW659" s="12" t="s">
        <v>40</v>
      </c>
      <c r="AX659" s="12" t="s">
        <v>79</v>
      </c>
      <c r="AY659" s="246" t="s">
        <v>174</v>
      </c>
    </row>
    <row r="660" s="12" customFormat="1">
      <c r="B660" s="236"/>
      <c r="C660" s="237"/>
      <c r="D660" s="230" t="s">
        <v>287</v>
      </c>
      <c r="E660" s="238" t="s">
        <v>1</v>
      </c>
      <c r="F660" s="239" t="s">
        <v>1960</v>
      </c>
      <c r="G660" s="237"/>
      <c r="H660" s="240">
        <v>23</v>
      </c>
      <c r="I660" s="241"/>
      <c r="J660" s="237"/>
      <c r="K660" s="237"/>
      <c r="L660" s="242"/>
      <c r="M660" s="243"/>
      <c r="N660" s="244"/>
      <c r="O660" s="244"/>
      <c r="P660" s="244"/>
      <c r="Q660" s="244"/>
      <c r="R660" s="244"/>
      <c r="S660" s="244"/>
      <c r="T660" s="245"/>
      <c r="AT660" s="246" t="s">
        <v>287</v>
      </c>
      <c r="AU660" s="246" t="s">
        <v>90</v>
      </c>
      <c r="AV660" s="12" t="s">
        <v>90</v>
      </c>
      <c r="AW660" s="12" t="s">
        <v>40</v>
      </c>
      <c r="AX660" s="12" t="s">
        <v>79</v>
      </c>
      <c r="AY660" s="246" t="s">
        <v>174</v>
      </c>
    </row>
    <row r="661" s="12" customFormat="1">
      <c r="B661" s="236"/>
      <c r="C661" s="237"/>
      <c r="D661" s="230" t="s">
        <v>287</v>
      </c>
      <c r="E661" s="238" t="s">
        <v>1</v>
      </c>
      <c r="F661" s="239" t="s">
        <v>1961</v>
      </c>
      <c r="G661" s="237"/>
      <c r="H661" s="240">
        <v>33</v>
      </c>
      <c r="I661" s="241"/>
      <c r="J661" s="237"/>
      <c r="K661" s="237"/>
      <c r="L661" s="242"/>
      <c r="M661" s="243"/>
      <c r="N661" s="244"/>
      <c r="O661" s="244"/>
      <c r="P661" s="244"/>
      <c r="Q661" s="244"/>
      <c r="R661" s="244"/>
      <c r="S661" s="244"/>
      <c r="T661" s="245"/>
      <c r="AT661" s="246" t="s">
        <v>287</v>
      </c>
      <c r="AU661" s="246" t="s">
        <v>90</v>
      </c>
      <c r="AV661" s="12" t="s">
        <v>90</v>
      </c>
      <c r="AW661" s="12" t="s">
        <v>40</v>
      </c>
      <c r="AX661" s="12" t="s">
        <v>79</v>
      </c>
      <c r="AY661" s="246" t="s">
        <v>174</v>
      </c>
    </row>
    <row r="662" s="12" customFormat="1">
      <c r="B662" s="236"/>
      <c r="C662" s="237"/>
      <c r="D662" s="230" t="s">
        <v>287</v>
      </c>
      <c r="E662" s="238" t="s">
        <v>1</v>
      </c>
      <c r="F662" s="239" t="s">
        <v>1962</v>
      </c>
      <c r="G662" s="237"/>
      <c r="H662" s="240">
        <v>9</v>
      </c>
      <c r="I662" s="241"/>
      <c r="J662" s="237"/>
      <c r="K662" s="237"/>
      <c r="L662" s="242"/>
      <c r="M662" s="243"/>
      <c r="N662" s="244"/>
      <c r="O662" s="244"/>
      <c r="P662" s="244"/>
      <c r="Q662" s="244"/>
      <c r="R662" s="244"/>
      <c r="S662" s="244"/>
      <c r="T662" s="245"/>
      <c r="AT662" s="246" t="s">
        <v>287</v>
      </c>
      <c r="AU662" s="246" t="s">
        <v>90</v>
      </c>
      <c r="AV662" s="12" t="s">
        <v>90</v>
      </c>
      <c r="AW662" s="12" t="s">
        <v>40</v>
      </c>
      <c r="AX662" s="12" t="s">
        <v>79</v>
      </c>
      <c r="AY662" s="246" t="s">
        <v>174</v>
      </c>
    </row>
    <row r="663" s="12" customFormat="1">
      <c r="B663" s="236"/>
      <c r="C663" s="237"/>
      <c r="D663" s="230" t="s">
        <v>287</v>
      </c>
      <c r="E663" s="238" t="s">
        <v>1</v>
      </c>
      <c r="F663" s="239" t="s">
        <v>1963</v>
      </c>
      <c r="G663" s="237"/>
      <c r="H663" s="240">
        <v>16</v>
      </c>
      <c r="I663" s="241"/>
      <c r="J663" s="237"/>
      <c r="K663" s="237"/>
      <c r="L663" s="242"/>
      <c r="M663" s="243"/>
      <c r="N663" s="244"/>
      <c r="O663" s="244"/>
      <c r="P663" s="244"/>
      <c r="Q663" s="244"/>
      <c r="R663" s="244"/>
      <c r="S663" s="244"/>
      <c r="T663" s="245"/>
      <c r="AT663" s="246" t="s">
        <v>287</v>
      </c>
      <c r="AU663" s="246" t="s">
        <v>90</v>
      </c>
      <c r="AV663" s="12" t="s">
        <v>90</v>
      </c>
      <c r="AW663" s="12" t="s">
        <v>40</v>
      </c>
      <c r="AX663" s="12" t="s">
        <v>79</v>
      </c>
      <c r="AY663" s="246" t="s">
        <v>174</v>
      </c>
    </row>
    <row r="664" s="1" customFormat="1" ht="16.5" customHeight="1">
      <c r="B664" s="37"/>
      <c r="C664" s="247" t="s">
        <v>1964</v>
      </c>
      <c r="D664" s="247" t="s">
        <v>312</v>
      </c>
      <c r="E664" s="248" t="s">
        <v>1965</v>
      </c>
      <c r="F664" s="249" t="s">
        <v>1966</v>
      </c>
      <c r="G664" s="250" t="s">
        <v>320</v>
      </c>
      <c r="H664" s="251">
        <v>72</v>
      </c>
      <c r="I664" s="252"/>
      <c r="J664" s="253">
        <f>ROUND(I664*H664,2)</f>
        <v>0</v>
      </c>
      <c r="K664" s="249" t="s">
        <v>1</v>
      </c>
      <c r="L664" s="254"/>
      <c r="M664" s="255" t="s">
        <v>1</v>
      </c>
      <c r="N664" s="256" t="s">
        <v>50</v>
      </c>
      <c r="O664" s="78"/>
      <c r="P664" s="227">
        <f>O664*H664</f>
        <v>0</v>
      </c>
      <c r="Q664" s="227">
        <v>0.0044900000000000001</v>
      </c>
      <c r="R664" s="227">
        <f>Q664*H664</f>
        <v>0.32328000000000001</v>
      </c>
      <c r="S664" s="227">
        <v>0</v>
      </c>
      <c r="T664" s="228">
        <f>S664*H664</f>
        <v>0</v>
      </c>
      <c r="AR664" s="15" t="s">
        <v>209</v>
      </c>
      <c r="AT664" s="15" t="s">
        <v>312</v>
      </c>
      <c r="AU664" s="15" t="s">
        <v>90</v>
      </c>
      <c r="AY664" s="15" t="s">
        <v>174</v>
      </c>
      <c r="BE664" s="229">
        <f>IF(N664="základní",J664,0)</f>
        <v>0</v>
      </c>
      <c r="BF664" s="229">
        <f>IF(N664="snížená",J664,0)</f>
        <v>0</v>
      </c>
      <c r="BG664" s="229">
        <f>IF(N664="zákl. přenesená",J664,0)</f>
        <v>0</v>
      </c>
      <c r="BH664" s="229">
        <f>IF(N664="sníž. přenesená",J664,0)</f>
        <v>0</v>
      </c>
      <c r="BI664" s="229">
        <f>IF(N664="nulová",J664,0)</f>
        <v>0</v>
      </c>
      <c r="BJ664" s="15" t="s">
        <v>87</v>
      </c>
      <c r="BK664" s="229">
        <f>ROUND(I664*H664,2)</f>
        <v>0</v>
      </c>
      <c r="BL664" s="15" t="s">
        <v>192</v>
      </c>
      <c r="BM664" s="15" t="s">
        <v>1967</v>
      </c>
    </row>
    <row r="665" s="1" customFormat="1">
      <c r="B665" s="37"/>
      <c r="C665" s="38"/>
      <c r="D665" s="230" t="s">
        <v>181</v>
      </c>
      <c r="E665" s="38"/>
      <c r="F665" s="231" t="s">
        <v>1966</v>
      </c>
      <c r="G665" s="38"/>
      <c r="H665" s="38"/>
      <c r="I665" s="142"/>
      <c r="J665" s="38"/>
      <c r="K665" s="38"/>
      <c r="L665" s="42"/>
      <c r="M665" s="232"/>
      <c r="N665" s="78"/>
      <c r="O665" s="78"/>
      <c r="P665" s="78"/>
      <c r="Q665" s="78"/>
      <c r="R665" s="78"/>
      <c r="S665" s="78"/>
      <c r="T665" s="79"/>
      <c r="AT665" s="15" t="s">
        <v>181</v>
      </c>
      <c r="AU665" s="15" t="s">
        <v>90</v>
      </c>
    </row>
    <row r="666" s="12" customFormat="1">
      <c r="B666" s="236"/>
      <c r="C666" s="237"/>
      <c r="D666" s="230" t="s">
        <v>287</v>
      </c>
      <c r="E666" s="238" t="s">
        <v>1</v>
      </c>
      <c r="F666" s="239" t="s">
        <v>1968</v>
      </c>
      <c r="G666" s="237"/>
      <c r="H666" s="240">
        <v>72</v>
      </c>
      <c r="I666" s="241"/>
      <c r="J666" s="237"/>
      <c r="K666" s="237"/>
      <c r="L666" s="242"/>
      <c r="M666" s="243"/>
      <c r="N666" s="244"/>
      <c r="O666" s="244"/>
      <c r="P666" s="244"/>
      <c r="Q666" s="244"/>
      <c r="R666" s="244"/>
      <c r="S666" s="244"/>
      <c r="T666" s="245"/>
      <c r="AT666" s="246" t="s">
        <v>287</v>
      </c>
      <c r="AU666" s="246" t="s">
        <v>90</v>
      </c>
      <c r="AV666" s="12" t="s">
        <v>90</v>
      </c>
      <c r="AW666" s="12" t="s">
        <v>40</v>
      </c>
      <c r="AX666" s="12" t="s">
        <v>87</v>
      </c>
      <c r="AY666" s="246" t="s">
        <v>174</v>
      </c>
    </row>
    <row r="667" s="1" customFormat="1" ht="16.5" customHeight="1">
      <c r="B667" s="37"/>
      <c r="C667" s="247" t="s">
        <v>570</v>
      </c>
      <c r="D667" s="247" t="s">
        <v>312</v>
      </c>
      <c r="E667" s="248" t="s">
        <v>1969</v>
      </c>
      <c r="F667" s="249" t="s">
        <v>1970</v>
      </c>
      <c r="G667" s="250" t="s">
        <v>320</v>
      </c>
      <c r="H667" s="251">
        <v>75</v>
      </c>
      <c r="I667" s="252"/>
      <c r="J667" s="253">
        <f>ROUND(I667*H667,2)</f>
        <v>0</v>
      </c>
      <c r="K667" s="249" t="s">
        <v>1</v>
      </c>
      <c r="L667" s="254"/>
      <c r="M667" s="255" t="s">
        <v>1</v>
      </c>
      <c r="N667" s="256" t="s">
        <v>50</v>
      </c>
      <c r="O667" s="78"/>
      <c r="P667" s="227">
        <f>O667*H667</f>
        <v>0</v>
      </c>
      <c r="Q667" s="227">
        <v>0.0269</v>
      </c>
      <c r="R667" s="227">
        <f>Q667*H667</f>
        <v>2.0175000000000001</v>
      </c>
      <c r="S667" s="227">
        <v>0</v>
      </c>
      <c r="T667" s="228">
        <f>S667*H667</f>
        <v>0</v>
      </c>
      <c r="AR667" s="15" t="s">
        <v>209</v>
      </c>
      <c r="AT667" s="15" t="s">
        <v>312</v>
      </c>
      <c r="AU667" s="15" t="s">
        <v>90</v>
      </c>
      <c r="AY667" s="15" t="s">
        <v>174</v>
      </c>
      <c r="BE667" s="229">
        <f>IF(N667="základní",J667,0)</f>
        <v>0</v>
      </c>
      <c r="BF667" s="229">
        <f>IF(N667="snížená",J667,0)</f>
        <v>0</v>
      </c>
      <c r="BG667" s="229">
        <f>IF(N667="zákl. přenesená",J667,0)</f>
        <v>0</v>
      </c>
      <c r="BH667" s="229">
        <f>IF(N667="sníž. přenesená",J667,0)</f>
        <v>0</v>
      </c>
      <c r="BI667" s="229">
        <f>IF(N667="nulová",J667,0)</f>
        <v>0</v>
      </c>
      <c r="BJ667" s="15" t="s">
        <v>87</v>
      </c>
      <c r="BK667" s="229">
        <f>ROUND(I667*H667,2)</f>
        <v>0</v>
      </c>
      <c r="BL667" s="15" t="s">
        <v>192</v>
      </c>
      <c r="BM667" s="15" t="s">
        <v>1971</v>
      </c>
    </row>
    <row r="668" s="1" customFormat="1">
      <c r="B668" s="37"/>
      <c r="C668" s="38"/>
      <c r="D668" s="230" t="s">
        <v>181</v>
      </c>
      <c r="E668" s="38"/>
      <c r="F668" s="231" t="s">
        <v>1972</v>
      </c>
      <c r="G668" s="38"/>
      <c r="H668" s="38"/>
      <c r="I668" s="142"/>
      <c r="J668" s="38"/>
      <c r="K668" s="38"/>
      <c r="L668" s="42"/>
      <c r="M668" s="232"/>
      <c r="N668" s="78"/>
      <c r="O668" s="78"/>
      <c r="P668" s="78"/>
      <c r="Q668" s="78"/>
      <c r="R668" s="78"/>
      <c r="S668" s="78"/>
      <c r="T668" s="79"/>
      <c r="AT668" s="15" t="s">
        <v>181</v>
      </c>
      <c r="AU668" s="15" t="s">
        <v>90</v>
      </c>
    </row>
    <row r="669" s="12" customFormat="1">
      <c r="B669" s="236"/>
      <c r="C669" s="237"/>
      <c r="D669" s="230" t="s">
        <v>287</v>
      </c>
      <c r="E669" s="238" t="s">
        <v>1</v>
      </c>
      <c r="F669" s="239" t="s">
        <v>1973</v>
      </c>
      <c r="G669" s="237"/>
      <c r="H669" s="240">
        <v>75</v>
      </c>
      <c r="I669" s="241"/>
      <c r="J669" s="237"/>
      <c r="K669" s="237"/>
      <c r="L669" s="242"/>
      <c r="M669" s="243"/>
      <c r="N669" s="244"/>
      <c r="O669" s="244"/>
      <c r="P669" s="244"/>
      <c r="Q669" s="244"/>
      <c r="R669" s="244"/>
      <c r="S669" s="244"/>
      <c r="T669" s="245"/>
      <c r="AT669" s="246" t="s">
        <v>287</v>
      </c>
      <c r="AU669" s="246" t="s">
        <v>90</v>
      </c>
      <c r="AV669" s="12" t="s">
        <v>90</v>
      </c>
      <c r="AW669" s="12" t="s">
        <v>40</v>
      </c>
      <c r="AX669" s="12" t="s">
        <v>79</v>
      </c>
      <c r="AY669" s="246" t="s">
        <v>174</v>
      </c>
    </row>
    <row r="670" s="1" customFormat="1" ht="16.5" customHeight="1">
      <c r="B670" s="37"/>
      <c r="C670" s="247" t="s">
        <v>1974</v>
      </c>
      <c r="D670" s="247" t="s">
        <v>312</v>
      </c>
      <c r="E670" s="248" t="s">
        <v>1975</v>
      </c>
      <c r="F670" s="249" t="s">
        <v>1976</v>
      </c>
      <c r="G670" s="250" t="s">
        <v>320</v>
      </c>
      <c r="H670" s="251">
        <v>53</v>
      </c>
      <c r="I670" s="252"/>
      <c r="J670" s="253">
        <f>ROUND(I670*H670,2)</f>
        <v>0</v>
      </c>
      <c r="K670" s="249" t="s">
        <v>1</v>
      </c>
      <c r="L670" s="254"/>
      <c r="M670" s="255" t="s">
        <v>1</v>
      </c>
      <c r="N670" s="256" t="s">
        <v>50</v>
      </c>
      <c r="O670" s="78"/>
      <c r="P670" s="227">
        <f>O670*H670</f>
        <v>0</v>
      </c>
      <c r="Q670" s="227">
        <v>0.00174</v>
      </c>
      <c r="R670" s="227">
        <f>Q670*H670</f>
        <v>0.092219999999999996</v>
      </c>
      <c r="S670" s="227">
        <v>0</v>
      </c>
      <c r="T670" s="228">
        <f>S670*H670</f>
        <v>0</v>
      </c>
      <c r="AR670" s="15" t="s">
        <v>209</v>
      </c>
      <c r="AT670" s="15" t="s">
        <v>312</v>
      </c>
      <c r="AU670" s="15" t="s">
        <v>90</v>
      </c>
      <c r="AY670" s="15" t="s">
        <v>174</v>
      </c>
      <c r="BE670" s="229">
        <f>IF(N670="základní",J670,0)</f>
        <v>0</v>
      </c>
      <c r="BF670" s="229">
        <f>IF(N670="snížená",J670,0)</f>
        <v>0</v>
      </c>
      <c r="BG670" s="229">
        <f>IF(N670="zákl. přenesená",J670,0)</f>
        <v>0</v>
      </c>
      <c r="BH670" s="229">
        <f>IF(N670="sníž. přenesená",J670,0)</f>
        <v>0</v>
      </c>
      <c r="BI670" s="229">
        <f>IF(N670="nulová",J670,0)</f>
        <v>0</v>
      </c>
      <c r="BJ670" s="15" t="s">
        <v>87</v>
      </c>
      <c r="BK670" s="229">
        <f>ROUND(I670*H670,2)</f>
        <v>0</v>
      </c>
      <c r="BL670" s="15" t="s">
        <v>192</v>
      </c>
      <c r="BM670" s="15" t="s">
        <v>1977</v>
      </c>
    </row>
    <row r="671" s="1" customFormat="1">
      <c r="B671" s="37"/>
      <c r="C671" s="38"/>
      <c r="D671" s="230" t="s">
        <v>181</v>
      </c>
      <c r="E671" s="38"/>
      <c r="F671" s="231" t="s">
        <v>1976</v>
      </c>
      <c r="G671" s="38"/>
      <c r="H671" s="38"/>
      <c r="I671" s="142"/>
      <c r="J671" s="38"/>
      <c r="K671" s="38"/>
      <c r="L671" s="42"/>
      <c r="M671" s="232"/>
      <c r="N671" s="78"/>
      <c r="O671" s="78"/>
      <c r="P671" s="78"/>
      <c r="Q671" s="78"/>
      <c r="R671" s="78"/>
      <c r="S671" s="78"/>
      <c r="T671" s="79"/>
      <c r="AT671" s="15" t="s">
        <v>181</v>
      </c>
      <c r="AU671" s="15" t="s">
        <v>90</v>
      </c>
    </row>
    <row r="672" s="12" customFormat="1">
      <c r="B672" s="236"/>
      <c r="C672" s="237"/>
      <c r="D672" s="230" t="s">
        <v>287</v>
      </c>
      <c r="E672" s="238" t="s">
        <v>1</v>
      </c>
      <c r="F672" s="239" t="s">
        <v>1978</v>
      </c>
      <c r="G672" s="237"/>
      <c r="H672" s="240">
        <v>53</v>
      </c>
      <c r="I672" s="241"/>
      <c r="J672" s="237"/>
      <c r="K672" s="237"/>
      <c r="L672" s="242"/>
      <c r="M672" s="243"/>
      <c r="N672" s="244"/>
      <c r="O672" s="244"/>
      <c r="P672" s="244"/>
      <c r="Q672" s="244"/>
      <c r="R672" s="244"/>
      <c r="S672" s="244"/>
      <c r="T672" s="245"/>
      <c r="AT672" s="246" t="s">
        <v>287</v>
      </c>
      <c r="AU672" s="246" t="s">
        <v>90</v>
      </c>
      <c r="AV672" s="12" t="s">
        <v>90</v>
      </c>
      <c r="AW672" s="12" t="s">
        <v>40</v>
      </c>
      <c r="AX672" s="12" t="s">
        <v>79</v>
      </c>
      <c r="AY672" s="246" t="s">
        <v>174</v>
      </c>
    </row>
    <row r="673" s="1" customFormat="1" ht="16.5" customHeight="1">
      <c r="B673" s="37"/>
      <c r="C673" s="247" t="s">
        <v>679</v>
      </c>
      <c r="D673" s="247" t="s">
        <v>312</v>
      </c>
      <c r="E673" s="248" t="s">
        <v>1979</v>
      </c>
      <c r="F673" s="249" t="s">
        <v>1980</v>
      </c>
      <c r="G673" s="250" t="s">
        <v>320</v>
      </c>
      <c r="H673" s="251">
        <v>118</v>
      </c>
      <c r="I673" s="252"/>
      <c r="J673" s="253">
        <f>ROUND(I673*H673,2)</f>
        <v>0</v>
      </c>
      <c r="K673" s="249" t="s">
        <v>1</v>
      </c>
      <c r="L673" s="254"/>
      <c r="M673" s="255" t="s">
        <v>1</v>
      </c>
      <c r="N673" s="256" t="s">
        <v>50</v>
      </c>
      <c r="O673" s="78"/>
      <c r="P673" s="227">
        <f>O673*H673</f>
        <v>0</v>
      </c>
      <c r="Q673" s="227">
        <v>0</v>
      </c>
      <c r="R673" s="227">
        <f>Q673*H673</f>
        <v>0</v>
      </c>
      <c r="S673" s="227">
        <v>0</v>
      </c>
      <c r="T673" s="228">
        <f>S673*H673</f>
        <v>0</v>
      </c>
      <c r="AR673" s="15" t="s">
        <v>209</v>
      </c>
      <c r="AT673" s="15" t="s">
        <v>312</v>
      </c>
      <c r="AU673" s="15" t="s">
        <v>90</v>
      </c>
      <c r="AY673" s="15" t="s">
        <v>174</v>
      </c>
      <c r="BE673" s="229">
        <f>IF(N673="základní",J673,0)</f>
        <v>0</v>
      </c>
      <c r="BF673" s="229">
        <f>IF(N673="snížená",J673,0)</f>
        <v>0</v>
      </c>
      <c r="BG673" s="229">
        <f>IF(N673="zákl. přenesená",J673,0)</f>
        <v>0</v>
      </c>
      <c r="BH673" s="229">
        <f>IF(N673="sníž. přenesená",J673,0)</f>
        <v>0</v>
      </c>
      <c r="BI673" s="229">
        <f>IF(N673="nulová",J673,0)</f>
        <v>0</v>
      </c>
      <c r="BJ673" s="15" t="s">
        <v>87</v>
      </c>
      <c r="BK673" s="229">
        <f>ROUND(I673*H673,2)</f>
        <v>0</v>
      </c>
      <c r="BL673" s="15" t="s">
        <v>192</v>
      </c>
      <c r="BM673" s="15" t="s">
        <v>1981</v>
      </c>
    </row>
    <row r="674" s="1" customFormat="1">
      <c r="B674" s="37"/>
      <c r="C674" s="38"/>
      <c r="D674" s="230" t="s">
        <v>181</v>
      </c>
      <c r="E674" s="38"/>
      <c r="F674" s="231" t="s">
        <v>1980</v>
      </c>
      <c r="G674" s="38"/>
      <c r="H674" s="38"/>
      <c r="I674" s="142"/>
      <c r="J674" s="38"/>
      <c r="K674" s="38"/>
      <c r="L674" s="42"/>
      <c r="M674" s="232"/>
      <c r="N674" s="78"/>
      <c r="O674" s="78"/>
      <c r="P674" s="78"/>
      <c r="Q674" s="78"/>
      <c r="R674" s="78"/>
      <c r="S674" s="78"/>
      <c r="T674" s="79"/>
      <c r="AT674" s="15" t="s">
        <v>181</v>
      </c>
      <c r="AU674" s="15" t="s">
        <v>90</v>
      </c>
    </row>
    <row r="675" s="12" customFormat="1">
      <c r="B675" s="236"/>
      <c r="C675" s="237"/>
      <c r="D675" s="230" t="s">
        <v>287</v>
      </c>
      <c r="E675" s="238" t="s">
        <v>1</v>
      </c>
      <c r="F675" s="239" t="s">
        <v>1982</v>
      </c>
      <c r="G675" s="237"/>
      <c r="H675" s="240">
        <v>118</v>
      </c>
      <c r="I675" s="241"/>
      <c r="J675" s="237"/>
      <c r="K675" s="237"/>
      <c r="L675" s="242"/>
      <c r="M675" s="243"/>
      <c r="N675" s="244"/>
      <c r="O675" s="244"/>
      <c r="P675" s="244"/>
      <c r="Q675" s="244"/>
      <c r="R675" s="244"/>
      <c r="S675" s="244"/>
      <c r="T675" s="245"/>
      <c r="AT675" s="246" t="s">
        <v>287</v>
      </c>
      <c r="AU675" s="246" t="s">
        <v>90</v>
      </c>
      <c r="AV675" s="12" t="s">
        <v>90</v>
      </c>
      <c r="AW675" s="12" t="s">
        <v>40</v>
      </c>
      <c r="AX675" s="12" t="s">
        <v>87</v>
      </c>
      <c r="AY675" s="246" t="s">
        <v>174</v>
      </c>
    </row>
    <row r="676" s="1" customFormat="1" ht="16.5" customHeight="1">
      <c r="B676" s="37"/>
      <c r="C676" s="218" t="s">
        <v>576</v>
      </c>
      <c r="D676" s="218" t="s">
        <v>175</v>
      </c>
      <c r="E676" s="219" t="s">
        <v>1983</v>
      </c>
      <c r="F676" s="220" t="s">
        <v>1984</v>
      </c>
      <c r="G676" s="221" t="s">
        <v>463</v>
      </c>
      <c r="H676" s="222">
        <v>1298</v>
      </c>
      <c r="I676" s="223"/>
      <c r="J676" s="224">
        <f>ROUND(I676*H676,2)</f>
        <v>0</v>
      </c>
      <c r="K676" s="220" t="s">
        <v>274</v>
      </c>
      <c r="L676" s="42"/>
      <c r="M676" s="225" t="s">
        <v>1</v>
      </c>
      <c r="N676" s="226" t="s">
        <v>50</v>
      </c>
      <c r="O676" s="78"/>
      <c r="P676" s="227">
        <f>O676*H676</f>
        <v>0</v>
      </c>
      <c r="Q676" s="227">
        <v>1.0000000000000001E-05</v>
      </c>
      <c r="R676" s="227">
        <f>Q676*H676</f>
        <v>0.01298</v>
      </c>
      <c r="S676" s="227">
        <v>0</v>
      </c>
      <c r="T676" s="228">
        <f>S676*H676</f>
        <v>0</v>
      </c>
      <c r="AR676" s="15" t="s">
        <v>192</v>
      </c>
      <c r="AT676" s="15" t="s">
        <v>175</v>
      </c>
      <c r="AU676" s="15" t="s">
        <v>90</v>
      </c>
      <c r="AY676" s="15" t="s">
        <v>174</v>
      </c>
      <c r="BE676" s="229">
        <f>IF(N676="základní",J676,0)</f>
        <v>0</v>
      </c>
      <c r="BF676" s="229">
        <f>IF(N676="snížená",J676,0)</f>
        <v>0</v>
      </c>
      <c r="BG676" s="229">
        <f>IF(N676="zákl. přenesená",J676,0)</f>
        <v>0</v>
      </c>
      <c r="BH676" s="229">
        <f>IF(N676="sníž. přenesená",J676,0)</f>
        <v>0</v>
      </c>
      <c r="BI676" s="229">
        <f>IF(N676="nulová",J676,0)</f>
        <v>0</v>
      </c>
      <c r="BJ676" s="15" t="s">
        <v>87</v>
      </c>
      <c r="BK676" s="229">
        <f>ROUND(I676*H676,2)</f>
        <v>0</v>
      </c>
      <c r="BL676" s="15" t="s">
        <v>192</v>
      </c>
      <c r="BM676" s="15" t="s">
        <v>1985</v>
      </c>
    </row>
    <row r="677" s="1" customFormat="1">
      <c r="B677" s="37"/>
      <c r="C677" s="38"/>
      <c r="D677" s="230" t="s">
        <v>181</v>
      </c>
      <c r="E677" s="38"/>
      <c r="F677" s="231" t="s">
        <v>1986</v>
      </c>
      <c r="G677" s="38"/>
      <c r="H677" s="38"/>
      <c r="I677" s="142"/>
      <c r="J677" s="38"/>
      <c r="K677" s="38"/>
      <c r="L677" s="42"/>
      <c r="M677" s="232"/>
      <c r="N677" s="78"/>
      <c r="O677" s="78"/>
      <c r="P677" s="78"/>
      <c r="Q677" s="78"/>
      <c r="R677" s="78"/>
      <c r="S677" s="78"/>
      <c r="T677" s="79"/>
      <c r="AT677" s="15" t="s">
        <v>181</v>
      </c>
      <c r="AU677" s="15" t="s">
        <v>90</v>
      </c>
    </row>
    <row r="678" s="12" customFormat="1">
      <c r="B678" s="236"/>
      <c r="C678" s="237"/>
      <c r="D678" s="230" t="s">
        <v>287</v>
      </c>
      <c r="E678" s="238" t="s">
        <v>1</v>
      </c>
      <c r="F678" s="239" t="s">
        <v>1987</v>
      </c>
      <c r="G678" s="237"/>
      <c r="H678" s="240">
        <v>218</v>
      </c>
      <c r="I678" s="241"/>
      <c r="J678" s="237"/>
      <c r="K678" s="237"/>
      <c r="L678" s="242"/>
      <c r="M678" s="243"/>
      <c r="N678" s="244"/>
      <c r="O678" s="244"/>
      <c r="P678" s="244"/>
      <c r="Q678" s="244"/>
      <c r="R678" s="244"/>
      <c r="S678" s="244"/>
      <c r="T678" s="245"/>
      <c r="AT678" s="246" t="s">
        <v>287</v>
      </c>
      <c r="AU678" s="246" t="s">
        <v>90</v>
      </c>
      <c r="AV678" s="12" t="s">
        <v>90</v>
      </c>
      <c r="AW678" s="12" t="s">
        <v>40</v>
      </c>
      <c r="AX678" s="12" t="s">
        <v>79</v>
      </c>
      <c r="AY678" s="246" t="s">
        <v>174</v>
      </c>
    </row>
    <row r="679" s="12" customFormat="1">
      <c r="B679" s="236"/>
      <c r="C679" s="237"/>
      <c r="D679" s="230" t="s">
        <v>287</v>
      </c>
      <c r="E679" s="238" t="s">
        <v>1</v>
      </c>
      <c r="F679" s="239" t="s">
        <v>1912</v>
      </c>
      <c r="G679" s="237"/>
      <c r="H679" s="240">
        <v>47</v>
      </c>
      <c r="I679" s="241"/>
      <c r="J679" s="237"/>
      <c r="K679" s="237"/>
      <c r="L679" s="242"/>
      <c r="M679" s="243"/>
      <c r="N679" s="244"/>
      <c r="O679" s="244"/>
      <c r="P679" s="244"/>
      <c r="Q679" s="244"/>
      <c r="R679" s="244"/>
      <c r="S679" s="244"/>
      <c r="T679" s="245"/>
      <c r="AT679" s="246" t="s">
        <v>287</v>
      </c>
      <c r="AU679" s="246" t="s">
        <v>90</v>
      </c>
      <c r="AV679" s="12" t="s">
        <v>90</v>
      </c>
      <c r="AW679" s="12" t="s">
        <v>40</v>
      </c>
      <c r="AX679" s="12" t="s">
        <v>79</v>
      </c>
      <c r="AY679" s="246" t="s">
        <v>174</v>
      </c>
    </row>
    <row r="680" s="12" customFormat="1">
      <c r="B680" s="236"/>
      <c r="C680" s="237"/>
      <c r="D680" s="230" t="s">
        <v>287</v>
      </c>
      <c r="E680" s="238" t="s">
        <v>1</v>
      </c>
      <c r="F680" s="239" t="s">
        <v>1913</v>
      </c>
      <c r="G680" s="237"/>
      <c r="H680" s="240">
        <v>10</v>
      </c>
      <c r="I680" s="241"/>
      <c r="J680" s="237"/>
      <c r="K680" s="237"/>
      <c r="L680" s="242"/>
      <c r="M680" s="243"/>
      <c r="N680" s="244"/>
      <c r="O680" s="244"/>
      <c r="P680" s="244"/>
      <c r="Q680" s="244"/>
      <c r="R680" s="244"/>
      <c r="S680" s="244"/>
      <c r="T680" s="245"/>
      <c r="AT680" s="246" t="s">
        <v>287</v>
      </c>
      <c r="AU680" s="246" t="s">
        <v>90</v>
      </c>
      <c r="AV680" s="12" t="s">
        <v>90</v>
      </c>
      <c r="AW680" s="12" t="s">
        <v>40</v>
      </c>
      <c r="AX680" s="12" t="s">
        <v>79</v>
      </c>
      <c r="AY680" s="246" t="s">
        <v>174</v>
      </c>
    </row>
    <row r="681" s="12" customFormat="1">
      <c r="B681" s="236"/>
      <c r="C681" s="237"/>
      <c r="D681" s="230" t="s">
        <v>287</v>
      </c>
      <c r="E681" s="238" t="s">
        <v>1</v>
      </c>
      <c r="F681" s="239" t="s">
        <v>1914</v>
      </c>
      <c r="G681" s="237"/>
      <c r="H681" s="240">
        <v>160</v>
      </c>
      <c r="I681" s="241"/>
      <c r="J681" s="237"/>
      <c r="K681" s="237"/>
      <c r="L681" s="242"/>
      <c r="M681" s="243"/>
      <c r="N681" s="244"/>
      <c r="O681" s="244"/>
      <c r="P681" s="244"/>
      <c r="Q681" s="244"/>
      <c r="R681" s="244"/>
      <c r="S681" s="244"/>
      <c r="T681" s="245"/>
      <c r="AT681" s="246" t="s">
        <v>287</v>
      </c>
      <c r="AU681" s="246" t="s">
        <v>90</v>
      </c>
      <c r="AV681" s="12" t="s">
        <v>90</v>
      </c>
      <c r="AW681" s="12" t="s">
        <v>40</v>
      </c>
      <c r="AX681" s="12" t="s">
        <v>79</v>
      </c>
      <c r="AY681" s="246" t="s">
        <v>174</v>
      </c>
    </row>
    <row r="682" s="12" customFormat="1">
      <c r="B682" s="236"/>
      <c r="C682" s="237"/>
      <c r="D682" s="230" t="s">
        <v>287</v>
      </c>
      <c r="E682" s="238" t="s">
        <v>1</v>
      </c>
      <c r="F682" s="239" t="s">
        <v>1915</v>
      </c>
      <c r="G682" s="237"/>
      <c r="H682" s="240">
        <v>169</v>
      </c>
      <c r="I682" s="241"/>
      <c r="J682" s="237"/>
      <c r="K682" s="237"/>
      <c r="L682" s="242"/>
      <c r="M682" s="243"/>
      <c r="N682" s="244"/>
      <c r="O682" s="244"/>
      <c r="P682" s="244"/>
      <c r="Q682" s="244"/>
      <c r="R682" s="244"/>
      <c r="S682" s="244"/>
      <c r="T682" s="245"/>
      <c r="AT682" s="246" t="s">
        <v>287</v>
      </c>
      <c r="AU682" s="246" t="s">
        <v>90</v>
      </c>
      <c r="AV682" s="12" t="s">
        <v>90</v>
      </c>
      <c r="AW682" s="12" t="s">
        <v>40</v>
      </c>
      <c r="AX682" s="12" t="s">
        <v>79</v>
      </c>
      <c r="AY682" s="246" t="s">
        <v>174</v>
      </c>
    </row>
    <row r="683" s="12" customFormat="1">
      <c r="B683" s="236"/>
      <c r="C683" s="237"/>
      <c r="D683" s="230" t="s">
        <v>287</v>
      </c>
      <c r="E683" s="238" t="s">
        <v>1</v>
      </c>
      <c r="F683" s="239" t="s">
        <v>1916</v>
      </c>
      <c r="G683" s="237"/>
      <c r="H683" s="240">
        <v>208</v>
      </c>
      <c r="I683" s="241"/>
      <c r="J683" s="237"/>
      <c r="K683" s="237"/>
      <c r="L683" s="242"/>
      <c r="M683" s="243"/>
      <c r="N683" s="244"/>
      <c r="O683" s="244"/>
      <c r="P683" s="244"/>
      <c r="Q683" s="244"/>
      <c r="R683" s="244"/>
      <c r="S683" s="244"/>
      <c r="T683" s="245"/>
      <c r="AT683" s="246" t="s">
        <v>287</v>
      </c>
      <c r="AU683" s="246" t="s">
        <v>90</v>
      </c>
      <c r="AV683" s="12" t="s">
        <v>90</v>
      </c>
      <c r="AW683" s="12" t="s">
        <v>40</v>
      </c>
      <c r="AX683" s="12" t="s">
        <v>79</v>
      </c>
      <c r="AY683" s="246" t="s">
        <v>174</v>
      </c>
    </row>
    <row r="684" s="12" customFormat="1">
      <c r="B684" s="236"/>
      <c r="C684" s="237"/>
      <c r="D684" s="230" t="s">
        <v>287</v>
      </c>
      <c r="E684" s="238" t="s">
        <v>1</v>
      </c>
      <c r="F684" s="239" t="s">
        <v>1917</v>
      </c>
      <c r="G684" s="237"/>
      <c r="H684" s="240">
        <v>51</v>
      </c>
      <c r="I684" s="241"/>
      <c r="J684" s="237"/>
      <c r="K684" s="237"/>
      <c r="L684" s="242"/>
      <c r="M684" s="243"/>
      <c r="N684" s="244"/>
      <c r="O684" s="244"/>
      <c r="P684" s="244"/>
      <c r="Q684" s="244"/>
      <c r="R684" s="244"/>
      <c r="S684" s="244"/>
      <c r="T684" s="245"/>
      <c r="AT684" s="246" t="s">
        <v>287</v>
      </c>
      <c r="AU684" s="246" t="s">
        <v>90</v>
      </c>
      <c r="AV684" s="12" t="s">
        <v>90</v>
      </c>
      <c r="AW684" s="12" t="s">
        <v>40</v>
      </c>
      <c r="AX684" s="12" t="s">
        <v>79</v>
      </c>
      <c r="AY684" s="246" t="s">
        <v>174</v>
      </c>
    </row>
    <row r="685" s="12" customFormat="1">
      <c r="B685" s="236"/>
      <c r="C685" s="237"/>
      <c r="D685" s="230" t="s">
        <v>287</v>
      </c>
      <c r="E685" s="238" t="s">
        <v>1</v>
      </c>
      <c r="F685" s="239" t="s">
        <v>1918</v>
      </c>
      <c r="G685" s="237"/>
      <c r="H685" s="240">
        <v>71</v>
      </c>
      <c r="I685" s="241"/>
      <c r="J685" s="237"/>
      <c r="K685" s="237"/>
      <c r="L685" s="242"/>
      <c r="M685" s="243"/>
      <c r="N685" s="244"/>
      <c r="O685" s="244"/>
      <c r="P685" s="244"/>
      <c r="Q685" s="244"/>
      <c r="R685" s="244"/>
      <c r="S685" s="244"/>
      <c r="T685" s="245"/>
      <c r="AT685" s="246" t="s">
        <v>287</v>
      </c>
      <c r="AU685" s="246" t="s">
        <v>90</v>
      </c>
      <c r="AV685" s="12" t="s">
        <v>90</v>
      </c>
      <c r="AW685" s="12" t="s">
        <v>40</v>
      </c>
      <c r="AX685" s="12" t="s">
        <v>79</v>
      </c>
      <c r="AY685" s="246" t="s">
        <v>174</v>
      </c>
    </row>
    <row r="686" s="12" customFormat="1">
      <c r="B686" s="236"/>
      <c r="C686" s="237"/>
      <c r="D686" s="230" t="s">
        <v>287</v>
      </c>
      <c r="E686" s="238" t="s">
        <v>1</v>
      </c>
      <c r="F686" s="239" t="s">
        <v>1919</v>
      </c>
      <c r="G686" s="237"/>
      <c r="H686" s="240">
        <v>129</v>
      </c>
      <c r="I686" s="241"/>
      <c r="J686" s="237"/>
      <c r="K686" s="237"/>
      <c r="L686" s="242"/>
      <c r="M686" s="243"/>
      <c r="N686" s="244"/>
      <c r="O686" s="244"/>
      <c r="P686" s="244"/>
      <c r="Q686" s="244"/>
      <c r="R686" s="244"/>
      <c r="S686" s="244"/>
      <c r="T686" s="245"/>
      <c r="AT686" s="246" t="s">
        <v>287</v>
      </c>
      <c r="AU686" s="246" t="s">
        <v>90</v>
      </c>
      <c r="AV686" s="12" t="s">
        <v>90</v>
      </c>
      <c r="AW686" s="12" t="s">
        <v>40</v>
      </c>
      <c r="AX686" s="12" t="s">
        <v>79</v>
      </c>
      <c r="AY686" s="246" t="s">
        <v>174</v>
      </c>
    </row>
    <row r="687" s="12" customFormat="1">
      <c r="B687" s="236"/>
      <c r="C687" s="237"/>
      <c r="D687" s="230" t="s">
        <v>287</v>
      </c>
      <c r="E687" s="238" t="s">
        <v>1</v>
      </c>
      <c r="F687" s="239" t="s">
        <v>1988</v>
      </c>
      <c r="G687" s="237"/>
      <c r="H687" s="240">
        <v>192</v>
      </c>
      <c r="I687" s="241"/>
      <c r="J687" s="237"/>
      <c r="K687" s="237"/>
      <c r="L687" s="242"/>
      <c r="M687" s="243"/>
      <c r="N687" s="244"/>
      <c r="O687" s="244"/>
      <c r="P687" s="244"/>
      <c r="Q687" s="244"/>
      <c r="R687" s="244"/>
      <c r="S687" s="244"/>
      <c r="T687" s="245"/>
      <c r="AT687" s="246" t="s">
        <v>287</v>
      </c>
      <c r="AU687" s="246" t="s">
        <v>90</v>
      </c>
      <c r="AV687" s="12" t="s">
        <v>90</v>
      </c>
      <c r="AW687" s="12" t="s">
        <v>40</v>
      </c>
      <c r="AX687" s="12" t="s">
        <v>79</v>
      </c>
      <c r="AY687" s="246" t="s">
        <v>174</v>
      </c>
    </row>
    <row r="688" s="12" customFormat="1">
      <c r="B688" s="236"/>
      <c r="C688" s="237"/>
      <c r="D688" s="230" t="s">
        <v>287</v>
      </c>
      <c r="E688" s="238" t="s">
        <v>1</v>
      </c>
      <c r="F688" s="239" t="s">
        <v>1921</v>
      </c>
      <c r="G688" s="237"/>
      <c r="H688" s="240">
        <v>43</v>
      </c>
      <c r="I688" s="241"/>
      <c r="J688" s="237"/>
      <c r="K688" s="237"/>
      <c r="L688" s="242"/>
      <c r="M688" s="243"/>
      <c r="N688" s="244"/>
      <c r="O688" s="244"/>
      <c r="P688" s="244"/>
      <c r="Q688" s="244"/>
      <c r="R688" s="244"/>
      <c r="S688" s="244"/>
      <c r="T688" s="245"/>
      <c r="AT688" s="246" t="s">
        <v>287</v>
      </c>
      <c r="AU688" s="246" t="s">
        <v>90</v>
      </c>
      <c r="AV688" s="12" t="s">
        <v>90</v>
      </c>
      <c r="AW688" s="12" t="s">
        <v>40</v>
      </c>
      <c r="AX688" s="12" t="s">
        <v>79</v>
      </c>
      <c r="AY688" s="246" t="s">
        <v>174</v>
      </c>
    </row>
    <row r="689" s="1" customFormat="1" ht="16.5" customHeight="1">
      <c r="B689" s="37"/>
      <c r="C689" s="218" t="s">
        <v>1989</v>
      </c>
      <c r="D689" s="218" t="s">
        <v>175</v>
      </c>
      <c r="E689" s="219" t="s">
        <v>1990</v>
      </c>
      <c r="F689" s="220" t="s">
        <v>1991</v>
      </c>
      <c r="G689" s="221" t="s">
        <v>463</v>
      </c>
      <c r="H689" s="222">
        <v>300</v>
      </c>
      <c r="I689" s="223"/>
      <c r="J689" s="224">
        <f>ROUND(I689*H689,2)</f>
        <v>0</v>
      </c>
      <c r="K689" s="220" t="s">
        <v>274</v>
      </c>
      <c r="L689" s="42"/>
      <c r="M689" s="225" t="s">
        <v>1</v>
      </c>
      <c r="N689" s="226" t="s">
        <v>50</v>
      </c>
      <c r="O689" s="78"/>
      <c r="P689" s="227">
        <f>O689*H689</f>
        <v>0</v>
      </c>
      <c r="Q689" s="227">
        <v>1.0000000000000001E-05</v>
      </c>
      <c r="R689" s="227">
        <f>Q689*H689</f>
        <v>0.0030000000000000001</v>
      </c>
      <c r="S689" s="227">
        <v>0</v>
      </c>
      <c r="T689" s="228">
        <f>S689*H689</f>
        <v>0</v>
      </c>
      <c r="AR689" s="15" t="s">
        <v>192</v>
      </c>
      <c r="AT689" s="15" t="s">
        <v>175</v>
      </c>
      <c r="AU689" s="15" t="s">
        <v>90</v>
      </c>
      <c r="AY689" s="15" t="s">
        <v>174</v>
      </c>
      <c r="BE689" s="229">
        <f>IF(N689="základní",J689,0)</f>
        <v>0</v>
      </c>
      <c r="BF689" s="229">
        <f>IF(N689="snížená",J689,0)</f>
        <v>0</v>
      </c>
      <c r="BG689" s="229">
        <f>IF(N689="zákl. přenesená",J689,0)</f>
        <v>0</v>
      </c>
      <c r="BH689" s="229">
        <f>IF(N689="sníž. přenesená",J689,0)</f>
        <v>0</v>
      </c>
      <c r="BI689" s="229">
        <f>IF(N689="nulová",J689,0)</f>
        <v>0</v>
      </c>
      <c r="BJ689" s="15" t="s">
        <v>87</v>
      </c>
      <c r="BK689" s="229">
        <f>ROUND(I689*H689,2)</f>
        <v>0</v>
      </c>
      <c r="BL689" s="15" t="s">
        <v>192</v>
      </c>
      <c r="BM689" s="15" t="s">
        <v>1992</v>
      </c>
    </row>
    <row r="690" s="1" customFormat="1">
      <c r="B690" s="37"/>
      <c r="C690" s="38"/>
      <c r="D690" s="230" t="s">
        <v>181</v>
      </c>
      <c r="E690" s="38"/>
      <c r="F690" s="231" t="s">
        <v>1993</v>
      </c>
      <c r="G690" s="38"/>
      <c r="H690" s="38"/>
      <c r="I690" s="142"/>
      <c r="J690" s="38"/>
      <c r="K690" s="38"/>
      <c r="L690" s="42"/>
      <c r="M690" s="232"/>
      <c r="N690" s="78"/>
      <c r="O690" s="78"/>
      <c r="P690" s="78"/>
      <c r="Q690" s="78"/>
      <c r="R690" s="78"/>
      <c r="S690" s="78"/>
      <c r="T690" s="79"/>
      <c r="AT690" s="15" t="s">
        <v>181</v>
      </c>
      <c r="AU690" s="15" t="s">
        <v>90</v>
      </c>
    </row>
    <row r="691" s="12" customFormat="1">
      <c r="B691" s="236"/>
      <c r="C691" s="237"/>
      <c r="D691" s="230" t="s">
        <v>287</v>
      </c>
      <c r="E691" s="238" t="s">
        <v>1</v>
      </c>
      <c r="F691" s="239" t="s">
        <v>1994</v>
      </c>
      <c r="G691" s="237"/>
      <c r="H691" s="240">
        <v>300</v>
      </c>
      <c r="I691" s="241"/>
      <c r="J691" s="237"/>
      <c r="K691" s="237"/>
      <c r="L691" s="242"/>
      <c r="M691" s="243"/>
      <c r="N691" s="244"/>
      <c r="O691" s="244"/>
      <c r="P691" s="244"/>
      <c r="Q691" s="244"/>
      <c r="R691" s="244"/>
      <c r="S691" s="244"/>
      <c r="T691" s="245"/>
      <c r="AT691" s="246" t="s">
        <v>287</v>
      </c>
      <c r="AU691" s="246" t="s">
        <v>90</v>
      </c>
      <c r="AV691" s="12" t="s">
        <v>90</v>
      </c>
      <c r="AW691" s="12" t="s">
        <v>40</v>
      </c>
      <c r="AX691" s="12" t="s">
        <v>79</v>
      </c>
      <c r="AY691" s="246" t="s">
        <v>174</v>
      </c>
    </row>
    <row r="692" s="1" customFormat="1" ht="16.5" customHeight="1">
      <c r="B692" s="37"/>
      <c r="C692" s="218" t="s">
        <v>1995</v>
      </c>
      <c r="D692" s="218" t="s">
        <v>175</v>
      </c>
      <c r="E692" s="219" t="s">
        <v>1996</v>
      </c>
      <c r="F692" s="220" t="s">
        <v>1997</v>
      </c>
      <c r="G692" s="221" t="s">
        <v>463</v>
      </c>
      <c r="H692" s="222">
        <v>414</v>
      </c>
      <c r="I692" s="223"/>
      <c r="J692" s="224">
        <f>ROUND(I692*H692,2)</f>
        <v>0</v>
      </c>
      <c r="K692" s="220" t="s">
        <v>274</v>
      </c>
      <c r="L692" s="42"/>
      <c r="M692" s="225" t="s">
        <v>1</v>
      </c>
      <c r="N692" s="226" t="s">
        <v>50</v>
      </c>
      <c r="O692" s="78"/>
      <c r="P692" s="227">
        <f>O692*H692</f>
        <v>0</v>
      </c>
      <c r="Q692" s="227">
        <v>1.0000000000000001E-05</v>
      </c>
      <c r="R692" s="227">
        <f>Q692*H692</f>
        <v>0.0041400000000000005</v>
      </c>
      <c r="S692" s="227">
        <v>0</v>
      </c>
      <c r="T692" s="228">
        <f>S692*H692</f>
        <v>0</v>
      </c>
      <c r="AR692" s="15" t="s">
        <v>192</v>
      </c>
      <c r="AT692" s="15" t="s">
        <v>175</v>
      </c>
      <c r="AU692" s="15" t="s">
        <v>90</v>
      </c>
      <c r="AY692" s="15" t="s">
        <v>174</v>
      </c>
      <c r="BE692" s="229">
        <f>IF(N692="základní",J692,0)</f>
        <v>0</v>
      </c>
      <c r="BF692" s="229">
        <f>IF(N692="snížená",J692,0)</f>
        <v>0</v>
      </c>
      <c r="BG692" s="229">
        <f>IF(N692="zákl. přenesená",J692,0)</f>
        <v>0</v>
      </c>
      <c r="BH692" s="229">
        <f>IF(N692="sníž. přenesená",J692,0)</f>
        <v>0</v>
      </c>
      <c r="BI692" s="229">
        <f>IF(N692="nulová",J692,0)</f>
        <v>0</v>
      </c>
      <c r="BJ692" s="15" t="s">
        <v>87</v>
      </c>
      <c r="BK692" s="229">
        <f>ROUND(I692*H692,2)</f>
        <v>0</v>
      </c>
      <c r="BL692" s="15" t="s">
        <v>192</v>
      </c>
      <c r="BM692" s="15" t="s">
        <v>1998</v>
      </c>
    </row>
    <row r="693" s="1" customFormat="1">
      <c r="B693" s="37"/>
      <c r="C693" s="38"/>
      <c r="D693" s="230" t="s">
        <v>181</v>
      </c>
      <c r="E693" s="38"/>
      <c r="F693" s="231" t="s">
        <v>1997</v>
      </c>
      <c r="G693" s="38"/>
      <c r="H693" s="38"/>
      <c r="I693" s="142"/>
      <c r="J693" s="38"/>
      <c r="K693" s="38"/>
      <c r="L693" s="42"/>
      <c r="M693" s="232"/>
      <c r="N693" s="78"/>
      <c r="O693" s="78"/>
      <c r="P693" s="78"/>
      <c r="Q693" s="78"/>
      <c r="R693" s="78"/>
      <c r="S693" s="78"/>
      <c r="T693" s="79"/>
      <c r="AT693" s="15" t="s">
        <v>181</v>
      </c>
      <c r="AU693" s="15" t="s">
        <v>90</v>
      </c>
    </row>
    <row r="694" s="12" customFormat="1">
      <c r="B694" s="236"/>
      <c r="C694" s="237"/>
      <c r="D694" s="230" t="s">
        <v>287</v>
      </c>
      <c r="E694" s="238" t="s">
        <v>1</v>
      </c>
      <c r="F694" s="239" t="s">
        <v>1999</v>
      </c>
      <c r="G694" s="237"/>
      <c r="H694" s="240">
        <v>414</v>
      </c>
      <c r="I694" s="241"/>
      <c r="J694" s="237"/>
      <c r="K694" s="237"/>
      <c r="L694" s="242"/>
      <c r="M694" s="243"/>
      <c r="N694" s="244"/>
      <c r="O694" s="244"/>
      <c r="P694" s="244"/>
      <c r="Q694" s="244"/>
      <c r="R694" s="244"/>
      <c r="S694" s="244"/>
      <c r="T694" s="245"/>
      <c r="AT694" s="246" t="s">
        <v>287</v>
      </c>
      <c r="AU694" s="246" t="s">
        <v>90</v>
      </c>
      <c r="AV694" s="12" t="s">
        <v>90</v>
      </c>
      <c r="AW694" s="12" t="s">
        <v>40</v>
      </c>
      <c r="AX694" s="12" t="s">
        <v>79</v>
      </c>
      <c r="AY694" s="246" t="s">
        <v>174</v>
      </c>
    </row>
    <row r="695" s="1" customFormat="1" ht="16.5" customHeight="1">
      <c r="B695" s="37"/>
      <c r="C695" s="218" t="s">
        <v>582</v>
      </c>
      <c r="D695" s="218" t="s">
        <v>175</v>
      </c>
      <c r="E695" s="219" t="s">
        <v>2000</v>
      </c>
      <c r="F695" s="220" t="s">
        <v>2001</v>
      </c>
      <c r="G695" s="221" t="s">
        <v>463</v>
      </c>
      <c r="H695" s="222">
        <v>425</v>
      </c>
      <c r="I695" s="223"/>
      <c r="J695" s="224">
        <f>ROUND(I695*H695,2)</f>
        <v>0</v>
      </c>
      <c r="K695" s="220" t="s">
        <v>274</v>
      </c>
      <c r="L695" s="42"/>
      <c r="M695" s="225" t="s">
        <v>1</v>
      </c>
      <c r="N695" s="226" t="s">
        <v>50</v>
      </c>
      <c r="O695" s="78"/>
      <c r="P695" s="227">
        <f>O695*H695</f>
        <v>0</v>
      </c>
      <c r="Q695" s="227">
        <v>1.0000000000000001E-05</v>
      </c>
      <c r="R695" s="227">
        <f>Q695*H695</f>
        <v>0.0042500000000000003</v>
      </c>
      <c r="S695" s="227">
        <v>0</v>
      </c>
      <c r="T695" s="228">
        <f>S695*H695</f>
        <v>0</v>
      </c>
      <c r="AR695" s="15" t="s">
        <v>192</v>
      </c>
      <c r="AT695" s="15" t="s">
        <v>175</v>
      </c>
      <c r="AU695" s="15" t="s">
        <v>90</v>
      </c>
      <c r="AY695" s="15" t="s">
        <v>174</v>
      </c>
      <c r="BE695" s="229">
        <f>IF(N695="základní",J695,0)</f>
        <v>0</v>
      </c>
      <c r="BF695" s="229">
        <f>IF(N695="snížená",J695,0)</f>
        <v>0</v>
      </c>
      <c r="BG695" s="229">
        <f>IF(N695="zákl. přenesená",J695,0)</f>
        <v>0</v>
      </c>
      <c r="BH695" s="229">
        <f>IF(N695="sníž. přenesená",J695,0)</f>
        <v>0</v>
      </c>
      <c r="BI695" s="229">
        <f>IF(N695="nulová",J695,0)</f>
        <v>0</v>
      </c>
      <c r="BJ695" s="15" t="s">
        <v>87</v>
      </c>
      <c r="BK695" s="229">
        <f>ROUND(I695*H695,2)</f>
        <v>0</v>
      </c>
      <c r="BL695" s="15" t="s">
        <v>192</v>
      </c>
      <c r="BM695" s="15" t="s">
        <v>2002</v>
      </c>
    </row>
    <row r="696" s="1" customFormat="1">
      <c r="B696" s="37"/>
      <c r="C696" s="38"/>
      <c r="D696" s="230" t="s">
        <v>181</v>
      </c>
      <c r="E696" s="38"/>
      <c r="F696" s="231" t="s">
        <v>2003</v>
      </c>
      <c r="G696" s="38"/>
      <c r="H696" s="38"/>
      <c r="I696" s="142"/>
      <c r="J696" s="38"/>
      <c r="K696" s="38"/>
      <c r="L696" s="42"/>
      <c r="M696" s="232"/>
      <c r="N696" s="78"/>
      <c r="O696" s="78"/>
      <c r="P696" s="78"/>
      <c r="Q696" s="78"/>
      <c r="R696" s="78"/>
      <c r="S696" s="78"/>
      <c r="T696" s="79"/>
      <c r="AT696" s="15" t="s">
        <v>181</v>
      </c>
      <c r="AU696" s="15" t="s">
        <v>90</v>
      </c>
    </row>
    <row r="697" s="12" customFormat="1">
      <c r="B697" s="236"/>
      <c r="C697" s="237"/>
      <c r="D697" s="230" t="s">
        <v>287</v>
      </c>
      <c r="E697" s="238" t="s">
        <v>1</v>
      </c>
      <c r="F697" s="239" t="s">
        <v>2004</v>
      </c>
      <c r="G697" s="237"/>
      <c r="H697" s="240">
        <v>425</v>
      </c>
      <c r="I697" s="241"/>
      <c r="J697" s="237"/>
      <c r="K697" s="237"/>
      <c r="L697" s="242"/>
      <c r="M697" s="243"/>
      <c r="N697" s="244"/>
      <c r="O697" s="244"/>
      <c r="P697" s="244"/>
      <c r="Q697" s="244"/>
      <c r="R697" s="244"/>
      <c r="S697" s="244"/>
      <c r="T697" s="245"/>
      <c r="AT697" s="246" t="s">
        <v>287</v>
      </c>
      <c r="AU697" s="246" t="s">
        <v>90</v>
      </c>
      <c r="AV697" s="12" t="s">
        <v>90</v>
      </c>
      <c r="AW697" s="12" t="s">
        <v>40</v>
      </c>
      <c r="AX697" s="12" t="s">
        <v>79</v>
      </c>
      <c r="AY697" s="246" t="s">
        <v>174</v>
      </c>
    </row>
    <row r="698" s="12" customFormat="1">
      <c r="B698" s="236"/>
      <c r="C698" s="237"/>
      <c r="D698" s="230" t="s">
        <v>287</v>
      </c>
      <c r="E698" s="238" t="s">
        <v>1</v>
      </c>
      <c r="F698" s="239" t="s">
        <v>1541</v>
      </c>
      <c r="G698" s="237"/>
      <c r="H698" s="240">
        <v>0</v>
      </c>
      <c r="I698" s="241"/>
      <c r="J698" s="237"/>
      <c r="K698" s="237"/>
      <c r="L698" s="242"/>
      <c r="M698" s="243"/>
      <c r="N698" s="244"/>
      <c r="O698" s="244"/>
      <c r="P698" s="244"/>
      <c r="Q698" s="244"/>
      <c r="R698" s="244"/>
      <c r="S698" s="244"/>
      <c r="T698" s="245"/>
      <c r="AT698" s="246" t="s">
        <v>287</v>
      </c>
      <c r="AU698" s="246" t="s">
        <v>90</v>
      </c>
      <c r="AV698" s="12" t="s">
        <v>90</v>
      </c>
      <c r="AW698" s="12" t="s">
        <v>40</v>
      </c>
      <c r="AX698" s="12" t="s">
        <v>79</v>
      </c>
      <c r="AY698" s="246" t="s">
        <v>174</v>
      </c>
    </row>
    <row r="699" s="12" customFormat="1">
      <c r="B699" s="236"/>
      <c r="C699" s="237"/>
      <c r="D699" s="230" t="s">
        <v>287</v>
      </c>
      <c r="E699" s="238" t="s">
        <v>1</v>
      </c>
      <c r="F699" s="239" t="s">
        <v>1542</v>
      </c>
      <c r="G699" s="237"/>
      <c r="H699" s="240">
        <v>0</v>
      </c>
      <c r="I699" s="241"/>
      <c r="J699" s="237"/>
      <c r="K699" s="237"/>
      <c r="L699" s="242"/>
      <c r="M699" s="243"/>
      <c r="N699" s="244"/>
      <c r="O699" s="244"/>
      <c r="P699" s="244"/>
      <c r="Q699" s="244"/>
      <c r="R699" s="244"/>
      <c r="S699" s="244"/>
      <c r="T699" s="245"/>
      <c r="AT699" s="246" t="s">
        <v>287</v>
      </c>
      <c r="AU699" s="246" t="s">
        <v>90</v>
      </c>
      <c r="AV699" s="12" t="s">
        <v>90</v>
      </c>
      <c r="AW699" s="12" t="s">
        <v>40</v>
      </c>
      <c r="AX699" s="12" t="s">
        <v>79</v>
      </c>
      <c r="AY699" s="246" t="s">
        <v>174</v>
      </c>
    </row>
    <row r="700" s="12" customFormat="1">
      <c r="B700" s="236"/>
      <c r="C700" s="237"/>
      <c r="D700" s="230" t="s">
        <v>287</v>
      </c>
      <c r="E700" s="238" t="s">
        <v>1</v>
      </c>
      <c r="F700" s="239" t="s">
        <v>1543</v>
      </c>
      <c r="G700" s="237"/>
      <c r="H700" s="240">
        <v>0</v>
      </c>
      <c r="I700" s="241"/>
      <c r="J700" s="237"/>
      <c r="K700" s="237"/>
      <c r="L700" s="242"/>
      <c r="M700" s="243"/>
      <c r="N700" s="244"/>
      <c r="O700" s="244"/>
      <c r="P700" s="244"/>
      <c r="Q700" s="244"/>
      <c r="R700" s="244"/>
      <c r="S700" s="244"/>
      <c r="T700" s="245"/>
      <c r="AT700" s="246" t="s">
        <v>287</v>
      </c>
      <c r="AU700" s="246" t="s">
        <v>90</v>
      </c>
      <c r="AV700" s="12" t="s">
        <v>90</v>
      </c>
      <c r="AW700" s="12" t="s">
        <v>40</v>
      </c>
      <c r="AX700" s="12" t="s">
        <v>79</v>
      </c>
      <c r="AY700" s="246" t="s">
        <v>174</v>
      </c>
    </row>
    <row r="701" s="12" customFormat="1">
      <c r="B701" s="236"/>
      <c r="C701" s="237"/>
      <c r="D701" s="230" t="s">
        <v>287</v>
      </c>
      <c r="E701" s="238" t="s">
        <v>1</v>
      </c>
      <c r="F701" s="239" t="s">
        <v>1544</v>
      </c>
      <c r="G701" s="237"/>
      <c r="H701" s="240">
        <v>0</v>
      </c>
      <c r="I701" s="241"/>
      <c r="J701" s="237"/>
      <c r="K701" s="237"/>
      <c r="L701" s="242"/>
      <c r="M701" s="243"/>
      <c r="N701" s="244"/>
      <c r="O701" s="244"/>
      <c r="P701" s="244"/>
      <c r="Q701" s="244"/>
      <c r="R701" s="244"/>
      <c r="S701" s="244"/>
      <c r="T701" s="245"/>
      <c r="AT701" s="246" t="s">
        <v>287</v>
      </c>
      <c r="AU701" s="246" t="s">
        <v>90</v>
      </c>
      <c r="AV701" s="12" t="s">
        <v>90</v>
      </c>
      <c r="AW701" s="12" t="s">
        <v>40</v>
      </c>
      <c r="AX701" s="12" t="s">
        <v>79</v>
      </c>
      <c r="AY701" s="246" t="s">
        <v>174</v>
      </c>
    </row>
    <row r="702" s="12" customFormat="1">
      <c r="B702" s="236"/>
      <c r="C702" s="237"/>
      <c r="D702" s="230" t="s">
        <v>287</v>
      </c>
      <c r="E702" s="238" t="s">
        <v>1</v>
      </c>
      <c r="F702" s="239" t="s">
        <v>1581</v>
      </c>
      <c r="G702" s="237"/>
      <c r="H702" s="240">
        <v>0</v>
      </c>
      <c r="I702" s="241"/>
      <c r="J702" s="237"/>
      <c r="K702" s="237"/>
      <c r="L702" s="242"/>
      <c r="M702" s="243"/>
      <c r="N702" s="244"/>
      <c r="O702" s="244"/>
      <c r="P702" s="244"/>
      <c r="Q702" s="244"/>
      <c r="R702" s="244"/>
      <c r="S702" s="244"/>
      <c r="T702" s="245"/>
      <c r="AT702" s="246" t="s">
        <v>287</v>
      </c>
      <c r="AU702" s="246" t="s">
        <v>90</v>
      </c>
      <c r="AV702" s="12" t="s">
        <v>90</v>
      </c>
      <c r="AW702" s="12" t="s">
        <v>40</v>
      </c>
      <c r="AX702" s="12" t="s">
        <v>79</v>
      </c>
      <c r="AY702" s="246" t="s">
        <v>174</v>
      </c>
    </row>
    <row r="703" s="12" customFormat="1">
      <c r="B703" s="236"/>
      <c r="C703" s="237"/>
      <c r="D703" s="230" t="s">
        <v>287</v>
      </c>
      <c r="E703" s="238" t="s">
        <v>1</v>
      </c>
      <c r="F703" s="239" t="s">
        <v>1546</v>
      </c>
      <c r="G703" s="237"/>
      <c r="H703" s="240">
        <v>0</v>
      </c>
      <c r="I703" s="241"/>
      <c r="J703" s="237"/>
      <c r="K703" s="237"/>
      <c r="L703" s="242"/>
      <c r="M703" s="243"/>
      <c r="N703" s="244"/>
      <c r="O703" s="244"/>
      <c r="P703" s="244"/>
      <c r="Q703" s="244"/>
      <c r="R703" s="244"/>
      <c r="S703" s="244"/>
      <c r="T703" s="245"/>
      <c r="AT703" s="246" t="s">
        <v>287</v>
      </c>
      <c r="AU703" s="246" t="s">
        <v>90</v>
      </c>
      <c r="AV703" s="12" t="s">
        <v>90</v>
      </c>
      <c r="AW703" s="12" t="s">
        <v>40</v>
      </c>
      <c r="AX703" s="12" t="s">
        <v>79</v>
      </c>
      <c r="AY703" s="246" t="s">
        <v>174</v>
      </c>
    </row>
    <row r="704" s="12" customFormat="1">
      <c r="B704" s="236"/>
      <c r="C704" s="237"/>
      <c r="D704" s="230" t="s">
        <v>287</v>
      </c>
      <c r="E704" s="238" t="s">
        <v>1</v>
      </c>
      <c r="F704" s="239" t="s">
        <v>1583</v>
      </c>
      <c r="G704" s="237"/>
      <c r="H704" s="240">
        <v>0</v>
      </c>
      <c r="I704" s="241"/>
      <c r="J704" s="237"/>
      <c r="K704" s="237"/>
      <c r="L704" s="242"/>
      <c r="M704" s="243"/>
      <c r="N704" s="244"/>
      <c r="O704" s="244"/>
      <c r="P704" s="244"/>
      <c r="Q704" s="244"/>
      <c r="R704" s="244"/>
      <c r="S704" s="244"/>
      <c r="T704" s="245"/>
      <c r="AT704" s="246" t="s">
        <v>287</v>
      </c>
      <c r="AU704" s="246" t="s">
        <v>90</v>
      </c>
      <c r="AV704" s="12" t="s">
        <v>90</v>
      </c>
      <c r="AW704" s="12" t="s">
        <v>40</v>
      </c>
      <c r="AX704" s="12" t="s">
        <v>79</v>
      </c>
      <c r="AY704" s="246" t="s">
        <v>174</v>
      </c>
    </row>
    <row r="705" s="12" customFormat="1">
      <c r="B705" s="236"/>
      <c r="C705" s="237"/>
      <c r="D705" s="230" t="s">
        <v>287</v>
      </c>
      <c r="E705" s="238" t="s">
        <v>1</v>
      </c>
      <c r="F705" s="239" t="s">
        <v>1548</v>
      </c>
      <c r="G705" s="237"/>
      <c r="H705" s="240">
        <v>0</v>
      </c>
      <c r="I705" s="241"/>
      <c r="J705" s="237"/>
      <c r="K705" s="237"/>
      <c r="L705" s="242"/>
      <c r="M705" s="243"/>
      <c r="N705" s="244"/>
      <c r="O705" s="244"/>
      <c r="P705" s="244"/>
      <c r="Q705" s="244"/>
      <c r="R705" s="244"/>
      <c r="S705" s="244"/>
      <c r="T705" s="245"/>
      <c r="AT705" s="246" t="s">
        <v>287</v>
      </c>
      <c r="AU705" s="246" t="s">
        <v>90</v>
      </c>
      <c r="AV705" s="12" t="s">
        <v>90</v>
      </c>
      <c r="AW705" s="12" t="s">
        <v>40</v>
      </c>
      <c r="AX705" s="12" t="s">
        <v>79</v>
      </c>
      <c r="AY705" s="246" t="s">
        <v>174</v>
      </c>
    </row>
    <row r="706" s="12" customFormat="1">
      <c r="B706" s="236"/>
      <c r="C706" s="237"/>
      <c r="D706" s="230" t="s">
        <v>287</v>
      </c>
      <c r="E706" s="238" t="s">
        <v>1</v>
      </c>
      <c r="F706" s="239" t="s">
        <v>2005</v>
      </c>
      <c r="G706" s="237"/>
      <c r="H706" s="240">
        <v>0</v>
      </c>
      <c r="I706" s="241"/>
      <c r="J706" s="237"/>
      <c r="K706" s="237"/>
      <c r="L706" s="242"/>
      <c r="M706" s="243"/>
      <c r="N706" s="244"/>
      <c r="O706" s="244"/>
      <c r="P706" s="244"/>
      <c r="Q706" s="244"/>
      <c r="R706" s="244"/>
      <c r="S706" s="244"/>
      <c r="T706" s="245"/>
      <c r="AT706" s="246" t="s">
        <v>287</v>
      </c>
      <c r="AU706" s="246" t="s">
        <v>90</v>
      </c>
      <c r="AV706" s="12" t="s">
        <v>90</v>
      </c>
      <c r="AW706" s="12" t="s">
        <v>40</v>
      </c>
      <c r="AX706" s="12" t="s">
        <v>79</v>
      </c>
      <c r="AY706" s="246" t="s">
        <v>174</v>
      </c>
    </row>
    <row r="707" s="1" customFormat="1" ht="16.5" customHeight="1">
      <c r="B707" s="37"/>
      <c r="C707" s="218" t="s">
        <v>589</v>
      </c>
      <c r="D707" s="218" t="s">
        <v>175</v>
      </c>
      <c r="E707" s="219" t="s">
        <v>2006</v>
      </c>
      <c r="F707" s="220" t="s">
        <v>2007</v>
      </c>
      <c r="G707" s="221" t="s">
        <v>320</v>
      </c>
      <c r="H707" s="222">
        <v>21</v>
      </c>
      <c r="I707" s="223"/>
      <c r="J707" s="224">
        <f>ROUND(I707*H707,2)</f>
        <v>0</v>
      </c>
      <c r="K707" s="220" t="s">
        <v>274</v>
      </c>
      <c r="L707" s="42"/>
      <c r="M707" s="225" t="s">
        <v>1</v>
      </c>
      <c r="N707" s="226" t="s">
        <v>50</v>
      </c>
      <c r="O707" s="78"/>
      <c r="P707" s="227">
        <f>O707*H707</f>
        <v>0</v>
      </c>
      <c r="Q707" s="227">
        <v>0.12303</v>
      </c>
      <c r="R707" s="227">
        <f>Q707*H707</f>
        <v>2.5836299999999999</v>
      </c>
      <c r="S707" s="227">
        <v>0</v>
      </c>
      <c r="T707" s="228">
        <f>S707*H707</f>
        <v>0</v>
      </c>
      <c r="AR707" s="15" t="s">
        <v>192</v>
      </c>
      <c r="AT707" s="15" t="s">
        <v>175</v>
      </c>
      <c r="AU707" s="15" t="s">
        <v>90</v>
      </c>
      <c r="AY707" s="15" t="s">
        <v>174</v>
      </c>
      <c r="BE707" s="229">
        <f>IF(N707="základní",J707,0)</f>
        <v>0</v>
      </c>
      <c r="BF707" s="229">
        <f>IF(N707="snížená",J707,0)</f>
        <v>0</v>
      </c>
      <c r="BG707" s="229">
        <f>IF(N707="zákl. přenesená",J707,0)</f>
        <v>0</v>
      </c>
      <c r="BH707" s="229">
        <f>IF(N707="sníž. přenesená",J707,0)</f>
        <v>0</v>
      </c>
      <c r="BI707" s="229">
        <f>IF(N707="nulová",J707,0)</f>
        <v>0</v>
      </c>
      <c r="BJ707" s="15" t="s">
        <v>87</v>
      </c>
      <c r="BK707" s="229">
        <f>ROUND(I707*H707,2)</f>
        <v>0</v>
      </c>
      <c r="BL707" s="15" t="s">
        <v>192</v>
      </c>
      <c r="BM707" s="15" t="s">
        <v>2008</v>
      </c>
    </row>
    <row r="708" s="1" customFormat="1">
      <c r="B708" s="37"/>
      <c r="C708" s="38"/>
      <c r="D708" s="230" t="s">
        <v>181</v>
      </c>
      <c r="E708" s="38"/>
      <c r="F708" s="231" t="s">
        <v>2007</v>
      </c>
      <c r="G708" s="38"/>
      <c r="H708" s="38"/>
      <c r="I708" s="142"/>
      <c r="J708" s="38"/>
      <c r="K708" s="38"/>
      <c r="L708" s="42"/>
      <c r="M708" s="232"/>
      <c r="N708" s="78"/>
      <c r="O708" s="78"/>
      <c r="P708" s="78"/>
      <c r="Q708" s="78"/>
      <c r="R708" s="78"/>
      <c r="S708" s="78"/>
      <c r="T708" s="79"/>
      <c r="AT708" s="15" t="s">
        <v>181</v>
      </c>
      <c r="AU708" s="15" t="s">
        <v>90</v>
      </c>
    </row>
    <row r="709" s="12" customFormat="1">
      <c r="B709" s="236"/>
      <c r="C709" s="237"/>
      <c r="D709" s="230" t="s">
        <v>287</v>
      </c>
      <c r="E709" s="238" t="s">
        <v>1</v>
      </c>
      <c r="F709" s="239" t="s">
        <v>2009</v>
      </c>
      <c r="G709" s="237"/>
      <c r="H709" s="240">
        <v>8</v>
      </c>
      <c r="I709" s="241"/>
      <c r="J709" s="237"/>
      <c r="K709" s="237"/>
      <c r="L709" s="242"/>
      <c r="M709" s="243"/>
      <c r="N709" s="244"/>
      <c r="O709" s="244"/>
      <c r="P709" s="244"/>
      <c r="Q709" s="244"/>
      <c r="R709" s="244"/>
      <c r="S709" s="244"/>
      <c r="T709" s="245"/>
      <c r="AT709" s="246" t="s">
        <v>287</v>
      </c>
      <c r="AU709" s="246" t="s">
        <v>90</v>
      </c>
      <c r="AV709" s="12" t="s">
        <v>90</v>
      </c>
      <c r="AW709" s="12" t="s">
        <v>40</v>
      </c>
      <c r="AX709" s="12" t="s">
        <v>79</v>
      </c>
      <c r="AY709" s="246" t="s">
        <v>174</v>
      </c>
    </row>
    <row r="710" s="12" customFormat="1">
      <c r="B710" s="236"/>
      <c r="C710" s="237"/>
      <c r="D710" s="230" t="s">
        <v>287</v>
      </c>
      <c r="E710" s="238" t="s">
        <v>1</v>
      </c>
      <c r="F710" s="239" t="s">
        <v>2010</v>
      </c>
      <c r="G710" s="237"/>
      <c r="H710" s="240">
        <v>1</v>
      </c>
      <c r="I710" s="241"/>
      <c r="J710" s="237"/>
      <c r="K710" s="237"/>
      <c r="L710" s="242"/>
      <c r="M710" s="243"/>
      <c r="N710" s="244"/>
      <c r="O710" s="244"/>
      <c r="P710" s="244"/>
      <c r="Q710" s="244"/>
      <c r="R710" s="244"/>
      <c r="S710" s="244"/>
      <c r="T710" s="245"/>
      <c r="AT710" s="246" t="s">
        <v>287</v>
      </c>
      <c r="AU710" s="246" t="s">
        <v>90</v>
      </c>
      <c r="AV710" s="12" t="s">
        <v>90</v>
      </c>
      <c r="AW710" s="12" t="s">
        <v>40</v>
      </c>
      <c r="AX710" s="12" t="s">
        <v>79</v>
      </c>
      <c r="AY710" s="246" t="s">
        <v>174</v>
      </c>
    </row>
    <row r="711" s="12" customFormat="1">
      <c r="B711" s="236"/>
      <c r="C711" s="237"/>
      <c r="D711" s="230" t="s">
        <v>287</v>
      </c>
      <c r="E711" s="238" t="s">
        <v>1</v>
      </c>
      <c r="F711" s="239" t="s">
        <v>2011</v>
      </c>
      <c r="G711" s="237"/>
      <c r="H711" s="240">
        <v>1</v>
      </c>
      <c r="I711" s="241"/>
      <c r="J711" s="237"/>
      <c r="K711" s="237"/>
      <c r="L711" s="242"/>
      <c r="M711" s="243"/>
      <c r="N711" s="244"/>
      <c r="O711" s="244"/>
      <c r="P711" s="244"/>
      <c r="Q711" s="244"/>
      <c r="R711" s="244"/>
      <c r="S711" s="244"/>
      <c r="T711" s="245"/>
      <c r="AT711" s="246" t="s">
        <v>287</v>
      </c>
      <c r="AU711" s="246" t="s">
        <v>90</v>
      </c>
      <c r="AV711" s="12" t="s">
        <v>90</v>
      </c>
      <c r="AW711" s="12" t="s">
        <v>40</v>
      </c>
      <c r="AX711" s="12" t="s">
        <v>79</v>
      </c>
      <c r="AY711" s="246" t="s">
        <v>174</v>
      </c>
    </row>
    <row r="712" s="12" customFormat="1">
      <c r="B712" s="236"/>
      <c r="C712" s="237"/>
      <c r="D712" s="230" t="s">
        <v>287</v>
      </c>
      <c r="E712" s="238" t="s">
        <v>1</v>
      </c>
      <c r="F712" s="239" t="s">
        <v>2012</v>
      </c>
      <c r="G712" s="237"/>
      <c r="H712" s="240">
        <v>1</v>
      </c>
      <c r="I712" s="241"/>
      <c r="J712" s="237"/>
      <c r="K712" s="237"/>
      <c r="L712" s="242"/>
      <c r="M712" s="243"/>
      <c r="N712" s="244"/>
      <c r="O712" s="244"/>
      <c r="P712" s="244"/>
      <c r="Q712" s="244"/>
      <c r="R712" s="244"/>
      <c r="S712" s="244"/>
      <c r="T712" s="245"/>
      <c r="AT712" s="246" t="s">
        <v>287</v>
      </c>
      <c r="AU712" s="246" t="s">
        <v>90</v>
      </c>
      <c r="AV712" s="12" t="s">
        <v>90</v>
      </c>
      <c r="AW712" s="12" t="s">
        <v>40</v>
      </c>
      <c r="AX712" s="12" t="s">
        <v>79</v>
      </c>
      <c r="AY712" s="246" t="s">
        <v>174</v>
      </c>
    </row>
    <row r="713" s="12" customFormat="1">
      <c r="B713" s="236"/>
      <c r="C713" s="237"/>
      <c r="D713" s="230" t="s">
        <v>287</v>
      </c>
      <c r="E713" s="238" t="s">
        <v>1</v>
      </c>
      <c r="F713" s="239" t="s">
        <v>2013</v>
      </c>
      <c r="G713" s="237"/>
      <c r="H713" s="240">
        <v>3</v>
      </c>
      <c r="I713" s="241"/>
      <c r="J713" s="237"/>
      <c r="K713" s="237"/>
      <c r="L713" s="242"/>
      <c r="M713" s="243"/>
      <c r="N713" s="244"/>
      <c r="O713" s="244"/>
      <c r="P713" s="244"/>
      <c r="Q713" s="244"/>
      <c r="R713" s="244"/>
      <c r="S713" s="244"/>
      <c r="T713" s="245"/>
      <c r="AT713" s="246" t="s">
        <v>287</v>
      </c>
      <c r="AU713" s="246" t="s">
        <v>90</v>
      </c>
      <c r="AV713" s="12" t="s">
        <v>90</v>
      </c>
      <c r="AW713" s="12" t="s">
        <v>40</v>
      </c>
      <c r="AX713" s="12" t="s">
        <v>79</v>
      </c>
      <c r="AY713" s="246" t="s">
        <v>174</v>
      </c>
    </row>
    <row r="714" s="12" customFormat="1">
      <c r="B714" s="236"/>
      <c r="C714" s="237"/>
      <c r="D714" s="230" t="s">
        <v>287</v>
      </c>
      <c r="E714" s="238" t="s">
        <v>1</v>
      </c>
      <c r="F714" s="239" t="s">
        <v>2014</v>
      </c>
      <c r="G714" s="237"/>
      <c r="H714" s="240">
        <v>2</v>
      </c>
      <c r="I714" s="241"/>
      <c r="J714" s="237"/>
      <c r="K714" s="237"/>
      <c r="L714" s="242"/>
      <c r="M714" s="243"/>
      <c r="N714" s="244"/>
      <c r="O714" s="244"/>
      <c r="P714" s="244"/>
      <c r="Q714" s="244"/>
      <c r="R714" s="244"/>
      <c r="S714" s="244"/>
      <c r="T714" s="245"/>
      <c r="AT714" s="246" t="s">
        <v>287</v>
      </c>
      <c r="AU714" s="246" t="s">
        <v>90</v>
      </c>
      <c r="AV714" s="12" t="s">
        <v>90</v>
      </c>
      <c r="AW714" s="12" t="s">
        <v>40</v>
      </c>
      <c r="AX714" s="12" t="s">
        <v>79</v>
      </c>
      <c r="AY714" s="246" t="s">
        <v>174</v>
      </c>
    </row>
    <row r="715" s="12" customFormat="1">
      <c r="B715" s="236"/>
      <c r="C715" s="237"/>
      <c r="D715" s="230" t="s">
        <v>287</v>
      </c>
      <c r="E715" s="238" t="s">
        <v>1</v>
      </c>
      <c r="F715" s="239" t="s">
        <v>2015</v>
      </c>
      <c r="G715" s="237"/>
      <c r="H715" s="240">
        <v>1</v>
      </c>
      <c r="I715" s="241"/>
      <c r="J715" s="237"/>
      <c r="K715" s="237"/>
      <c r="L715" s="242"/>
      <c r="M715" s="243"/>
      <c r="N715" s="244"/>
      <c r="O715" s="244"/>
      <c r="P715" s="244"/>
      <c r="Q715" s="244"/>
      <c r="R715" s="244"/>
      <c r="S715" s="244"/>
      <c r="T715" s="245"/>
      <c r="AT715" s="246" t="s">
        <v>287</v>
      </c>
      <c r="AU715" s="246" t="s">
        <v>90</v>
      </c>
      <c r="AV715" s="12" t="s">
        <v>90</v>
      </c>
      <c r="AW715" s="12" t="s">
        <v>40</v>
      </c>
      <c r="AX715" s="12" t="s">
        <v>79</v>
      </c>
      <c r="AY715" s="246" t="s">
        <v>174</v>
      </c>
    </row>
    <row r="716" s="12" customFormat="1">
      <c r="B716" s="236"/>
      <c r="C716" s="237"/>
      <c r="D716" s="230" t="s">
        <v>287</v>
      </c>
      <c r="E716" s="238" t="s">
        <v>1</v>
      </c>
      <c r="F716" s="239" t="s">
        <v>2016</v>
      </c>
      <c r="G716" s="237"/>
      <c r="H716" s="240">
        <v>1</v>
      </c>
      <c r="I716" s="241"/>
      <c r="J716" s="237"/>
      <c r="K716" s="237"/>
      <c r="L716" s="242"/>
      <c r="M716" s="243"/>
      <c r="N716" s="244"/>
      <c r="O716" s="244"/>
      <c r="P716" s="244"/>
      <c r="Q716" s="244"/>
      <c r="R716" s="244"/>
      <c r="S716" s="244"/>
      <c r="T716" s="245"/>
      <c r="AT716" s="246" t="s">
        <v>287</v>
      </c>
      <c r="AU716" s="246" t="s">
        <v>90</v>
      </c>
      <c r="AV716" s="12" t="s">
        <v>90</v>
      </c>
      <c r="AW716" s="12" t="s">
        <v>40</v>
      </c>
      <c r="AX716" s="12" t="s">
        <v>79</v>
      </c>
      <c r="AY716" s="246" t="s">
        <v>174</v>
      </c>
    </row>
    <row r="717" s="12" customFormat="1">
      <c r="B717" s="236"/>
      <c r="C717" s="237"/>
      <c r="D717" s="230" t="s">
        <v>287</v>
      </c>
      <c r="E717" s="238" t="s">
        <v>1</v>
      </c>
      <c r="F717" s="239" t="s">
        <v>2017</v>
      </c>
      <c r="G717" s="237"/>
      <c r="H717" s="240">
        <v>1</v>
      </c>
      <c r="I717" s="241"/>
      <c r="J717" s="237"/>
      <c r="K717" s="237"/>
      <c r="L717" s="242"/>
      <c r="M717" s="243"/>
      <c r="N717" s="244"/>
      <c r="O717" s="244"/>
      <c r="P717" s="244"/>
      <c r="Q717" s="244"/>
      <c r="R717" s="244"/>
      <c r="S717" s="244"/>
      <c r="T717" s="245"/>
      <c r="AT717" s="246" t="s">
        <v>287</v>
      </c>
      <c r="AU717" s="246" t="s">
        <v>90</v>
      </c>
      <c r="AV717" s="12" t="s">
        <v>90</v>
      </c>
      <c r="AW717" s="12" t="s">
        <v>40</v>
      </c>
      <c r="AX717" s="12" t="s">
        <v>79</v>
      </c>
      <c r="AY717" s="246" t="s">
        <v>174</v>
      </c>
    </row>
    <row r="718" s="12" customFormat="1">
      <c r="B718" s="236"/>
      <c r="C718" s="237"/>
      <c r="D718" s="230" t="s">
        <v>287</v>
      </c>
      <c r="E718" s="238" t="s">
        <v>1</v>
      </c>
      <c r="F718" s="239" t="s">
        <v>2018</v>
      </c>
      <c r="G718" s="237"/>
      <c r="H718" s="240">
        <v>1</v>
      </c>
      <c r="I718" s="241"/>
      <c r="J718" s="237"/>
      <c r="K718" s="237"/>
      <c r="L718" s="242"/>
      <c r="M718" s="243"/>
      <c r="N718" s="244"/>
      <c r="O718" s="244"/>
      <c r="P718" s="244"/>
      <c r="Q718" s="244"/>
      <c r="R718" s="244"/>
      <c r="S718" s="244"/>
      <c r="T718" s="245"/>
      <c r="AT718" s="246" t="s">
        <v>287</v>
      </c>
      <c r="AU718" s="246" t="s">
        <v>90</v>
      </c>
      <c r="AV718" s="12" t="s">
        <v>90</v>
      </c>
      <c r="AW718" s="12" t="s">
        <v>40</v>
      </c>
      <c r="AX718" s="12" t="s">
        <v>79</v>
      </c>
      <c r="AY718" s="246" t="s">
        <v>174</v>
      </c>
    </row>
    <row r="719" s="12" customFormat="1">
      <c r="B719" s="236"/>
      <c r="C719" s="237"/>
      <c r="D719" s="230" t="s">
        <v>287</v>
      </c>
      <c r="E719" s="238" t="s">
        <v>1</v>
      </c>
      <c r="F719" s="239" t="s">
        <v>2019</v>
      </c>
      <c r="G719" s="237"/>
      <c r="H719" s="240">
        <v>1</v>
      </c>
      <c r="I719" s="241"/>
      <c r="J719" s="237"/>
      <c r="K719" s="237"/>
      <c r="L719" s="242"/>
      <c r="M719" s="243"/>
      <c r="N719" s="244"/>
      <c r="O719" s="244"/>
      <c r="P719" s="244"/>
      <c r="Q719" s="244"/>
      <c r="R719" s="244"/>
      <c r="S719" s="244"/>
      <c r="T719" s="245"/>
      <c r="AT719" s="246" t="s">
        <v>287</v>
      </c>
      <c r="AU719" s="246" t="s">
        <v>90</v>
      </c>
      <c r="AV719" s="12" t="s">
        <v>90</v>
      </c>
      <c r="AW719" s="12" t="s">
        <v>40</v>
      </c>
      <c r="AX719" s="12" t="s">
        <v>79</v>
      </c>
      <c r="AY719" s="246" t="s">
        <v>174</v>
      </c>
    </row>
    <row r="720" s="1" customFormat="1" ht="16.5" customHeight="1">
      <c r="B720" s="37"/>
      <c r="C720" s="247" t="s">
        <v>594</v>
      </c>
      <c r="D720" s="247" t="s">
        <v>312</v>
      </c>
      <c r="E720" s="248" t="s">
        <v>2020</v>
      </c>
      <c r="F720" s="249" t="s">
        <v>2021</v>
      </c>
      <c r="G720" s="250" t="s">
        <v>320</v>
      </c>
      <c r="H720" s="251">
        <v>21</v>
      </c>
      <c r="I720" s="252"/>
      <c r="J720" s="253">
        <f>ROUND(I720*H720,2)</f>
        <v>0</v>
      </c>
      <c r="K720" s="249" t="s">
        <v>274</v>
      </c>
      <c r="L720" s="254"/>
      <c r="M720" s="255" t="s">
        <v>1</v>
      </c>
      <c r="N720" s="256" t="s">
        <v>50</v>
      </c>
      <c r="O720" s="78"/>
      <c r="P720" s="227">
        <f>O720*H720</f>
        <v>0</v>
      </c>
      <c r="Q720" s="227">
        <v>0.013299999999999999</v>
      </c>
      <c r="R720" s="227">
        <f>Q720*H720</f>
        <v>0.27929999999999999</v>
      </c>
      <c r="S720" s="227">
        <v>0</v>
      </c>
      <c r="T720" s="228">
        <f>S720*H720</f>
        <v>0</v>
      </c>
      <c r="AR720" s="15" t="s">
        <v>209</v>
      </c>
      <c r="AT720" s="15" t="s">
        <v>312</v>
      </c>
      <c r="AU720" s="15" t="s">
        <v>90</v>
      </c>
      <c r="AY720" s="15" t="s">
        <v>174</v>
      </c>
      <c r="BE720" s="229">
        <f>IF(N720="základní",J720,0)</f>
        <v>0</v>
      </c>
      <c r="BF720" s="229">
        <f>IF(N720="snížená",J720,0)</f>
        <v>0</v>
      </c>
      <c r="BG720" s="229">
        <f>IF(N720="zákl. přenesená",J720,0)</f>
        <v>0</v>
      </c>
      <c r="BH720" s="229">
        <f>IF(N720="sníž. přenesená",J720,0)</f>
        <v>0</v>
      </c>
      <c r="BI720" s="229">
        <f>IF(N720="nulová",J720,0)</f>
        <v>0</v>
      </c>
      <c r="BJ720" s="15" t="s">
        <v>87</v>
      </c>
      <c r="BK720" s="229">
        <f>ROUND(I720*H720,2)</f>
        <v>0</v>
      </c>
      <c r="BL720" s="15" t="s">
        <v>192</v>
      </c>
      <c r="BM720" s="15" t="s">
        <v>2022</v>
      </c>
    </row>
    <row r="721" s="1" customFormat="1">
      <c r="B721" s="37"/>
      <c r="C721" s="38"/>
      <c r="D721" s="230" t="s">
        <v>181</v>
      </c>
      <c r="E721" s="38"/>
      <c r="F721" s="231" t="s">
        <v>2023</v>
      </c>
      <c r="G721" s="38"/>
      <c r="H721" s="38"/>
      <c r="I721" s="142"/>
      <c r="J721" s="38"/>
      <c r="K721" s="38"/>
      <c r="L721" s="42"/>
      <c r="M721" s="232"/>
      <c r="N721" s="78"/>
      <c r="O721" s="78"/>
      <c r="P721" s="78"/>
      <c r="Q721" s="78"/>
      <c r="R721" s="78"/>
      <c r="S721" s="78"/>
      <c r="T721" s="79"/>
      <c r="AT721" s="15" t="s">
        <v>181</v>
      </c>
      <c r="AU721" s="15" t="s">
        <v>90</v>
      </c>
    </row>
    <row r="722" s="12" customFormat="1">
      <c r="B722" s="236"/>
      <c r="C722" s="237"/>
      <c r="D722" s="230" t="s">
        <v>287</v>
      </c>
      <c r="E722" s="238" t="s">
        <v>1</v>
      </c>
      <c r="F722" s="239" t="s">
        <v>2009</v>
      </c>
      <c r="G722" s="237"/>
      <c r="H722" s="240">
        <v>8</v>
      </c>
      <c r="I722" s="241"/>
      <c r="J722" s="237"/>
      <c r="K722" s="237"/>
      <c r="L722" s="242"/>
      <c r="M722" s="243"/>
      <c r="N722" s="244"/>
      <c r="O722" s="244"/>
      <c r="P722" s="244"/>
      <c r="Q722" s="244"/>
      <c r="R722" s="244"/>
      <c r="S722" s="244"/>
      <c r="T722" s="245"/>
      <c r="AT722" s="246" t="s">
        <v>287</v>
      </c>
      <c r="AU722" s="246" t="s">
        <v>90</v>
      </c>
      <c r="AV722" s="12" t="s">
        <v>90</v>
      </c>
      <c r="AW722" s="12" t="s">
        <v>40</v>
      </c>
      <c r="AX722" s="12" t="s">
        <v>79</v>
      </c>
      <c r="AY722" s="246" t="s">
        <v>174</v>
      </c>
    </row>
    <row r="723" s="12" customFormat="1">
      <c r="B723" s="236"/>
      <c r="C723" s="237"/>
      <c r="D723" s="230" t="s">
        <v>287</v>
      </c>
      <c r="E723" s="238" t="s">
        <v>1</v>
      </c>
      <c r="F723" s="239" t="s">
        <v>2010</v>
      </c>
      <c r="G723" s="237"/>
      <c r="H723" s="240">
        <v>1</v>
      </c>
      <c r="I723" s="241"/>
      <c r="J723" s="237"/>
      <c r="K723" s="237"/>
      <c r="L723" s="242"/>
      <c r="M723" s="243"/>
      <c r="N723" s="244"/>
      <c r="O723" s="244"/>
      <c r="P723" s="244"/>
      <c r="Q723" s="244"/>
      <c r="R723" s="244"/>
      <c r="S723" s="244"/>
      <c r="T723" s="245"/>
      <c r="AT723" s="246" t="s">
        <v>287</v>
      </c>
      <c r="AU723" s="246" t="s">
        <v>90</v>
      </c>
      <c r="AV723" s="12" t="s">
        <v>90</v>
      </c>
      <c r="AW723" s="12" t="s">
        <v>40</v>
      </c>
      <c r="AX723" s="12" t="s">
        <v>79</v>
      </c>
      <c r="AY723" s="246" t="s">
        <v>174</v>
      </c>
    </row>
    <row r="724" s="12" customFormat="1">
      <c r="B724" s="236"/>
      <c r="C724" s="237"/>
      <c r="D724" s="230" t="s">
        <v>287</v>
      </c>
      <c r="E724" s="238" t="s">
        <v>1</v>
      </c>
      <c r="F724" s="239" t="s">
        <v>2011</v>
      </c>
      <c r="G724" s="237"/>
      <c r="H724" s="240">
        <v>1</v>
      </c>
      <c r="I724" s="241"/>
      <c r="J724" s="237"/>
      <c r="K724" s="237"/>
      <c r="L724" s="242"/>
      <c r="M724" s="243"/>
      <c r="N724" s="244"/>
      <c r="O724" s="244"/>
      <c r="P724" s="244"/>
      <c r="Q724" s="244"/>
      <c r="R724" s="244"/>
      <c r="S724" s="244"/>
      <c r="T724" s="245"/>
      <c r="AT724" s="246" t="s">
        <v>287</v>
      </c>
      <c r="AU724" s="246" t="s">
        <v>90</v>
      </c>
      <c r="AV724" s="12" t="s">
        <v>90</v>
      </c>
      <c r="AW724" s="12" t="s">
        <v>40</v>
      </c>
      <c r="AX724" s="12" t="s">
        <v>79</v>
      </c>
      <c r="AY724" s="246" t="s">
        <v>174</v>
      </c>
    </row>
    <row r="725" s="12" customFormat="1">
      <c r="B725" s="236"/>
      <c r="C725" s="237"/>
      <c r="D725" s="230" t="s">
        <v>287</v>
      </c>
      <c r="E725" s="238" t="s">
        <v>1</v>
      </c>
      <c r="F725" s="239" t="s">
        <v>2012</v>
      </c>
      <c r="G725" s="237"/>
      <c r="H725" s="240">
        <v>1</v>
      </c>
      <c r="I725" s="241"/>
      <c r="J725" s="237"/>
      <c r="K725" s="237"/>
      <c r="L725" s="242"/>
      <c r="M725" s="243"/>
      <c r="N725" s="244"/>
      <c r="O725" s="244"/>
      <c r="P725" s="244"/>
      <c r="Q725" s="244"/>
      <c r="R725" s="244"/>
      <c r="S725" s="244"/>
      <c r="T725" s="245"/>
      <c r="AT725" s="246" t="s">
        <v>287</v>
      </c>
      <c r="AU725" s="246" t="s">
        <v>90</v>
      </c>
      <c r="AV725" s="12" t="s">
        <v>90</v>
      </c>
      <c r="AW725" s="12" t="s">
        <v>40</v>
      </c>
      <c r="AX725" s="12" t="s">
        <v>79</v>
      </c>
      <c r="AY725" s="246" t="s">
        <v>174</v>
      </c>
    </row>
    <row r="726" s="12" customFormat="1">
      <c r="B726" s="236"/>
      <c r="C726" s="237"/>
      <c r="D726" s="230" t="s">
        <v>287</v>
      </c>
      <c r="E726" s="238" t="s">
        <v>1</v>
      </c>
      <c r="F726" s="239" t="s">
        <v>2013</v>
      </c>
      <c r="G726" s="237"/>
      <c r="H726" s="240">
        <v>3</v>
      </c>
      <c r="I726" s="241"/>
      <c r="J726" s="237"/>
      <c r="K726" s="237"/>
      <c r="L726" s="242"/>
      <c r="M726" s="243"/>
      <c r="N726" s="244"/>
      <c r="O726" s="244"/>
      <c r="P726" s="244"/>
      <c r="Q726" s="244"/>
      <c r="R726" s="244"/>
      <c r="S726" s="244"/>
      <c r="T726" s="245"/>
      <c r="AT726" s="246" t="s">
        <v>287</v>
      </c>
      <c r="AU726" s="246" t="s">
        <v>90</v>
      </c>
      <c r="AV726" s="12" t="s">
        <v>90</v>
      </c>
      <c r="AW726" s="12" t="s">
        <v>40</v>
      </c>
      <c r="AX726" s="12" t="s">
        <v>79</v>
      </c>
      <c r="AY726" s="246" t="s">
        <v>174</v>
      </c>
    </row>
    <row r="727" s="12" customFormat="1">
      <c r="B727" s="236"/>
      <c r="C727" s="237"/>
      <c r="D727" s="230" t="s">
        <v>287</v>
      </c>
      <c r="E727" s="238" t="s">
        <v>1</v>
      </c>
      <c r="F727" s="239" t="s">
        <v>2014</v>
      </c>
      <c r="G727" s="237"/>
      <c r="H727" s="240">
        <v>2</v>
      </c>
      <c r="I727" s="241"/>
      <c r="J727" s="237"/>
      <c r="K727" s="237"/>
      <c r="L727" s="242"/>
      <c r="M727" s="243"/>
      <c r="N727" s="244"/>
      <c r="O727" s="244"/>
      <c r="P727" s="244"/>
      <c r="Q727" s="244"/>
      <c r="R727" s="244"/>
      <c r="S727" s="244"/>
      <c r="T727" s="245"/>
      <c r="AT727" s="246" t="s">
        <v>287</v>
      </c>
      <c r="AU727" s="246" t="s">
        <v>90</v>
      </c>
      <c r="AV727" s="12" t="s">
        <v>90</v>
      </c>
      <c r="AW727" s="12" t="s">
        <v>40</v>
      </c>
      <c r="AX727" s="12" t="s">
        <v>79</v>
      </c>
      <c r="AY727" s="246" t="s">
        <v>174</v>
      </c>
    </row>
    <row r="728" s="12" customFormat="1">
      <c r="B728" s="236"/>
      <c r="C728" s="237"/>
      <c r="D728" s="230" t="s">
        <v>287</v>
      </c>
      <c r="E728" s="238" t="s">
        <v>1</v>
      </c>
      <c r="F728" s="239" t="s">
        <v>2015</v>
      </c>
      <c r="G728" s="237"/>
      <c r="H728" s="240">
        <v>1</v>
      </c>
      <c r="I728" s="241"/>
      <c r="J728" s="237"/>
      <c r="K728" s="237"/>
      <c r="L728" s="242"/>
      <c r="M728" s="243"/>
      <c r="N728" s="244"/>
      <c r="O728" s="244"/>
      <c r="P728" s="244"/>
      <c r="Q728" s="244"/>
      <c r="R728" s="244"/>
      <c r="S728" s="244"/>
      <c r="T728" s="245"/>
      <c r="AT728" s="246" t="s">
        <v>287</v>
      </c>
      <c r="AU728" s="246" t="s">
        <v>90</v>
      </c>
      <c r="AV728" s="12" t="s">
        <v>90</v>
      </c>
      <c r="AW728" s="12" t="s">
        <v>40</v>
      </c>
      <c r="AX728" s="12" t="s">
        <v>79</v>
      </c>
      <c r="AY728" s="246" t="s">
        <v>174</v>
      </c>
    </row>
    <row r="729" s="12" customFormat="1">
      <c r="B729" s="236"/>
      <c r="C729" s="237"/>
      <c r="D729" s="230" t="s">
        <v>287</v>
      </c>
      <c r="E729" s="238" t="s">
        <v>1</v>
      </c>
      <c r="F729" s="239" t="s">
        <v>2016</v>
      </c>
      <c r="G729" s="237"/>
      <c r="H729" s="240">
        <v>1</v>
      </c>
      <c r="I729" s="241"/>
      <c r="J729" s="237"/>
      <c r="K729" s="237"/>
      <c r="L729" s="242"/>
      <c r="M729" s="243"/>
      <c r="N729" s="244"/>
      <c r="O729" s="244"/>
      <c r="P729" s="244"/>
      <c r="Q729" s="244"/>
      <c r="R729" s="244"/>
      <c r="S729" s="244"/>
      <c r="T729" s="245"/>
      <c r="AT729" s="246" t="s">
        <v>287</v>
      </c>
      <c r="AU729" s="246" t="s">
        <v>90</v>
      </c>
      <c r="AV729" s="12" t="s">
        <v>90</v>
      </c>
      <c r="AW729" s="12" t="s">
        <v>40</v>
      </c>
      <c r="AX729" s="12" t="s">
        <v>79</v>
      </c>
      <c r="AY729" s="246" t="s">
        <v>174</v>
      </c>
    </row>
    <row r="730" s="12" customFormat="1">
      <c r="B730" s="236"/>
      <c r="C730" s="237"/>
      <c r="D730" s="230" t="s">
        <v>287</v>
      </c>
      <c r="E730" s="238" t="s">
        <v>1</v>
      </c>
      <c r="F730" s="239" t="s">
        <v>2017</v>
      </c>
      <c r="G730" s="237"/>
      <c r="H730" s="240">
        <v>1</v>
      </c>
      <c r="I730" s="241"/>
      <c r="J730" s="237"/>
      <c r="K730" s="237"/>
      <c r="L730" s="242"/>
      <c r="M730" s="243"/>
      <c r="N730" s="244"/>
      <c r="O730" s="244"/>
      <c r="P730" s="244"/>
      <c r="Q730" s="244"/>
      <c r="R730" s="244"/>
      <c r="S730" s="244"/>
      <c r="T730" s="245"/>
      <c r="AT730" s="246" t="s">
        <v>287</v>
      </c>
      <c r="AU730" s="246" t="s">
        <v>90</v>
      </c>
      <c r="AV730" s="12" t="s">
        <v>90</v>
      </c>
      <c r="AW730" s="12" t="s">
        <v>40</v>
      </c>
      <c r="AX730" s="12" t="s">
        <v>79</v>
      </c>
      <c r="AY730" s="246" t="s">
        <v>174</v>
      </c>
    </row>
    <row r="731" s="12" customFormat="1">
      <c r="B731" s="236"/>
      <c r="C731" s="237"/>
      <c r="D731" s="230" t="s">
        <v>287</v>
      </c>
      <c r="E731" s="238" t="s">
        <v>1</v>
      </c>
      <c r="F731" s="239" t="s">
        <v>2018</v>
      </c>
      <c r="G731" s="237"/>
      <c r="H731" s="240">
        <v>1</v>
      </c>
      <c r="I731" s="241"/>
      <c r="J731" s="237"/>
      <c r="K731" s="237"/>
      <c r="L731" s="242"/>
      <c r="M731" s="243"/>
      <c r="N731" s="244"/>
      <c r="O731" s="244"/>
      <c r="P731" s="244"/>
      <c r="Q731" s="244"/>
      <c r="R731" s="244"/>
      <c r="S731" s="244"/>
      <c r="T731" s="245"/>
      <c r="AT731" s="246" t="s">
        <v>287</v>
      </c>
      <c r="AU731" s="246" t="s">
        <v>90</v>
      </c>
      <c r="AV731" s="12" t="s">
        <v>90</v>
      </c>
      <c r="AW731" s="12" t="s">
        <v>40</v>
      </c>
      <c r="AX731" s="12" t="s">
        <v>79</v>
      </c>
      <c r="AY731" s="246" t="s">
        <v>174</v>
      </c>
    </row>
    <row r="732" s="12" customFormat="1">
      <c r="B732" s="236"/>
      <c r="C732" s="237"/>
      <c r="D732" s="230" t="s">
        <v>287</v>
      </c>
      <c r="E732" s="238" t="s">
        <v>1</v>
      </c>
      <c r="F732" s="239" t="s">
        <v>2019</v>
      </c>
      <c r="G732" s="237"/>
      <c r="H732" s="240">
        <v>1</v>
      </c>
      <c r="I732" s="241"/>
      <c r="J732" s="237"/>
      <c r="K732" s="237"/>
      <c r="L732" s="242"/>
      <c r="M732" s="243"/>
      <c r="N732" s="244"/>
      <c r="O732" s="244"/>
      <c r="P732" s="244"/>
      <c r="Q732" s="244"/>
      <c r="R732" s="244"/>
      <c r="S732" s="244"/>
      <c r="T732" s="245"/>
      <c r="AT732" s="246" t="s">
        <v>287</v>
      </c>
      <c r="AU732" s="246" t="s">
        <v>90</v>
      </c>
      <c r="AV732" s="12" t="s">
        <v>90</v>
      </c>
      <c r="AW732" s="12" t="s">
        <v>40</v>
      </c>
      <c r="AX732" s="12" t="s">
        <v>79</v>
      </c>
      <c r="AY732" s="246" t="s">
        <v>174</v>
      </c>
    </row>
    <row r="733" s="1" customFormat="1" ht="16.5" customHeight="1">
      <c r="B733" s="37"/>
      <c r="C733" s="247" t="s">
        <v>599</v>
      </c>
      <c r="D733" s="247" t="s">
        <v>312</v>
      </c>
      <c r="E733" s="248" t="s">
        <v>2024</v>
      </c>
      <c r="F733" s="249" t="s">
        <v>2025</v>
      </c>
      <c r="G733" s="250" t="s">
        <v>320</v>
      </c>
      <c r="H733" s="251">
        <v>21</v>
      </c>
      <c r="I733" s="252"/>
      <c r="J733" s="253">
        <f>ROUND(I733*H733,2)</f>
        <v>0</v>
      </c>
      <c r="K733" s="249" t="s">
        <v>1</v>
      </c>
      <c r="L733" s="254"/>
      <c r="M733" s="255" t="s">
        <v>1</v>
      </c>
      <c r="N733" s="256" t="s">
        <v>50</v>
      </c>
      <c r="O733" s="78"/>
      <c r="P733" s="227">
        <f>O733*H733</f>
        <v>0</v>
      </c>
      <c r="Q733" s="227">
        <v>0.00064999999999999997</v>
      </c>
      <c r="R733" s="227">
        <f>Q733*H733</f>
        <v>0.013649999999999999</v>
      </c>
      <c r="S733" s="227">
        <v>0</v>
      </c>
      <c r="T733" s="228">
        <f>S733*H733</f>
        <v>0</v>
      </c>
      <c r="AR733" s="15" t="s">
        <v>209</v>
      </c>
      <c r="AT733" s="15" t="s">
        <v>312</v>
      </c>
      <c r="AU733" s="15" t="s">
        <v>90</v>
      </c>
      <c r="AY733" s="15" t="s">
        <v>174</v>
      </c>
      <c r="BE733" s="229">
        <f>IF(N733="základní",J733,0)</f>
        <v>0</v>
      </c>
      <c r="BF733" s="229">
        <f>IF(N733="snížená",J733,0)</f>
        <v>0</v>
      </c>
      <c r="BG733" s="229">
        <f>IF(N733="zákl. přenesená",J733,0)</f>
        <v>0</v>
      </c>
      <c r="BH733" s="229">
        <f>IF(N733="sníž. přenesená",J733,0)</f>
        <v>0</v>
      </c>
      <c r="BI733" s="229">
        <f>IF(N733="nulová",J733,0)</f>
        <v>0</v>
      </c>
      <c r="BJ733" s="15" t="s">
        <v>87</v>
      </c>
      <c r="BK733" s="229">
        <f>ROUND(I733*H733,2)</f>
        <v>0</v>
      </c>
      <c r="BL733" s="15" t="s">
        <v>192</v>
      </c>
      <c r="BM733" s="15" t="s">
        <v>2026</v>
      </c>
    </row>
    <row r="734" s="1" customFormat="1">
      <c r="B734" s="37"/>
      <c r="C734" s="38"/>
      <c r="D734" s="230" t="s">
        <v>181</v>
      </c>
      <c r="E734" s="38"/>
      <c r="F734" s="231" t="s">
        <v>2027</v>
      </c>
      <c r="G734" s="38"/>
      <c r="H734" s="38"/>
      <c r="I734" s="142"/>
      <c r="J734" s="38"/>
      <c r="K734" s="38"/>
      <c r="L734" s="42"/>
      <c r="M734" s="232"/>
      <c r="N734" s="78"/>
      <c r="O734" s="78"/>
      <c r="P734" s="78"/>
      <c r="Q734" s="78"/>
      <c r="R734" s="78"/>
      <c r="S734" s="78"/>
      <c r="T734" s="79"/>
      <c r="AT734" s="15" t="s">
        <v>181</v>
      </c>
      <c r="AU734" s="15" t="s">
        <v>90</v>
      </c>
    </row>
    <row r="735" s="12" customFormat="1">
      <c r="B735" s="236"/>
      <c r="C735" s="237"/>
      <c r="D735" s="230" t="s">
        <v>287</v>
      </c>
      <c r="E735" s="238" t="s">
        <v>1</v>
      </c>
      <c r="F735" s="239" t="s">
        <v>2009</v>
      </c>
      <c r="G735" s="237"/>
      <c r="H735" s="240">
        <v>8</v>
      </c>
      <c r="I735" s="241"/>
      <c r="J735" s="237"/>
      <c r="K735" s="237"/>
      <c r="L735" s="242"/>
      <c r="M735" s="243"/>
      <c r="N735" s="244"/>
      <c r="O735" s="244"/>
      <c r="P735" s="244"/>
      <c r="Q735" s="244"/>
      <c r="R735" s="244"/>
      <c r="S735" s="244"/>
      <c r="T735" s="245"/>
      <c r="AT735" s="246" t="s">
        <v>287</v>
      </c>
      <c r="AU735" s="246" t="s">
        <v>90</v>
      </c>
      <c r="AV735" s="12" t="s">
        <v>90</v>
      </c>
      <c r="AW735" s="12" t="s">
        <v>40</v>
      </c>
      <c r="AX735" s="12" t="s">
        <v>79</v>
      </c>
      <c r="AY735" s="246" t="s">
        <v>174</v>
      </c>
    </row>
    <row r="736" s="12" customFormat="1">
      <c r="B736" s="236"/>
      <c r="C736" s="237"/>
      <c r="D736" s="230" t="s">
        <v>287</v>
      </c>
      <c r="E736" s="238" t="s">
        <v>1</v>
      </c>
      <c r="F736" s="239" t="s">
        <v>2010</v>
      </c>
      <c r="G736" s="237"/>
      <c r="H736" s="240">
        <v>1</v>
      </c>
      <c r="I736" s="241"/>
      <c r="J736" s="237"/>
      <c r="K736" s="237"/>
      <c r="L736" s="242"/>
      <c r="M736" s="243"/>
      <c r="N736" s="244"/>
      <c r="O736" s="244"/>
      <c r="P736" s="244"/>
      <c r="Q736" s="244"/>
      <c r="R736" s="244"/>
      <c r="S736" s="244"/>
      <c r="T736" s="245"/>
      <c r="AT736" s="246" t="s">
        <v>287</v>
      </c>
      <c r="AU736" s="246" t="s">
        <v>90</v>
      </c>
      <c r="AV736" s="12" t="s">
        <v>90</v>
      </c>
      <c r="AW736" s="12" t="s">
        <v>40</v>
      </c>
      <c r="AX736" s="12" t="s">
        <v>79</v>
      </c>
      <c r="AY736" s="246" t="s">
        <v>174</v>
      </c>
    </row>
    <row r="737" s="12" customFormat="1">
      <c r="B737" s="236"/>
      <c r="C737" s="237"/>
      <c r="D737" s="230" t="s">
        <v>287</v>
      </c>
      <c r="E737" s="238" t="s">
        <v>1</v>
      </c>
      <c r="F737" s="239" t="s">
        <v>2011</v>
      </c>
      <c r="G737" s="237"/>
      <c r="H737" s="240">
        <v>1</v>
      </c>
      <c r="I737" s="241"/>
      <c r="J737" s="237"/>
      <c r="K737" s="237"/>
      <c r="L737" s="242"/>
      <c r="M737" s="243"/>
      <c r="N737" s="244"/>
      <c r="O737" s="244"/>
      <c r="P737" s="244"/>
      <c r="Q737" s="244"/>
      <c r="R737" s="244"/>
      <c r="S737" s="244"/>
      <c r="T737" s="245"/>
      <c r="AT737" s="246" t="s">
        <v>287</v>
      </c>
      <c r="AU737" s="246" t="s">
        <v>90</v>
      </c>
      <c r="AV737" s="12" t="s">
        <v>90</v>
      </c>
      <c r="AW737" s="12" t="s">
        <v>40</v>
      </c>
      <c r="AX737" s="12" t="s">
        <v>79</v>
      </c>
      <c r="AY737" s="246" t="s">
        <v>174</v>
      </c>
    </row>
    <row r="738" s="12" customFormat="1">
      <c r="B738" s="236"/>
      <c r="C738" s="237"/>
      <c r="D738" s="230" t="s">
        <v>287</v>
      </c>
      <c r="E738" s="238" t="s">
        <v>1</v>
      </c>
      <c r="F738" s="239" t="s">
        <v>2012</v>
      </c>
      <c r="G738" s="237"/>
      <c r="H738" s="240">
        <v>1</v>
      </c>
      <c r="I738" s="241"/>
      <c r="J738" s="237"/>
      <c r="K738" s="237"/>
      <c r="L738" s="242"/>
      <c r="M738" s="243"/>
      <c r="N738" s="244"/>
      <c r="O738" s="244"/>
      <c r="P738" s="244"/>
      <c r="Q738" s="244"/>
      <c r="R738" s="244"/>
      <c r="S738" s="244"/>
      <c r="T738" s="245"/>
      <c r="AT738" s="246" t="s">
        <v>287</v>
      </c>
      <c r="AU738" s="246" t="s">
        <v>90</v>
      </c>
      <c r="AV738" s="12" t="s">
        <v>90</v>
      </c>
      <c r="AW738" s="12" t="s">
        <v>40</v>
      </c>
      <c r="AX738" s="12" t="s">
        <v>79</v>
      </c>
      <c r="AY738" s="246" t="s">
        <v>174</v>
      </c>
    </row>
    <row r="739" s="12" customFormat="1">
      <c r="B739" s="236"/>
      <c r="C739" s="237"/>
      <c r="D739" s="230" t="s">
        <v>287</v>
      </c>
      <c r="E739" s="238" t="s">
        <v>1</v>
      </c>
      <c r="F739" s="239" t="s">
        <v>2013</v>
      </c>
      <c r="G739" s="237"/>
      <c r="H739" s="240">
        <v>3</v>
      </c>
      <c r="I739" s="241"/>
      <c r="J739" s="237"/>
      <c r="K739" s="237"/>
      <c r="L739" s="242"/>
      <c r="M739" s="243"/>
      <c r="N739" s="244"/>
      <c r="O739" s="244"/>
      <c r="P739" s="244"/>
      <c r="Q739" s="244"/>
      <c r="R739" s="244"/>
      <c r="S739" s="244"/>
      <c r="T739" s="245"/>
      <c r="AT739" s="246" t="s">
        <v>287</v>
      </c>
      <c r="AU739" s="246" t="s">
        <v>90</v>
      </c>
      <c r="AV739" s="12" t="s">
        <v>90</v>
      </c>
      <c r="AW739" s="12" t="s">
        <v>40</v>
      </c>
      <c r="AX739" s="12" t="s">
        <v>79</v>
      </c>
      <c r="AY739" s="246" t="s">
        <v>174</v>
      </c>
    </row>
    <row r="740" s="12" customFormat="1">
      <c r="B740" s="236"/>
      <c r="C740" s="237"/>
      <c r="D740" s="230" t="s">
        <v>287</v>
      </c>
      <c r="E740" s="238" t="s">
        <v>1</v>
      </c>
      <c r="F740" s="239" t="s">
        <v>2014</v>
      </c>
      <c r="G740" s="237"/>
      <c r="H740" s="240">
        <v>2</v>
      </c>
      <c r="I740" s="241"/>
      <c r="J740" s="237"/>
      <c r="K740" s="237"/>
      <c r="L740" s="242"/>
      <c r="M740" s="243"/>
      <c r="N740" s="244"/>
      <c r="O740" s="244"/>
      <c r="P740" s="244"/>
      <c r="Q740" s="244"/>
      <c r="R740" s="244"/>
      <c r="S740" s="244"/>
      <c r="T740" s="245"/>
      <c r="AT740" s="246" t="s">
        <v>287</v>
      </c>
      <c r="AU740" s="246" t="s">
        <v>90</v>
      </c>
      <c r="AV740" s="12" t="s">
        <v>90</v>
      </c>
      <c r="AW740" s="12" t="s">
        <v>40</v>
      </c>
      <c r="AX740" s="12" t="s">
        <v>79</v>
      </c>
      <c r="AY740" s="246" t="s">
        <v>174</v>
      </c>
    </row>
    <row r="741" s="12" customFormat="1">
      <c r="B741" s="236"/>
      <c r="C741" s="237"/>
      <c r="D741" s="230" t="s">
        <v>287</v>
      </c>
      <c r="E741" s="238" t="s">
        <v>1</v>
      </c>
      <c r="F741" s="239" t="s">
        <v>2015</v>
      </c>
      <c r="G741" s="237"/>
      <c r="H741" s="240">
        <v>1</v>
      </c>
      <c r="I741" s="241"/>
      <c r="J741" s="237"/>
      <c r="K741" s="237"/>
      <c r="L741" s="242"/>
      <c r="M741" s="243"/>
      <c r="N741" s="244"/>
      <c r="O741" s="244"/>
      <c r="P741" s="244"/>
      <c r="Q741" s="244"/>
      <c r="R741" s="244"/>
      <c r="S741" s="244"/>
      <c r="T741" s="245"/>
      <c r="AT741" s="246" t="s">
        <v>287</v>
      </c>
      <c r="AU741" s="246" t="s">
        <v>90</v>
      </c>
      <c r="AV741" s="12" t="s">
        <v>90</v>
      </c>
      <c r="AW741" s="12" t="s">
        <v>40</v>
      </c>
      <c r="AX741" s="12" t="s">
        <v>79</v>
      </c>
      <c r="AY741" s="246" t="s">
        <v>174</v>
      </c>
    </row>
    <row r="742" s="12" customFormat="1">
      <c r="B742" s="236"/>
      <c r="C742" s="237"/>
      <c r="D742" s="230" t="s">
        <v>287</v>
      </c>
      <c r="E742" s="238" t="s">
        <v>1</v>
      </c>
      <c r="F742" s="239" t="s">
        <v>2016</v>
      </c>
      <c r="G742" s="237"/>
      <c r="H742" s="240">
        <v>1</v>
      </c>
      <c r="I742" s="241"/>
      <c r="J742" s="237"/>
      <c r="K742" s="237"/>
      <c r="L742" s="242"/>
      <c r="M742" s="243"/>
      <c r="N742" s="244"/>
      <c r="O742" s="244"/>
      <c r="P742" s="244"/>
      <c r="Q742" s="244"/>
      <c r="R742" s="244"/>
      <c r="S742" s="244"/>
      <c r="T742" s="245"/>
      <c r="AT742" s="246" t="s">
        <v>287</v>
      </c>
      <c r="AU742" s="246" t="s">
        <v>90</v>
      </c>
      <c r="AV742" s="12" t="s">
        <v>90</v>
      </c>
      <c r="AW742" s="12" t="s">
        <v>40</v>
      </c>
      <c r="AX742" s="12" t="s">
        <v>79</v>
      </c>
      <c r="AY742" s="246" t="s">
        <v>174</v>
      </c>
    </row>
    <row r="743" s="12" customFormat="1">
      <c r="B743" s="236"/>
      <c r="C743" s="237"/>
      <c r="D743" s="230" t="s">
        <v>287</v>
      </c>
      <c r="E743" s="238" t="s">
        <v>1</v>
      </c>
      <c r="F743" s="239" t="s">
        <v>2017</v>
      </c>
      <c r="G743" s="237"/>
      <c r="H743" s="240">
        <v>1</v>
      </c>
      <c r="I743" s="241"/>
      <c r="J743" s="237"/>
      <c r="K743" s="237"/>
      <c r="L743" s="242"/>
      <c r="M743" s="243"/>
      <c r="N743" s="244"/>
      <c r="O743" s="244"/>
      <c r="P743" s="244"/>
      <c r="Q743" s="244"/>
      <c r="R743" s="244"/>
      <c r="S743" s="244"/>
      <c r="T743" s="245"/>
      <c r="AT743" s="246" t="s">
        <v>287</v>
      </c>
      <c r="AU743" s="246" t="s">
        <v>90</v>
      </c>
      <c r="AV743" s="12" t="s">
        <v>90</v>
      </c>
      <c r="AW743" s="12" t="s">
        <v>40</v>
      </c>
      <c r="AX743" s="12" t="s">
        <v>79</v>
      </c>
      <c r="AY743" s="246" t="s">
        <v>174</v>
      </c>
    </row>
    <row r="744" s="12" customFormat="1">
      <c r="B744" s="236"/>
      <c r="C744" s="237"/>
      <c r="D744" s="230" t="s">
        <v>287</v>
      </c>
      <c r="E744" s="238" t="s">
        <v>1</v>
      </c>
      <c r="F744" s="239" t="s">
        <v>2018</v>
      </c>
      <c r="G744" s="237"/>
      <c r="H744" s="240">
        <v>1</v>
      </c>
      <c r="I744" s="241"/>
      <c r="J744" s="237"/>
      <c r="K744" s="237"/>
      <c r="L744" s="242"/>
      <c r="M744" s="243"/>
      <c r="N744" s="244"/>
      <c r="O744" s="244"/>
      <c r="P744" s="244"/>
      <c r="Q744" s="244"/>
      <c r="R744" s="244"/>
      <c r="S744" s="244"/>
      <c r="T744" s="245"/>
      <c r="AT744" s="246" t="s">
        <v>287</v>
      </c>
      <c r="AU744" s="246" t="s">
        <v>90</v>
      </c>
      <c r="AV744" s="12" t="s">
        <v>90</v>
      </c>
      <c r="AW744" s="12" t="s">
        <v>40</v>
      </c>
      <c r="AX744" s="12" t="s">
        <v>79</v>
      </c>
      <c r="AY744" s="246" t="s">
        <v>174</v>
      </c>
    </row>
    <row r="745" s="12" customFormat="1">
      <c r="B745" s="236"/>
      <c r="C745" s="237"/>
      <c r="D745" s="230" t="s">
        <v>287</v>
      </c>
      <c r="E745" s="238" t="s">
        <v>1</v>
      </c>
      <c r="F745" s="239" t="s">
        <v>2019</v>
      </c>
      <c r="G745" s="237"/>
      <c r="H745" s="240">
        <v>1</v>
      </c>
      <c r="I745" s="241"/>
      <c r="J745" s="237"/>
      <c r="K745" s="237"/>
      <c r="L745" s="242"/>
      <c r="M745" s="243"/>
      <c r="N745" s="244"/>
      <c r="O745" s="244"/>
      <c r="P745" s="244"/>
      <c r="Q745" s="244"/>
      <c r="R745" s="244"/>
      <c r="S745" s="244"/>
      <c r="T745" s="245"/>
      <c r="AT745" s="246" t="s">
        <v>287</v>
      </c>
      <c r="AU745" s="246" t="s">
        <v>90</v>
      </c>
      <c r="AV745" s="12" t="s">
        <v>90</v>
      </c>
      <c r="AW745" s="12" t="s">
        <v>40</v>
      </c>
      <c r="AX745" s="12" t="s">
        <v>79</v>
      </c>
      <c r="AY745" s="246" t="s">
        <v>174</v>
      </c>
    </row>
    <row r="746" s="1" customFormat="1" ht="16.5" customHeight="1">
      <c r="B746" s="37"/>
      <c r="C746" s="218" t="s">
        <v>604</v>
      </c>
      <c r="D746" s="218" t="s">
        <v>175</v>
      </c>
      <c r="E746" s="219" t="s">
        <v>2028</v>
      </c>
      <c r="F746" s="220" t="s">
        <v>2029</v>
      </c>
      <c r="G746" s="221" t="s">
        <v>320</v>
      </c>
      <c r="H746" s="222">
        <v>14</v>
      </c>
      <c r="I746" s="223"/>
      <c r="J746" s="224">
        <f>ROUND(I746*H746,2)</f>
        <v>0</v>
      </c>
      <c r="K746" s="220" t="s">
        <v>274</v>
      </c>
      <c r="L746" s="42"/>
      <c r="M746" s="225" t="s">
        <v>1</v>
      </c>
      <c r="N746" s="226" t="s">
        <v>50</v>
      </c>
      <c r="O746" s="78"/>
      <c r="P746" s="227">
        <f>O746*H746</f>
        <v>0</v>
      </c>
      <c r="Q746" s="227">
        <v>0.00085999999999999998</v>
      </c>
      <c r="R746" s="227">
        <f>Q746*H746</f>
        <v>0.01204</v>
      </c>
      <c r="S746" s="227">
        <v>0</v>
      </c>
      <c r="T746" s="228">
        <f>S746*H746</f>
        <v>0</v>
      </c>
      <c r="AR746" s="15" t="s">
        <v>192</v>
      </c>
      <c r="AT746" s="15" t="s">
        <v>175</v>
      </c>
      <c r="AU746" s="15" t="s">
        <v>90</v>
      </c>
      <c r="AY746" s="15" t="s">
        <v>174</v>
      </c>
      <c r="BE746" s="229">
        <f>IF(N746="základní",J746,0)</f>
        <v>0</v>
      </c>
      <c r="BF746" s="229">
        <f>IF(N746="snížená",J746,0)</f>
        <v>0</v>
      </c>
      <c r="BG746" s="229">
        <f>IF(N746="zákl. přenesená",J746,0)</f>
        <v>0</v>
      </c>
      <c r="BH746" s="229">
        <f>IF(N746="sníž. přenesená",J746,0)</f>
        <v>0</v>
      </c>
      <c r="BI746" s="229">
        <f>IF(N746="nulová",J746,0)</f>
        <v>0</v>
      </c>
      <c r="BJ746" s="15" t="s">
        <v>87</v>
      </c>
      <c r="BK746" s="229">
        <f>ROUND(I746*H746,2)</f>
        <v>0</v>
      </c>
      <c r="BL746" s="15" t="s">
        <v>192</v>
      </c>
      <c r="BM746" s="15" t="s">
        <v>2030</v>
      </c>
    </row>
    <row r="747" s="1" customFormat="1">
      <c r="B747" s="37"/>
      <c r="C747" s="38"/>
      <c r="D747" s="230" t="s">
        <v>181</v>
      </c>
      <c r="E747" s="38"/>
      <c r="F747" s="231" t="s">
        <v>2031</v>
      </c>
      <c r="G747" s="38"/>
      <c r="H747" s="38"/>
      <c r="I747" s="142"/>
      <c r="J747" s="38"/>
      <c r="K747" s="38"/>
      <c r="L747" s="42"/>
      <c r="M747" s="232"/>
      <c r="N747" s="78"/>
      <c r="O747" s="78"/>
      <c r="P747" s="78"/>
      <c r="Q747" s="78"/>
      <c r="R747" s="78"/>
      <c r="S747" s="78"/>
      <c r="T747" s="79"/>
      <c r="AT747" s="15" t="s">
        <v>181</v>
      </c>
      <c r="AU747" s="15" t="s">
        <v>90</v>
      </c>
    </row>
    <row r="748" s="12" customFormat="1">
      <c r="B748" s="236"/>
      <c r="C748" s="237"/>
      <c r="D748" s="230" t="s">
        <v>287</v>
      </c>
      <c r="E748" s="238" t="s">
        <v>1</v>
      </c>
      <c r="F748" s="239" t="s">
        <v>2032</v>
      </c>
      <c r="G748" s="237"/>
      <c r="H748" s="240">
        <v>2</v>
      </c>
      <c r="I748" s="241"/>
      <c r="J748" s="237"/>
      <c r="K748" s="237"/>
      <c r="L748" s="242"/>
      <c r="M748" s="243"/>
      <c r="N748" s="244"/>
      <c r="O748" s="244"/>
      <c r="P748" s="244"/>
      <c r="Q748" s="244"/>
      <c r="R748" s="244"/>
      <c r="S748" s="244"/>
      <c r="T748" s="245"/>
      <c r="AT748" s="246" t="s">
        <v>287</v>
      </c>
      <c r="AU748" s="246" t="s">
        <v>90</v>
      </c>
      <c r="AV748" s="12" t="s">
        <v>90</v>
      </c>
      <c r="AW748" s="12" t="s">
        <v>40</v>
      </c>
      <c r="AX748" s="12" t="s">
        <v>79</v>
      </c>
      <c r="AY748" s="246" t="s">
        <v>174</v>
      </c>
    </row>
    <row r="749" s="12" customFormat="1">
      <c r="B749" s="236"/>
      <c r="C749" s="237"/>
      <c r="D749" s="230" t="s">
        <v>287</v>
      </c>
      <c r="E749" s="238" t="s">
        <v>1</v>
      </c>
      <c r="F749" s="239" t="s">
        <v>2010</v>
      </c>
      <c r="G749" s="237"/>
      <c r="H749" s="240">
        <v>1</v>
      </c>
      <c r="I749" s="241"/>
      <c r="J749" s="237"/>
      <c r="K749" s="237"/>
      <c r="L749" s="242"/>
      <c r="M749" s="243"/>
      <c r="N749" s="244"/>
      <c r="O749" s="244"/>
      <c r="P749" s="244"/>
      <c r="Q749" s="244"/>
      <c r="R749" s="244"/>
      <c r="S749" s="244"/>
      <c r="T749" s="245"/>
      <c r="AT749" s="246" t="s">
        <v>287</v>
      </c>
      <c r="AU749" s="246" t="s">
        <v>90</v>
      </c>
      <c r="AV749" s="12" t="s">
        <v>90</v>
      </c>
      <c r="AW749" s="12" t="s">
        <v>40</v>
      </c>
      <c r="AX749" s="12" t="s">
        <v>79</v>
      </c>
      <c r="AY749" s="246" t="s">
        <v>174</v>
      </c>
    </row>
    <row r="750" s="12" customFormat="1">
      <c r="B750" s="236"/>
      <c r="C750" s="237"/>
      <c r="D750" s="230" t="s">
        <v>287</v>
      </c>
      <c r="E750" s="238" t="s">
        <v>1</v>
      </c>
      <c r="F750" s="239" t="s">
        <v>2011</v>
      </c>
      <c r="G750" s="237"/>
      <c r="H750" s="240">
        <v>1</v>
      </c>
      <c r="I750" s="241"/>
      <c r="J750" s="237"/>
      <c r="K750" s="237"/>
      <c r="L750" s="242"/>
      <c r="M750" s="243"/>
      <c r="N750" s="244"/>
      <c r="O750" s="244"/>
      <c r="P750" s="244"/>
      <c r="Q750" s="244"/>
      <c r="R750" s="244"/>
      <c r="S750" s="244"/>
      <c r="T750" s="245"/>
      <c r="AT750" s="246" t="s">
        <v>287</v>
      </c>
      <c r="AU750" s="246" t="s">
        <v>90</v>
      </c>
      <c r="AV750" s="12" t="s">
        <v>90</v>
      </c>
      <c r="AW750" s="12" t="s">
        <v>40</v>
      </c>
      <c r="AX750" s="12" t="s">
        <v>79</v>
      </c>
      <c r="AY750" s="246" t="s">
        <v>174</v>
      </c>
    </row>
    <row r="751" s="12" customFormat="1">
      <c r="B751" s="236"/>
      <c r="C751" s="237"/>
      <c r="D751" s="230" t="s">
        <v>287</v>
      </c>
      <c r="E751" s="238" t="s">
        <v>1</v>
      </c>
      <c r="F751" s="239" t="s">
        <v>2012</v>
      </c>
      <c r="G751" s="237"/>
      <c r="H751" s="240">
        <v>1</v>
      </c>
      <c r="I751" s="241"/>
      <c r="J751" s="237"/>
      <c r="K751" s="237"/>
      <c r="L751" s="242"/>
      <c r="M751" s="243"/>
      <c r="N751" s="244"/>
      <c r="O751" s="244"/>
      <c r="P751" s="244"/>
      <c r="Q751" s="244"/>
      <c r="R751" s="244"/>
      <c r="S751" s="244"/>
      <c r="T751" s="245"/>
      <c r="AT751" s="246" t="s">
        <v>287</v>
      </c>
      <c r="AU751" s="246" t="s">
        <v>90</v>
      </c>
      <c r="AV751" s="12" t="s">
        <v>90</v>
      </c>
      <c r="AW751" s="12" t="s">
        <v>40</v>
      </c>
      <c r="AX751" s="12" t="s">
        <v>79</v>
      </c>
      <c r="AY751" s="246" t="s">
        <v>174</v>
      </c>
    </row>
    <row r="752" s="12" customFormat="1">
      <c r="B752" s="236"/>
      <c r="C752" s="237"/>
      <c r="D752" s="230" t="s">
        <v>287</v>
      </c>
      <c r="E752" s="238" t="s">
        <v>1</v>
      </c>
      <c r="F752" s="239" t="s">
        <v>2013</v>
      </c>
      <c r="G752" s="237"/>
      <c r="H752" s="240">
        <v>3</v>
      </c>
      <c r="I752" s="241"/>
      <c r="J752" s="237"/>
      <c r="K752" s="237"/>
      <c r="L752" s="242"/>
      <c r="M752" s="243"/>
      <c r="N752" s="244"/>
      <c r="O752" s="244"/>
      <c r="P752" s="244"/>
      <c r="Q752" s="244"/>
      <c r="R752" s="244"/>
      <c r="S752" s="244"/>
      <c r="T752" s="245"/>
      <c r="AT752" s="246" t="s">
        <v>287</v>
      </c>
      <c r="AU752" s="246" t="s">
        <v>90</v>
      </c>
      <c r="AV752" s="12" t="s">
        <v>90</v>
      </c>
      <c r="AW752" s="12" t="s">
        <v>40</v>
      </c>
      <c r="AX752" s="12" t="s">
        <v>79</v>
      </c>
      <c r="AY752" s="246" t="s">
        <v>174</v>
      </c>
    </row>
    <row r="753" s="12" customFormat="1">
      <c r="B753" s="236"/>
      <c r="C753" s="237"/>
      <c r="D753" s="230" t="s">
        <v>287</v>
      </c>
      <c r="E753" s="238" t="s">
        <v>1</v>
      </c>
      <c r="F753" s="239" t="s">
        <v>2014</v>
      </c>
      <c r="G753" s="237"/>
      <c r="H753" s="240">
        <v>2</v>
      </c>
      <c r="I753" s="241"/>
      <c r="J753" s="237"/>
      <c r="K753" s="237"/>
      <c r="L753" s="242"/>
      <c r="M753" s="243"/>
      <c r="N753" s="244"/>
      <c r="O753" s="244"/>
      <c r="P753" s="244"/>
      <c r="Q753" s="244"/>
      <c r="R753" s="244"/>
      <c r="S753" s="244"/>
      <c r="T753" s="245"/>
      <c r="AT753" s="246" t="s">
        <v>287</v>
      </c>
      <c r="AU753" s="246" t="s">
        <v>90</v>
      </c>
      <c r="AV753" s="12" t="s">
        <v>90</v>
      </c>
      <c r="AW753" s="12" t="s">
        <v>40</v>
      </c>
      <c r="AX753" s="12" t="s">
        <v>79</v>
      </c>
      <c r="AY753" s="246" t="s">
        <v>174</v>
      </c>
    </row>
    <row r="754" s="12" customFormat="1">
      <c r="B754" s="236"/>
      <c r="C754" s="237"/>
      <c r="D754" s="230" t="s">
        <v>287</v>
      </c>
      <c r="E754" s="238" t="s">
        <v>1</v>
      </c>
      <c r="F754" s="239" t="s">
        <v>2015</v>
      </c>
      <c r="G754" s="237"/>
      <c r="H754" s="240">
        <v>1</v>
      </c>
      <c r="I754" s="241"/>
      <c r="J754" s="237"/>
      <c r="K754" s="237"/>
      <c r="L754" s="242"/>
      <c r="M754" s="243"/>
      <c r="N754" s="244"/>
      <c r="O754" s="244"/>
      <c r="P754" s="244"/>
      <c r="Q754" s="244"/>
      <c r="R754" s="244"/>
      <c r="S754" s="244"/>
      <c r="T754" s="245"/>
      <c r="AT754" s="246" t="s">
        <v>287</v>
      </c>
      <c r="AU754" s="246" t="s">
        <v>90</v>
      </c>
      <c r="AV754" s="12" t="s">
        <v>90</v>
      </c>
      <c r="AW754" s="12" t="s">
        <v>40</v>
      </c>
      <c r="AX754" s="12" t="s">
        <v>79</v>
      </c>
      <c r="AY754" s="246" t="s">
        <v>174</v>
      </c>
    </row>
    <row r="755" s="12" customFormat="1">
      <c r="B755" s="236"/>
      <c r="C755" s="237"/>
      <c r="D755" s="230" t="s">
        <v>287</v>
      </c>
      <c r="E755" s="238" t="s">
        <v>1</v>
      </c>
      <c r="F755" s="239" t="s">
        <v>2016</v>
      </c>
      <c r="G755" s="237"/>
      <c r="H755" s="240">
        <v>1</v>
      </c>
      <c r="I755" s="241"/>
      <c r="J755" s="237"/>
      <c r="K755" s="237"/>
      <c r="L755" s="242"/>
      <c r="M755" s="243"/>
      <c r="N755" s="244"/>
      <c r="O755" s="244"/>
      <c r="P755" s="244"/>
      <c r="Q755" s="244"/>
      <c r="R755" s="244"/>
      <c r="S755" s="244"/>
      <c r="T755" s="245"/>
      <c r="AT755" s="246" t="s">
        <v>287</v>
      </c>
      <c r="AU755" s="246" t="s">
        <v>90</v>
      </c>
      <c r="AV755" s="12" t="s">
        <v>90</v>
      </c>
      <c r="AW755" s="12" t="s">
        <v>40</v>
      </c>
      <c r="AX755" s="12" t="s">
        <v>79</v>
      </c>
      <c r="AY755" s="246" t="s">
        <v>174</v>
      </c>
    </row>
    <row r="756" s="12" customFormat="1">
      <c r="B756" s="236"/>
      <c r="C756" s="237"/>
      <c r="D756" s="230" t="s">
        <v>287</v>
      </c>
      <c r="E756" s="238" t="s">
        <v>1</v>
      </c>
      <c r="F756" s="239" t="s">
        <v>2017</v>
      </c>
      <c r="G756" s="237"/>
      <c r="H756" s="240">
        <v>1</v>
      </c>
      <c r="I756" s="241"/>
      <c r="J756" s="237"/>
      <c r="K756" s="237"/>
      <c r="L756" s="242"/>
      <c r="M756" s="243"/>
      <c r="N756" s="244"/>
      <c r="O756" s="244"/>
      <c r="P756" s="244"/>
      <c r="Q756" s="244"/>
      <c r="R756" s="244"/>
      <c r="S756" s="244"/>
      <c r="T756" s="245"/>
      <c r="AT756" s="246" t="s">
        <v>287</v>
      </c>
      <c r="AU756" s="246" t="s">
        <v>90</v>
      </c>
      <c r="AV756" s="12" t="s">
        <v>90</v>
      </c>
      <c r="AW756" s="12" t="s">
        <v>40</v>
      </c>
      <c r="AX756" s="12" t="s">
        <v>79</v>
      </c>
      <c r="AY756" s="246" t="s">
        <v>174</v>
      </c>
    </row>
    <row r="757" s="12" customFormat="1">
      <c r="B757" s="236"/>
      <c r="C757" s="237"/>
      <c r="D757" s="230" t="s">
        <v>287</v>
      </c>
      <c r="E757" s="238" t="s">
        <v>1</v>
      </c>
      <c r="F757" s="239" t="s">
        <v>2019</v>
      </c>
      <c r="G757" s="237"/>
      <c r="H757" s="240">
        <v>1</v>
      </c>
      <c r="I757" s="241"/>
      <c r="J757" s="237"/>
      <c r="K757" s="237"/>
      <c r="L757" s="242"/>
      <c r="M757" s="243"/>
      <c r="N757" s="244"/>
      <c r="O757" s="244"/>
      <c r="P757" s="244"/>
      <c r="Q757" s="244"/>
      <c r="R757" s="244"/>
      <c r="S757" s="244"/>
      <c r="T757" s="245"/>
      <c r="AT757" s="246" t="s">
        <v>287</v>
      </c>
      <c r="AU757" s="246" t="s">
        <v>90</v>
      </c>
      <c r="AV757" s="12" t="s">
        <v>90</v>
      </c>
      <c r="AW757" s="12" t="s">
        <v>40</v>
      </c>
      <c r="AX757" s="12" t="s">
        <v>79</v>
      </c>
      <c r="AY757" s="246" t="s">
        <v>174</v>
      </c>
    </row>
    <row r="758" s="1" customFormat="1" ht="16.5" customHeight="1">
      <c r="B758" s="37"/>
      <c r="C758" s="218" t="s">
        <v>608</v>
      </c>
      <c r="D758" s="218" t="s">
        <v>175</v>
      </c>
      <c r="E758" s="219" t="s">
        <v>2033</v>
      </c>
      <c r="F758" s="220" t="s">
        <v>2034</v>
      </c>
      <c r="G758" s="221" t="s">
        <v>320</v>
      </c>
      <c r="H758" s="222">
        <v>5</v>
      </c>
      <c r="I758" s="223"/>
      <c r="J758" s="224">
        <f>ROUND(I758*H758,2)</f>
        <v>0</v>
      </c>
      <c r="K758" s="220" t="s">
        <v>274</v>
      </c>
      <c r="L758" s="42"/>
      <c r="M758" s="225" t="s">
        <v>1</v>
      </c>
      <c r="N758" s="226" t="s">
        <v>50</v>
      </c>
      <c r="O758" s="78"/>
      <c r="P758" s="227">
        <f>O758*H758</f>
        <v>0</v>
      </c>
      <c r="Q758" s="227">
        <v>0.00296</v>
      </c>
      <c r="R758" s="227">
        <f>Q758*H758</f>
        <v>0.014800000000000001</v>
      </c>
      <c r="S758" s="227">
        <v>0</v>
      </c>
      <c r="T758" s="228">
        <f>S758*H758</f>
        <v>0</v>
      </c>
      <c r="AR758" s="15" t="s">
        <v>192</v>
      </c>
      <c r="AT758" s="15" t="s">
        <v>175</v>
      </c>
      <c r="AU758" s="15" t="s">
        <v>90</v>
      </c>
      <c r="AY758" s="15" t="s">
        <v>174</v>
      </c>
      <c r="BE758" s="229">
        <f>IF(N758="základní",J758,0)</f>
        <v>0</v>
      </c>
      <c r="BF758" s="229">
        <f>IF(N758="snížená",J758,0)</f>
        <v>0</v>
      </c>
      <c r="BG758" s="229">
        <f>IF(N758="zákl. přenesená",J758,0)</f>
        <v>0</v>
      </c>
      <c r="BH758" s="229">
        <f>IF(N758="sníž. přenesená",J758,0)</f>
        <v>0</v>
      </c>
      <c r="BI758" s="229">
        <f>IF(N758="nulová",J758,0)</f>
        <v>0</v>
      </c>
      <c r="BJ758" s="15" t="s">
        <v>87</v>
      </c>
      <c r="BK758" s="229">
        <f>ROUND(I758*H758,2)</f>
        <v>0</v>
      </c>
      <c r="BL758" s="15" t="s">
        <v>192</v>
      </c>
      <c r="BM758" s="15" t="s">
        <v>2035</v>
      </c>
    </row>
    <row r="759" s="1" customFormat="1">
      <c r="B759" s="37"/>
      <c r="C759" s="38"/>
      <c r="D759" s="230" t="s">
        <v>181</v>
      </c>
      <c r="E759" s="38"/>
      <c r="F759" s="231" t="s">
        <v>2036</v>
      </c>
      <c r="G759" s="38"/>
      <c r="H759" s="38"/>
      <c r="I759" s="142"/>
      <c r="J759" s="38"/>
      <c r="K759" s="38"/>
      <c r="L759" s="42"/>
      <c r="M759" s="232"/>
      <c r="N759" s="78"/>
      <c r="O759" s="78"/>
      <c r="P759" s="78"/>
      <c r="Q759" s="78"/>
      <c r="R759" s="78"/>
      <c r="S759" s="78"/>
      <c r="T759" s="79"/>
      <c r="AT759" s="15" t="s">
        <v>181</v>
      </c>
      <c r="AU759" s="15" t="s">
        <v>90</v>
      </c>
    </row>
    <row r="760" s="12" customFormat="1">
      <c r="B760" s="236"/>
      <c r="C760" s="237"/>
      <c r="D760" s="230" t="s">
        <v>287</v>
      </c>
      <c r="E760" s="238" t="s">
        <v>1</v>
      </c>
      <c r="F760" s="239" t="s">
        <v>2037</v>
      </c>
      <c r="G760" s="237"/>
      <c r="H760" s="240">
        <v>5</v>
      </c>
      <c r="I760" s="241"/>
      <c r="J760" s="237"/>
      <c r="K760" s="237"/>
      <c r="L760" s="242"/>
      <c r="M760" s="243"/>
      <c r="N760" s="244"/>
      <c r="O760" s="244"/>
      <c r="P760" s="244"/>
      <c r="Q760" s="244"/>
      <c r="R760" s="244"/>
      <c r="S760" s="244"/>
      <c r="T760" s="245"/>
      <c r="AT760" s="246" t="s">
        <v>287</v>
      </c>
      <c r="AU760" s="246" t="s">
        <v>90</v>
      </c>
      <c r="AV760" s="12" t="s">
        <v>90</v>
      </c>
      <c r="AW760" s="12" t="s">
        <v>40</v>
      </c>
      <c r="AX760" s="12" t="s">
        <v>87</v>
      </c>
      <c r="AY760" s="246" t="s">
        <v>174</v>
      </c>
    </row>
    <row r="761" s="1" customFormat="1" ht="16.5" customHeight="1">
      <c r="B761" s="37"/>
      <c r="C761" s="218" t="s">
        <v>2038</v>
      </c>
      <c r="D761" s="218" t="s">
        <v>175</v>
      </c>
      <c r="E761" s="219" t="s">
        <v>2039</v>
      </c>
      <c r="F761" s="220" t="s">
        <v>2040</v>
      </c>
      <c r="G761" s="221" t="s">
        <v>320</v>
      </c>
      <c r="H761" s="222">
        <v>1</v>
      </c>
      <c r="I761" s="223"/>
      <c r="J761" s="224">
        <f>ROUND(I761*H761,2)</f>
        <v>0</v>
      </c>
      <c r="K761" s="220" t="s">
        <v>274</v>
      </c>
      <c r="L761" s="42"/>
      <c r="M761" s="225" t="s">
        <v>1</v>
      </c>
      <c r="N761" s="226" t="s">
        <v>50</v>
      </c>
      <c r="O761" s="78"/>
      <c r="P761" s="227">
        <f>O761*H761</f>
        <v>0</v>
      </c>
      <c r="Q761" s="227">
        <v>0.0016999999999999999</v>
      </c>
      <c r="R761" s="227">
        <f>Q761*H761</f>
        <v>0.0016999999999999999</v>
      </c>
      <c r="S761" s="227">
        <v>0</v>
      </c>
      <c r="T761" s="228">
        <f>S761*H761</f>
        <v>0</v>
      </c>
      <c r="AR761" s="15" t="s">
        <v>192</v>
      </c>
      <c r="AT761" s="15" t="s">
        <v>175</v>
      </c>
      <c r="AU761" s="15" t="s">
        <v>90</v>
      </c>
      <c r="AY761" s="15" t="s">
        <v>174</v>
      </c>
      <c r="BE761" s="229">
        <f>IF(N761="základní",J761,0)</f>
        <v>0</v>
      </c>
      <c r="BF761" s="229">
        <f>IF(N761="snížená",J761,0)</f>
        <v>0</v>
      </c>
      <c r="BG761" s="229">
        <f>IF(N761="zákl. přenesená",J761,0)</f>
        <v>0</v>
      </c>
      <c r="BH761" s="229">
        <f>IF(N761="sníž. přenesená",J761,0)</f>
        <v>0</v>
      </c>
      <c r="BI761" s="229">
        <f>IF(N761="nulová",J761,0)</f>
        <v>0</v>
      </c>
      <c r="BJ761" s="15" t="s">
        <v>87</v>
      </c>
      <c r="BK761" s="229">
        <f>ROUND(I761*H761,2)</f>
        <v>0</v>
      </c>
      <c r="BL761" s="15" t="s">
        <v>192</v>
      </c>
      <c r="BM761" s="15" t="s">
        <v>2041</v>
      </c>
    </row>
    <row r="762" s="1" customFormat="1">
      <c r="B762" s="37"/>
      <c r="C762" s="38"/>
      <c r="D762" s="230" t="s">
        <v>181</v>
      </c>
      <c r="E762" s="38"/>
      <c r="F762" s="231" t="s">
        <v>2042</v>
      </c>
      <c r="G762" s="38"/>
      <c r="H762" s="38"/>
      <c r="I762" s="142"/>
      <c r="J762" s="38"/>
      <c r="K762" s="38"/>
      <c r="L762" s="42"/>
      <c r="M762" s="232"/>
      <c r="N762" s="78"/>
      <c r="O762" s="78"/>
      <c r="P762" s="78"/>
      <c r="Q762" s="78"/>
      <c r="R762" s="78"/>
      <c r="S762" s="78"/>
      <c r="T762" s="79"/>
      <c r="AT762" s="15" t="s">
        <v>181</v>
      </c>
      <c r="AU762" s="15" t="s">
        <v>90</v>
      </c>
    </row>
    <row r="763" s="12" customFormat="1">
      <c r="B763" s="236"/>
      <c r="C763" s="237"/>
      <c r="D763" s="230" t="s">
        <v>287</v>
      </c>
      <c r="E763" s="238" t="s">
        <v>1</v>
      </c>
      <c r="F763" s="239" t="s">
        <v>2043</v>
      </c>
      <c r="G763" s="237"/>
      <c r="H763" s="240">
        <v>1</v>
      </c>
      <c r="I763" s="241"/>
      <c r="J763" s="237"/>
      <c r="K763" s="237"/>
      <c r="L763" s="242"/>
      <c r="M763" s="243"/>
      <c r="N763" s="244"/>
      <c r="O763" s="244"/>
      <c r="P763" s="244"/>
      <c r="Q763" s="244"/>
      <c r="R763" s="244"/>
      <c r="S763" s="244"/>
      <c r="T763" s="245"/>
      <c r="AT763" s="246" t="s">
        <v>287</v>
      </c>
      <c r="AU763" s="246" t="s">
        <v>90</v>
      </c>
      <c r="AV763" s="12" t="s">
        <v>90</v>
      </c>
      <c r="AW763" s="12" t="s">
        <v>40</v>
      </c>
      <c r="AX763" s="12" t="s">
        <v>87</v>
      </c>
      <c r="AY763" s="246" t="s">
        <v>174</v>
      </c>
    </row>
    <row r="764" s="1" customFormat="1" ht="16.5" customHeight="1">
      <c r="B764" s="37"/>
      <c r="C764" s="218" t="s">
        <v>2044</v>
      </c>
      <c r="D764" s="218" t="s">
        <v>175</v>
      </c>
      <c r="E764" s="219" t="s">
        <v>2045</v>
      </c>
      <c r="F764" s="220" t="s">
        <v>2046</v>
      </c>
      <c r="G764" s="221" t="s">
        <v>320</v>
      </c>
      <c r="H764" s="222">
        <v>1</v>
      </c>
      <c r="I764" s="223"/>
      <c r="J764" s="224">
        <f>ROUND(I764*H764,2)</f>
        <v>0</v>
      </c>
      <c r="K764" s="220" t="s">
        <v>274</v>
      </c>
      <c r="L764" s="42"/>
      <c r="M764" s="225" t="s">
        <v>1</v>
      </c>
      <c r="N764" s="226" t="s">
        <v>50</v>
      </c>
      <c r="O764" s="78"/>
      <c r="P764" s="227">
        <f>O764*H764</f>
        <v>0</v>
      </c>
      <c r="Q764" s="227">
        <v>0.00165</v>
      </c>
      <c r="R764" s="227">
        <f>Q764*H764</f>
        <v>0.00165</v>
      </c>
      <c r="S764" s="227">
        <v>0</v>
      </c>
      <c r="T764" s="228">
        <f>S764*H764</f>
        <v>0</v>
      </c>
      <c r="AR764" s="15" t="s">
        <v>192</v>
      </c>
      <c r="AT764" s="15" t="s">
        <v>175</v>
      </c>
      <c r="AU764" s="15" t="s">
        <v>90</v>
      </c>
      <c r="AY764" s="15" t="s">
        <v>174</v>
      </c>
      <c r="BE764" s="229">
        <f>IF(N764="základní",J764,0)</f>
        <v>0</v>
      </c>
      <c r="BF764" s="229">
        <f>IF(N764="snížená",J764,0)</f>
        <v>0</v>
      </c>
      <c r="BG764" s="229">
        <f>IF(N764="zákl. přenesená",J764,0)</f>
        <v>0</v>
      </c>
      <c r="BH764" s="229">
        <f>IF(N764="sníž. přenesená",J764,0)</f>
        <v>0</v>
      </c>
      <c r="BI764" s="229">
        <f>IF(N764="nulová",J764,0)</f>
        <v>0</v>
      </c>
      <c r="BJ764" s="15" t="s">
        <v>87</v>
      </c>
      <c r="BK764" s="229">
        <f>ROUND(I764*H764,2)</f>
        <v>0</v>
      </c>
      <c r="BL764" s="15" t="s">
        <v>192</v>
      </c>
      <c r="BM764" s="15" t="s">
        <v>2047</v>
      </c>
    </row>
    <row r="765" s="1" customFormat="1">
      <c r="B765" s="37"/>
      <c r="C765" s="38"/>
      <c r="D765" s="230" t="s">
        <v>181</v>
      </c>
      <c r="E765" s="38"/>
      <c r="F765" s="231" t="s">
        <v>2048</v>
      </c>
      <c r="G765" s="38"/>
      <c r="H765" s="38"/>
      <c r="I765" s="142"/>
      <c r="J765" s="38"/>
      <c r="K765" s="38"/>
      <c r="L765" s="42"/>
      <c r="M765" s="232"/>
      <c r="N765" s="78"/>
      <c r="O765" s="78"/>
      <c r="P765" s="78"/>
      <c r="Q765" s="78"/>
      <c r="R765" s="78"/>
      <c r="S765" s="78"/>
      <c r="T765" s="79"/>
      <c r="AT765" s="15" t="s">
        <v>181</v>
      </c>
      <c r="AU765" s="15" t="s">
        <v>90</v>
      </c>
    </row>
    <row r="766" s="12" customFormat="1">
      <c r="B766" s="236"/>
      <c r="C766" s="237"/>
      <c r="D766" s="230" t="s">
        <v>287</v>
      </c>
      <c r="E766" s="238" t="s">
        <v>1</v>
      </c>
      <c r="F766" s="239" t="s">
        <v>2049</v>
      </c>
      <c r="G766" s="237"/>
      <c r="H766" s="240">
        <v>1</v>
      </c>
      <c r="I766" s="241"/>
      <c r="J766" s="237"/>
      <c r="K766" s="237"/>
      <c r="L766" s="242"/>
      <c r="M766" s="243"/>
      <c r="N766" s="244"/>
      <c r="O766" s="244"/>
      <c r="P766" s="244"/>
      <c r="Q766" s="244"/>
      <c r="R766" s="244"/>
      <c r="S766" s="244"/>
      <c r="T766" s="245"/>
      <c r="AT766" s="246" t="s">
        <v>287</v>
      </c>
      <c r="AU766" s="246" t="s">
        <v>90</v>
      </c>
      <c r="AV766" s="12" t="s">
        <v>90</v>
      </c>
      <c r="AW766" s="12" t="s">
        <v>40</v>
      </c>
      <c r="AX766" s="12" t="s">
        <v>79</v>
      </c>
      <c r="AY766" s="246" t="s">
        <v>174</v>
      </c>
    </row>
    <row r="767" s="1" customFormat="1" ht="16.5" customHeight="1">
      <c r="B767" s="37"/>
      <c r="C767" s="247" t="s">
        <v>2050</v>
      </c>
      <c r="D767" s="247" t="s">
        <v>312</v>
      </c>
      <c r="E767" s="248" t="s">
        <v>2051</v>
      </c>
      <c r="F767" s="249" t="s">
        <v>2052</v>
      </c>
      <c r="G767" s="250" t="s">
        <v>320</v>
      </c>
      <c r="H767" s="251">
        <v>1</v>
      </c>
      <c r="I767" s="252"/>
      <c r="J767" s="253">
        <f>ROUND(I767*H767,2)</f>
        <v>0</v>
      </c>
      <c r="K767" s="249" t="s">
        <v>274</v>
      </c>
      <c r="L767" s="254"/>
      <c r="M767" s="255" t="s">
        <v>1</v>
      </c>
      <c r="N767" s="256" t="s">
        <v>50</v>
      </c>
      <c r="O767" s="78"/>
      <c r="P767" s="227">
        <f>O767*H767</f>
        <v>0</v>
      </c>
      <c r="Q767" s="227">
        <v>0.023</v>
      </c>
      <c r="R767" s="227">
        <f>Q767*H767</f>
        <v>0.023</v>
      </c>
      <c r="S767" s="227">
        <v>0</v>
      </c>
      <c r="T767" s="228">
        <f>S767*H767</f>
        <v>0</v>
      </c>
      <c r="AR767" s="15" t="s">
        <v>209</v>
      </c>
      <c r="AT767" s="15" t="s">
        <v>312</v>
      </c>
      <c r="AU767" s="15" t="s">
        <v>90</v>
      </c>
      <c r="AY767" s="15" t="s">
        <v>174</v>
      </c>
      <c r="BE767" s="229">
        <f>IF(N767="základní",J767,0)</f>
        <v>0</v>
      </c>
      <c r="BF767" s="229">
        <f>IF(N767="snížená",J767,0)</f>
        <v>0</v>
      </c>
      <c r="BG767" s="229">
        <f>IF(N767="zákl. přenesená",J767,0)</f>
        <v>0</v>
      </c>
      <c r="BH767" s="229">
        <f>IF(N767="sníž. přenesená",J767,0)</f>
        <v>0</v>
      </c>
      <c r="BI767" s="229">
        <f>IF(N767="nulová",J767,0)</f>
        <v>0</v>
      </c>
      <c r="BJ767" s="15" t="s">
        <v>87</v>
      </c>
      <c r="BK767" s="229">
        <f>ROUND(I767*H767,2)</f>
        <v>0</v>
      </c>
      <c r="BL767" s="15" t="s">
        <v>192</v>
      </c>
      <c r="BM767" s="15" t="s">
        <v>2053</v>
      </c>
    </row>
    <row r="768" s="1" customFormat="1">
      <c r="B768" s="37"/>
      <c r="C768" s="38"/>
      <c r="D768" s="230" t="s">
        <v>181</v>
      </c>
      <c r="E768" s="38"/>
      <c r="F768" s="231" t="s">
        <v>2052</v>
      </c>
      <c r="G768" s="38"/>
      <c r="H768" s="38"/>
      <c r="I768" s="142"/>
      <c r="J768" s="38"/>
      <c r="K768" s="38"/>
      <c r="L768" s="42"/>
      <c r="M768" s="232"/>
      <c r="N768" s="78"/>
      <c r="O768" s="78"/>
      <c r="P768" s="78"/>
      <c r="Q768" s="78"/>
      <c r="R768" s="78"/>
      <c r="S768" s="78"/>
      <c r="T768" s="79"/>
      <c r="AT768" s="15" t="s">
        <v>181</v>
      </c>
      <c r="AU768" s="15" t="s">
        <v>90</v>
      </c>
    </row>
    <row r="769" s="12" customFormat="1">
      <c r="B769" s="236"/>
      <c r="C769" s="237"/>
      <c r="D769" s="230" t="s">
        <v>287</v>
      </c>
      <c r="E769" s="238" t="s">
        <v>1</v>
      </c>
      <c r="F769" s="239" t="s">
        <v>2054</v>
      </c>
      <c r="G769" s="237"/>
      <c r="H769" s="240">
        <v>1</v>
      </c>
      <c r="I769" s="241"/>
      <c r="J769" s="237"/>
      <c r="K769" s="237"/>
      <c r="L769" s="242"/>
      <c r="M769" s="243"/>
      <c r="N769" s="244"/>
      <c r="O769" s="244"/>
      <c r="P769" s="244"/>
      <c r="Q769" s="244"/>
      <c r="R769" s="244"/>
      <c r="S769" s="244"/>
      <c r="T769" s="245"/>
      <c r="AT769" s="246" t="s">
        <v>287</v>
      </c>
      <c r="AU769" s="246" t="s">
        <v>90</v>
      </c>
      <c r="AV769" s="12" t="s">
        <v>90</v>
      </c>
      <c r="AW769" s="12" t="s">
        <v>40</v>
      </c>
      <c r="AX769" s="12" t="s">
        <v>79</v>
      </c>
      <c r="AY769" s="246" t="s">
        <v>174</v>
      </c>
    </row>
    <row r="770" s="1" customFormat="1" ht="16.5" customHeight="1">
      <c r="B770" s="37"/>
      <c r="C770" s="247" t="s">
        <v>2055</v>
      </c>
      <c r="D770" s="247" t="s">
        <v>312</v>
      </c>
      <c r="E770" s="248" t="s">
        <v>2056</v>
      </c>
      <c r="F770" s="249" t="s">
        <v>2057</v>
      </c>
      <c r="G770" s="250" t="s">
        <v>320</v>
      </c>
      <c r="H770" s="251">
        <v>1</v>
      </c>
      <c r="I770" s="252"/>
      <c r="J770" s="253">
        <f>ROUND(I770*H770,2)</f>
        <v>0</v>
      </c>
      <c r="K770" s="249" t="s">
        <v>274</v>
      </c>
      <c r="L770" s="254"/>
      <c r="M770" s="255" t="s">
        <v>1</v>
      </c>
      <c r="N770" s="256" t="s">
        <v>50</v>
      </c>
      <c r="O770" s="78"/>
      <c r="P770" s="227">
        <f>O770*H770</f>
        <v>0</v>
      </c>
      <c r="Q770" s="227">
        <v>0.031</v>
      </c>
      <c r="R770" s="227">
        <f>Q770*H770</f>
        <v>0.031</v>
      </c>
      <c r="S770" s="227">
        <v>0</v>
      </c>
      <c r="T770" s="228">
        <f>S770*H770</f>
        <v>0</v>
      </c>
      <c r="AR770" s="15" t="s">
        <v>209</v>
      </c>
      <c r="AT770" s="15" t="s">
        <v>312</v>
      </c>
      <c r="AU770" s="15" t="s">
        <v>90</v>
      </c>
      <c r="AY770" s="15" t="s">
        <v>174</v>
      </c>
      <c r="BE770" s="229">
        <f>IF(N770="základní",J770,0)</f>
        <v>0</v>
      </c>
      <c r="BF770" s="229">
        <f>IF(N770="snížená",J770,0)</f>
        <v>0</v>
      </c>
      <c r="BG770" s="229">
        <f>IF(N770="zákl. přenesená",J770,0)</f>
        <v>0</v>
      </c>
      <c r="BH770" s="229">
        <f>IF(N770="sníž. přenesená",J770,0)</f>
        <v>0</v>
      </c>
      <c r="BI770" s="229">
        <f>IF(N770="nulová",J770,0)</f>
        <v>0</v>
      </c>
      <c r="BJ770" s="15" t="s">
        <v>87</v>
      </c>
      <c r="BK770" s="229">
        <f>ROUND(I770*H770,2)</f>
        <v>0</v>
      </c>
      <c r="BL770" s="15" t="s">
        <v>192</v>
      </c>
      <c r="BM770" s="15" t="s">
        <v>2058</v>
      </c>
    </row>
    <row r="771" s="1" customFormat="1">
      <c r="B771" s="37"/>
      <c r="C771" s="38"/>
      <c r="D771" s="230" t="s">
        <v>181</v>
      </c>
      <c r="E771" s="38"/>
      <c r="F771" s="231" t="s">
        <v>2057</v>
      </c>
      <c r="G771" s="38"/>
      <c r="H771" s="38"/>
      <c r="I771" s="142"/>
      <c r="J771" s="38"/>
      <c r="K771" s="38"/>
      <c r="L771" s="42"/>
      <c r="M771" s="232"/>
      <c r="N771" s="78"/>
      <c r="O771" s="78"/>
      <c r="P771" s="78"/>
      <c r="Q771" s="78"/>
      <c r="R771" s="78"/>
      <c r="S771" s="78"/>
      <c r="T771" s="79"/>
      <c r="AT771" s="15" t="s">
        <v>181</v>
      </c>
      <c r="AU771" s="15" t="s">
        <v>90</v>
      </c>
    </row>
    <row r="772" s="12" customFormat="1">
      <c r="B772" s="236"/>
      <c r="C772" s="237"/>
      <c r="D772" s="230" t="s">
        <v>287</v>
      </c>
      <c r="E772" s="238" t="s">
        <v>1</v>
      </c>
      <c r="F772" s="239" t="s">
        <v>2059</v>
      </c>
      <c r="G772" s="237"/>
      <c r="H772" s="240">
        <v>1</v>
      </c>
      <c r="I772" s="241"/>
      <c r="J772" s="237"/>
      <c r="K772" s="237"/>
      <c r="L772" s="242"/>
      <c r="M772" s="243"/>
      <c r="N772" s="244"/>
      <c r="O772" s="244"/>
      <c r="P772" s="244"/>
      <c r="Q772" s="244"/>
      <c r="R772" s="244"/>
      <c r="S772" s="244"/>
      <c r="T772" s="245"/>
      <c r="AT772" s="246" t="s">
        <v>287</v>
      </c>
      <c r="AU772" s="246" t="s">
        <v>90</v>
      </c>
      <c r="AV772" s="12" t="s">
        <v>90</v>
      </c>
      <c r="AW772" s="12" t="s">
        <v>40</v>
      </c>
      <c r="AX772" s="12" t="s">
        <v>87</v>
      </c>
      <c r="AY772" s="246" t="s">
        <v>174</v>
      </c>
    </row>
    <row r="773" s="1" customFormat="1" ht="16.5" customHeight="1">
      <c r="B773" s="37"/>
      <c r="C773" s="247" t="s">
        <v>612</v>
      </c>
      <c r="D773" s="247" t="s">
        <v>312</v>
      </c>
      <c r="E773" s="248" t="s">
        <v>2060</v>
      </c>
      <c r="F773" s="249" t="s">
        <v>2061</v>
      </c>
      <c r="G773" s="250" t="s">
        <v>320</v>
      </c>
      <c r="H773" s="251">
        <v>14</v>
      </c>
      <c r="I773" s="252"/>
      <c r="J773" s="253">
        <f>ROUND(I773*H773,2)</f>
        <v>0</v>
      </c>
      <c r="K773" s="249" t="s">
        <v>274</v>
      </c>
      <c r="L773" s="254"/>
      <c r="M773" s="255" t="s">
        <v>1</v>
      </c>
      <c r="N773" s="256" t="s">
        <v>50</v>
      </c>
      <c r="O773" s="78"/>
      <c r="P773" s="227">
        <f>O773*H773</f>
        <v>0</v>
      </c>
      <c r="Q773" s="227">
        <v>0.017999999999999999</v>
      </c>
      <c r="R773" s="227">
        <f>Q773*H773</f>
        <v>0.252</v>
      </c>
      <c r="S773" s="227">
        <v>0</v>
      </c>
      <c r="T773" s="228">
        <f>S773*H773</f>
        <v>0</v>
      </c>
      <c r="AR773" s="15" t="s">
        <v>209</v>
      </c>
      <c r="AT773" s="15" t="s">
        <v>312</v>
      </c>
      <c r="AU773" s="15" t="s">
        <v>90</v>
      </c>
      <c r="AY773" s="15" t="s">
        <v>174</v>
      </c>
      <c r="BE773" s="229">
        <f>IF(N773="základní",J773,0)</f>
        <v>0</v>
      </c>
      <c r="BF773" s="229">
        <f>IF(N773="snížená",J773,0)</f>
        <v>0</v>
      </c>
      <c r="BG773" s="229">
        <f>IF(N773="zákl. přenesená",J773,0)</f>
        <v>0</v>
      </c>
      <c r="BH773" s="229">
        <f>IF(N773="sníž. přenesená",J773,0)</f>
        <v>0</v>
      </c>
      <c r="BI773" s="229">
        <f>IF(N773="nulová",J773,0)</f>
        <v>0</v>
      </c>
      <c r="BJ773" s="15" t="s">
        <v>87</v>
      </c>
      <c r="BK773" s="229">
        <f>ROUND(I773*H773,2)</f>
        <v>0</v>
      </c>
      <c r="BL773" s="15" t="s">
        <v>192</v>
      </c>
      <c r="BM773" s="15" t="s">
        <v>2062</v>
      </c>
    </row>
    <row r="774" s="1" customFormat="1">
      <c r="B774" s="37"/>
      <c r="C774" s="38"/>
      <c r="D774" s="230" t="s">
        <v>181</v>
      </c>
      <c r="E774" s="38"/>
      <c r="F774" s="231" t="s">
        <v>2061</v>
      </c>
      <c r="G774" s="38"/>
      <c r="H774" s="38"/>
      <c r="I774" s="142"/>
      <c r="J774" s="38"/>
      <c r="K774" s="38"/>
      <c r="L774" s="42"/>
      <c r="M774" s="232"/>
      <c r="N774" s="78"/>
      <c r="O774" s="78"/>
      <c r="P774" s="78"/>
      <c r="Q774" s="78"/>
      <c r="R774" s="78"/>
      <c r="S774" s="78"/>
      <c r="T774" s="79"/>
      <c r="AT774" s="15" t="s">
        <v>181</v>
      </c>
      <c r="AU774" s="15" t="s">
        <v>90</v>
      </c>
    </row>
    <row r="775" s="12" customFormat="1">
      <c r="B775" s="236"/>
      <c r="C775" s="237"/>
      <c r="D775" s="230" t="s">
        <v>287</v>
      </c>
      <c r="E775" s="238" t="s">
        <v>1</v>
      </c>
      <c r="F775" s="239" t="s">
        <v>2032</v>
      </c>
      <c r="G775" s="237"/>
      <c r="H775" s="240">
        <v>2</v>
      </c>
      <c r="I775" s="241"/>
      <c r="J775" s="237"/>
      <c r="K775" s="237"/>
      <c r="L775" s="242"/>
      <c r="M775" s="243"/>
      <c r="N775" s="244"/>
      <c r="O775" s="244"/>
      <c r="P775" s="244"/>
      <c r="Q775" s="244"/>
      <c r="R775" s="244"/>
      <c r="S775" s="244"/>
      <c r="T775" s="245"/>
      <c r="AT775" s="246" t="s">
        <v>287</v>
      </c>
      <c r="AU775" s="246" t="s">
        <v>90</v>
      </c>
      <c r="AV775" s="12" t="s">
        <v>90</v>
      </c>
      <c r="AW775" s="12" t="s">
        <v>40</v>
      </c>
      <c r="AX775" s="12" t="s">
        <v>79</v>
      </c>
      <c r="AY775" s="246" t="s">
        <v>174</v>
      </c>
    </row>
    <row r="776" s="12" customFormat="1">
      <c r="B776" s="236"/>
      <c r="C776" s="237"/>
      <c r="D776" s="230" t="s">
        <v>287</v>
      </c>
      <c r="E776" s="238" t="s">
        <v>1</v>
      </c>
      <c r="F776" s="239" t="s">
        <v>2010</v>
      </c>
      <c r="G776" s="237"/>
      <c r="H776" s="240">
        <v>1</v>
      </c>
      <c r="I776" s="241"/>
      <c r="J776" s="237"/>
      <c r="K776" s="237"/>
      <c r="L776" s="242"/>
      <c r="M776" s="243"/>
      <c r="N776" s="244"/>
      <c r="O776" s="244"/>
      <c r="P776" s="244"/>
      <c r="Q776" s="244"/>
      <c r="R776" s="244"/>
      <c r="S776" s="244"/>
      <c r="T776" s="245"/>
      <c r="AT776" s="246" t="s">
        <v>287</v>
      </c>
      <c r="AU776" s="246" t="s">
        <v>90</v>
      </c>
      <c r="AV776" s="12" t="s">
        <v>90</v>
      </c>
      <c r="AW776" s="12" t="s">
        <v>40</v>
      </c>
      <c r="AX776" s="12" t="s">
        <v>79</v>
      </c>
      <c r="AY776" s="246" t="s">
        <v>174</v>
      </c>
    </row>
    <row r="777" s="12" customFormat="1">
      <c r="B777" s="236"/>
      <c r="C777" s="237"/>
      <c r="D777" s="230" t="s">
        <v>287</v>
      </c>
      <c r="E777" s="238" t="s">
        <v>1</v>
      </c>
      <c r="F777" s="239" t="s">
        <v>2011</v>
      </c>
      <c r="G777" s="237"/>
      <c r="H777" s="240">
        <v>1</v>
      </c>
      <c r="I777" s="241"/>
      <c r="J777" s="237"/>
      <c r="K777" s="237"/>
      <c r="L777" s="242"/>
      <c r="M777" s="243"/>
      <c r="N777" s="244"/>
      <c r="O777" s="244"/>
      <c r="P777" s="244"/>
      <c r="Q777" s="244"/>
      <c r="R777" s="244"/>
      <c r="S777" s="244"/>
      <c r="T777" s="245"/>
      <c r="AT777" s="246" t="s">
        <v>287</v>
      </c>
      <c r="AU777" s="246" t="s">
        <v>90</v>
      </c>
      <c r="AV777" s="12" t="s">
        <v>90</v>
      </c>
      <c r="AW777" s="12" t="s">
        <v>40</v>
      </c>
      <c r="AX777" s="12" t="s">
        <v>79</v>
      </c>
      <c r="AY777" s="246" t="s">
        <v>174</v>
      </c>
    </row>
    <row r="778" s="12" customFormat="1">
      <c r="B778" s="236"/>
      <c r="C778" s="237"/>
      <c r="D778" s="230" t="s">
        <v>287</v>
      </c>
      <c r="E778" s="238" t="s">
        <v>1</v>
      </c>
      <c r="F778" s="239" t="s">
        <v>2012</v>
      </c>
      <c r="G778" s="237"/>
      <c r="H778" s="240">
        <v>1</v>
      </c>
      <c r="I778" s="241"/>
      <c r="J778" s="237"/>
      <c r="K778" s="237"/>
      <c r="L778" s="242"/>
      <c r="M778" s="243"/>
      <c r="N778" s="244"/>
      <c r="O778" s="244"/>
      <c r="P778" s="244"/>
      <c r="Q778" s="244"/>
      <c r="R778" s="244"/>
      <c r="S778" s="244"/>
      <c r="T778" s="245"/>
      <c r="AT778" s="246" t="s">
        <v>287</v>
      </c>
      <c r="AU778" s="246" t="s">
        <v>90</v>
      </c>
      <c r="AV778" s="12" t="s">
        <v>90</v>
      </c>
      <c r="AW778" s="12" t="s">
        <v>40</v>
      </c>
      <c r="AX778" s="12" t="s">
        <v>79</v>
      </c>
      <c r="AY778" s="246" t="s">
        <v>174</v>
      </c>
    </row>
    <row r="779" s="12" customFormat="1">
      <c r="B779" s="236"/>
      <c r="C779" s="237"/>
      <c r="D779" s="230" t="s">
        <v>287</v>
      </c>
      <c r="E779" s="238" t="s">
        <v>1</v>
      </c>
      <c r="F779" s="239" t="s">
        <v>2013</v>
      </c>
      <c r="G779" s="237"/>
      <c r="H779" s="240">
        <v>3</v>
      </c>
      <c r="I779" s="241"/>
      <c r="J779" s="237"/>
      <c r="K779" s="237"/>
      <c r="L779" s="242"/>
      <c r="M779" s="243"/>
      <c r="N779" s="244"/>
      <c r="O779" s="244"/>
      <c r="P779" s="244"/>
      <c r="Q779" s="244"/>
      <c r="R779" s="244"/>
      <c r="S779" s="244"/>
      <c r="T779" s="245"/>
      <c r="AT779" s="246" t="s">
        <v>287</v>
      </c>
      <c r="AU779" s="246" t="s">
        <v>90</v>
      </c>
      <c r="AV779" s="12" t="s">
        <v>90</v>
      </c>
      <c r="AW779" s="12" t="s">
        <v>40</v>
      </c>
      <c r="AX779" s="12" t="s">
        <v>79</v>
      </c>
      <c r="AY779" s="246" t="s">
        <v>174</v>
      </c>
    </row>
    <row r="780" s="12" customFormat="1">
      <c r="B780" s="236"/>
      <c r="C780" s="237"/>
      <c r="D780" s="230" t="s">
        <v>287</v>
      </c>
      <c r="E780" s="238" t="s">
        <v>1</v>
      </c>
      <c r="F780" s="239" t="s">
        <v>2014</v>
      </c>
      <c r="G780" s="237"/>
      <c r="H780" s="240">
        <v>2</v>
      </c>
      <c r="I780" s="241"/>
      <c r="J780" s="237"/>
      <c r="K780" s="237"/>
      <c r="L780" s="242"/>
      <c r="M780" s="243"/>
      <c r="N780" s="244"/>
      <c r="O780" s="244"/>
      <c r="P780" s="244"/>
      <c r="Q780" s="244"/>
      <c r="R780" s="244"/>
      <c r="S780" s="244"/>
      <c r="T780" s="245"/>
      <c r="AT780" s="246" t="s">
        <v>287</v>
      </c>
      <c r="AU780" s="246" t="s">
        <v>90</v>
      </c>
      <c r="AV780" s="12" t="s">
        <v>90</v>
      </c>
      <c r="AW780" s="12" t="s">
        <v>40</v>
      </c>
      <c r="AX780" s="12" t="s">
        <v>79</v>
      </c>
      <c r="AY780" s="246" t="s">
        <v>174</v>
      </c>
    </row>
    <row r="781" s="12" customFormat="1">
      <c r="B781" s="236"/>
      <c r="C781" s="237"/>
      <c r="D781" s="230" t="s">
        <v>287</v>
      </c>
      <c r="E781" s="238" t="s">
        <v>1</v>
      </c>
      <c r="F781" s="239" t="s">
        <v>2015</v>
      </c>
      <c r="G781" s="237"/>
      <c r="H781" s="240">
        <v>1</v>
      </c>
      <c r="I781" s="241"/>
      <c r="J781" s="237"/>
      <c r="K781" s="237"/>
      <c r="L781" s="242"/>
      <c r="M781" s="243"/>
      <c r="N781" s="244"/>
      <c r="O781" s="244"/>
      <c r="P781" s="244"/>
      <c r="Q781" s="244"/>
      <c r="R781" s="244"/>
      <c r="S781" s="244"/>
      <c r="T781" s="245"/>
      <c r="AT781" s="246" t="s">
        <v>287</v>
      </c>
      <c r="AU781" s="246" t="s">
        <v>90</v>
      </c>
      <c r="AV781" s="12" t="s">
        <v>90</v>
      </c>
      <c r="AW781" s="12" t="s">
        <v>40</v>
      </c>
      <c r="AX781" s="12" t="s">
        <v>79</v>
      </c>
      <c r="AY781" s="246" t="s">
        <v>174</v>
      </c>
    </row>
    <row r="782" s="12" customFormat="1">
      <c r="B782" s="236"/>
      <c r="C782" s="237"/>
      <c r="D782" s="230" t="s">
        <v>287</v>
      </c>
      <c r="E782" s="238" t="s">
        <v>1</v>
      </c>
      <c r="F782" s="239" t="s">
        <v>2016</v>
      </c>
      <c r="G782" s="237"/>
      <c r="H782" s="240">
        <v>1</v>
      </c>
      <c r="I782" s="241"/>
      <c r="J782" s="237"/>
      <c r="K782" s="237"/>
      <c r="L782" s="242"/>
      <c r="M782" s="243"/>
      <c r="N782" s="244"/>
      <c r="O782" s="244"/>
      <c r="P782" s="244"/>
      <c r="Q782" s="244"/>
      <c r="R782" s="244"/>
      <c r="S782" s="244"/>
      <c r="T782" s="245"/>
      <c r="AT782" s="246" t="s">
        <v>287</v>
      </c>
      <c r="AU782" s="246" t="s">
        <v>90</v>
      </c>
      <c r="AV782" s="12" t="s">
        <v>90</v>
      </c>
      <c r="AW782" s="12" t="s">
        <v>40</v>
      </c>
      <c r="AX782" s="12" t="s">
        <v>79</v>
      </c>
      <c r="AY782" s="246" t="s">
        <v>174</v>
      </c>
    </row>
    <row r="783" s="12" customFormat="1">
      <c r="B783" s="236"/>
      <c r="C783" s="237"/>
      <c r="D783" s="230" t="s">
        <v>287</v>
      </c>
      <c r="E783" s="238" t="s">
        <v>1</v>
      </c>
      <c r="F783" s="239" t="s">
        <v>2017</v>
      </c>
      <c r="G783" s="237"/>
      <c r="H783" s="240">
        <v>1</v>
      </c>
      <c r="I783" s="241"/>
      <c r="J783" s="237"/>
      <c r="K783" s="237"/>
      <c r="L783" s="242"/>
      <c r="M783" s="243"/>
      <c r="N783" s="244"/>
      <c r="O783" s="244"/>
      <c r="P783" s="244"/>
      <c r="Q783" s="244"/>
      <c r="R783" s="244"/>
      <c r="S783" s="244"/>
      <c r="T783" s="245"/>
      <c r="AT783" s="246" t="s">
        <v>287</v>
      </c>
      <c r="AU783" s="246" t="s">
        <v>90</v>
      </c>
      <c r="AV783" s="12" t="s">
        <v>90</v>
      </c>
      <c r="AW783" s="12" t="s">
        <v>40</v>
      </c>
      <c r="AX783" s="12" t="s">
        <v>79</v>
      </c>
      <c r="AY783" s="246" t="s">
        <v>174</v>
      </c>
    </row>
    <row r="784" s="12" customFormat="1">
      <c r="B784" s="236"/>
      <c r="C784" s="237"/>
      <c r="D784" s="230" t="s">
        <v>287</v>
      </c>
      <c r="E784" s="238" t="s">
        <v>1</v>
      </c>
      <c r="F784" s="239" t="s">
        <v>2019</v>
      </c>
      <c r="G784" s="237"/>
      <c r="H784" s="240">
        <v>1</v>
      </c>
      <c r="I784" s="241"/>
      <c r="J784" s="237"/>
      <c r="K784" s="237"/>
      <c r="L784" s="242"/>
      <c r="M784" s="243"/>
      <c r="N784" s="244"/>
      <c r="O784" s="244"/>
      <c r="P784" s="244"/>
      <c r="Q784" s="244"/>
      <c r="R784" s="244"/>
      <c r="S784" s="244"/>
      <c r="T784" s="245"/>
      <c r="AT784" s="246" t="s">
        <v>287</v>
      </c>
      <c r="AU784" s="246" t="s">
        <v>90</v>
      </c>
      <c r="AV784" s="12" t="s">
        <v>90</v>
      </c>
      <c r="AW784" s="12" t="s">
        <v>40</v>
      </c>
      <c r="AX784" s="12" t="s">
        <v>79</v>
      </c>
      <c r="AY784" s="246" t="s">
        <v>174</v>
      </c>
    </row>
    <row r="785" s="1" customFormat="1" ht="16.5" customHeight="1">
      <c r="B785" s="37"/>
      <c r="C785" s="247" t="s">
        <v>616</v>
      </c>
      <c r="D785" s="247" t="s">
        <v>312</v>
      </c>
      <c r="E785" s="248" t="s">
        <v>2063</v>
      </c>
      <c r="F785" s="249" t="s">
        <v>2064</v>
      </c>
      <c r="G785" s="250" t="s">
        <v>320</v>
      </c>
      <c r="H785" s="251">
        <v>5</v>
      </c>
      <c r="I785" s="252"/>
      <c r="J785" s="253">
        <f>ROUND(I785*H785,2)</f>
        <v>0</v>
      </c>
      <c r="K785" s="249" t="s">
        <v>274</v>
      </c>
      <c r="L785" s="254"/>
      <c r="M785" s="255" t="s">
        <v>1</v>
      </c>
      <c r="N785" s="256" t="s">
        <v>50</v>
      </c>
      <c r="O785" s="78"/>
      <c r="P785" s="227">
        <f>O785*H785</f>
        <v>0</v>
      </c>
      <c r="Q785" s="227">
        <v>0.045999999999999999</v>
      </c>
      <c r="R785" s="227">
        <f>Q785*H785</f>
        <v>0.22999999999999998</v>
      </c>
      <c r="S785" s="227">
        <v>0</v>
      </c>
      <c r="T785" s="228">
        <f>S785*H785</f>
        <v>0</v>
      </c>
      <c r="AR785" s="15" t="s">
        <v>209</v>
      </c>
      <c r="AT785" s="15" t="s">
        <v>312</v>
      </c>
      <c r="AU785" s="15" t="s">
        <v>90</v>
      </c>
      <c r="AY785" s="15" t="s">
        <v>174</v>
      </c>
      <c r="BE785" s="229">
        <f>IF(N785="základní",J785,0)</f>
        <v>0</v>
      </c>
      <c r="BF785" s="229">
        <f>IF(N785="snížená",J785,0)</f>
        <v>0</v>
      </c>
      <c r="BG785" s="229">
        <f>IF(N785="zákl. přenesená",J785,0)</f>
        <v>0</v>
      </c>
      <c r="BH785" s="229">
        <f>IF(N785="sníž. přenesená",J785,0)</f>
        <v>0</v>
      </c>
      <c r="BI785" s="229">
        <f>IF(N785="nulová",J785,0)</f>
        <v>0</v>
      </c>
      <c r="BJ785" s="15" t="s">
        <v>87</v>
      </c>
      <c r="BK785" s="229">
        <f>ROUND(I785*H785,2)</f>
        <v>0</v>
      </c>
      <c r="BL785" s="15" t="s">
        <v>192</v>
      </c>
      <c r="BM785" s="15" t="s">
        <v>2065</v>
      </c>
    </row>
    <row r="786" s="1" customFormat="1">
      <c r="B786" s="37"/>
      <c r="C786" s="38"/>
      <c r="D786" s="230" t="s">
        <v>181</v>
      </c>
      <c r="E786" s="38"/>
      <c r="F786" s="231" t="s">
        <v>2064</v>
      </c>
      <c r="G786" s="38"/>
      <c r="H786" s="38"/>
      <c r="I786" s="142"/>
      <c r="J786" s="38"/>
      <c r="K786" s="38"/>
      <c r="L786" s="42"/>
      <c r="M786" s="232"/>
      <c r="N786" s="78"/>
      <c r="O786" s="78"/>
      <c r="P786" s="78"/>
      <c r="Q786" s="78"/>
      <c r="R786" s="78"/>
      <c r="S786" s="78"/>
      <c r="T786" s="79"/>
      <c r="AT786" s="15" t="s">
        <v>181</v>
      </c>
      <c r="AU786" s="15" t="s">
        <v>90</v>
      </c>
    </row>
    <row r="787" s="12" customFormat="1">
      <c r="B787" s="236"/>
      <c r="C787" s="237"/>
      <c r="D787" s="230" t="s">
        <v>287</v>
      </c>
      <c r="E787" s="238" t="s">
        <v>1</v>
      </c>
      <c r="F787" s="239" t="s">
        <v>2066</v>
      </c>
      <c r="G787" s="237"/>
      <c r="H787" s="240">
        <v>5</v>
      </c>
      <c r="I787" s="241"/>
      <c r="J787" s="237"/>
      <c r="K787" s="237"/>
      <c r="L787" s="242"/>
      <c r="M787" s="243"/>
      <c r="N787" s="244"/>
      <c r="O787" s="244"/>
      <c r="P787" s="244"/>
      <c r="Q787" s="244"/>
      <c r="R787" s="244"/>
      <c r="S787" s="244"/>
      <c r="T787" s="245"/>
      <c r="AT787" s="246" t="s">
        <v>287</v>
      </c>
      <c r="AU787" s="246" t="s">
        <v>90</v>
      </c>
      <c r="AV787" s="12" t="s">
        <v>90</v>
      </c>
      <c r="AW787" s="12" t="s">
        <v>40</v>
      </c>
      <c r="AX787" s="12" t="s">
        <v>87</v>
      </c>
      <c r="AY787" s="246" t="s">
        <v>174</v>
      </c>
    </row>
    <row r="788" s="1" customFormat="1" ht="16.5" customHeight="1">
      <c r="B788" s="37"/>
      <c r="C788" s="247" t="s">
        <v>620</v>
      </c>
      <c r="D788" s="247" t="s">
        <v>312</v>
      </c>
      <c r="E788" s="248" t="s">
        <v>2067</v>
      </c>
      <c r="F788" s="249" t="s">
        <v>2068</v>
      </c>
      <c r="G788" s="250" t="s">
        <v>320</v>
      </c>
      <c r="H788" s="251">
        <v>14</v>
      </c>
      <c r="I788" s="252"/>
      <c r="J788" s="253">
        <f>ROUND(I788*H788,2)</f>
        <v>0</v>
      </c>
      <c r="K788" s="249" t="s">
        <v>1</v>
      </c>
      <c r="L788" s="254"/>
      <c r="M788" s="255" t="s">
        <v>1</v>
      </c>
      <c r="N788" s="256" t="s">
        <v>50</v>
      </c>
      <c r="O788" s="78"/>
      <c r="P788" s="227">
        <f>O788*H788</f>
        <v>0</v>
      </c>
      <c r="Q788" s="227">
        <v>0.0060000000000000001</v>
      </c>
      <c r="R788" s="227">
        <f>Q788*H788</f>
        <v>0.084000000000000005</v>
      </c>
      <c r="S788" s="227">
        <v>0</v>
      </c>
      <c r="T788" s="228">
        <f>S788*H788</f>
        <v>0</v>
      </c>
      <c r="AR788" s="15" t="s">
        <v>209</v>
      </c>
      <c r="AT788" s="15" t="s">
        <v>312</v>
      </c>
      <c r="AU788" s="15" t="s">
        <v>90</v>
      </c>
      <c r="AY788" s="15" t="s">
        <v>174</v>
      </c>
      <c r="BE788" s="229">
        <f>IF(N788="základní",J788,0)</f>
        <v>0</v>
      </c>
      <c r="BF788" s="229">
        <f>IF(N788="snížená",J788,0)</f>
        <v>0</v>
      </c>
      <c r="BG788" s="229">
        <f>IF(N788="zákl. přenesená",J788,0)</f>
        <v>0</v>
      </c>
      <c r="BH788" s="229">
        <f>IF(N788="sníž. přenesená",J788,0)</f>
        <v>0</v>
      </c>
      <c r="BI788" s="229">
        <f>IF(N788="nulová",J788,0)</f>
        <v>0</v>
      </c>
      <c r="BJ788" s="15" t="s">
        <v>87</v>
      </c>
      <c r="BK788" s="229">
        <f>ROUND(I788*H788,2)</f>
        <v>0</v>
      </c>
      <c r="BL788" s="15" t="s">
        <v>192</v>
      </c>
      <c r="BM788" s="15" t="s">
        <v>2069</v>
      </c>
    </row>
    <row r="789" s="1" customFormat="1">
      <c r="B789" s="37"/>
      <c r="C789" s="38"/>
      <c r="D789" s="230" t="s">
        <v>181</v>
      </c>
      <c r="E789" s="38"/>
      <c r="F789" s="231" t="s">
        <v>2068</v>
      </c>
      <c r="G789" s="38"/>
      <c r="H789" s="38"/>
      <c r="I789" s="142"/>
      <c r="J789" s="38"/>
      <c r="K789" s="38"/>
      <c r="L789" s="42"/>
      <c r="M789" s="232"/>
      <c r="N789" s="78"/>
      <c r="O789" s="78"/>
      <c r="P789" s="78"/>
      <c r="Q789" s="78"/>
      <c r="R789" s="78"/>
      <c r="S789" s="78"/>
      <c r="T789" s="79"/>
      <c r="AT789" s="15" t="s">
        <v>181</v>
      </c>
      <c r="AU789" s="15" t="s">
        <v>90</v>
      </c>
    </row>
    <row r="790" s="12" customFormat="1">
      <c r="B790" s="236"/>
      <c r="C790" s="237"/>
      <c r="D790" s="230" t="s">
        <v>287</v>
      </c>
      <c r="E790" s="238" t="s">
        <v>1</v>
      </c>
      <c r="F790" s="239" t="s">
        <v>2032</v>
      </c>
      <c r="G790" s="237"/>
      <c r="H790" s="240">
        <v>2</v>
      </c>
      <c r="I790" s="241"/>
      <c r="J790" s="237"/>
      <c r="K790" s="237"/>
      <c r="L790" s="242"/>
      <c r="M790" s="243"/>
      <c r="N790" s="244"/>
      <c r="O790" s="244"/>
      <c r="P790" s="244"/>
      <c r="Q790" s="244"/>
      <c r="R790" s="244"/>
      <c r="S790" s="244"/>
      <c r="T790" s="245"/>
      <c r="AT790" s="246" t="s">
        <v>287</v>
      </c>
      <c r="AU790" s="246" t="s">
        <v>90</v>
      </c>
      <c r="AV790" s="12" t="s">
        <v>90</v>
      </c>
      <c r="AW790" s="12" t="s">
        <v>40</v>
      </c>
      <c r="AX790" s="12" t="s">
        <v>79</v>
      </c>
      <c r="AY790" s="246" t="s">
        <v>174</v>
      </c>
    </row>
    <row r="791" s="12" customFormat="1">
      <c r="B791" s="236"/>
      <c r="C791" s="237"/>
      <c r="D791" s="230" t="s">
        <v>287</v>
      </c>
      <c r="E791" s="238" t="s">
        <v>1</v>
      </c>
      <c r="F791" s="239" t="s">
        <v>2010</v>
      </c>
      <c r="G791" s="237"/>
      <c r="H791" s="240">
        <v>1</v>
      </c>
      <c r="I791" s="241"/>
      <c r="J791" s="237"/>
      <c r="K791" s="237"/>
      <c r="L791" s="242"/>
      <c r="M791" s="243"/>
      <c r="N791" s="244"/>
      <c r="O791" s="244"/>
      <c r="P791" s="244"/>
      <c r="Q791" s="244"/>
      <c r="R791" s="244"/>
      <c r="S791" s="244"/>
      <c r="T791" s="245"/>
      <c r="AT791" s="246" t="s">
        <v>287</v>
      </c>
      <c r="AU791" s="246" t="s">
        <v>90</v>
      </c>
      <c r="AV791" s="12" t="s">
        <v>90</v>
      </c>
      <c r="AW791" s="12" t="s">
        <v>40</v>
      </c>
      <c r="AX791" s="12" t="s">
        <v>79</v>
      </c>
      <c r="AY791" s="246" t="s">
        <v>174</v>
      </c>
    </row>
    <row r="792" s="12" customFormat="1">
      <c r="B792" s="236"/>
      <c r="C792" s="237"/>
      <c r="D792" s="230" t="s">
        <v>287</v>
      </c>
      <c r="E792" s="238" t="s">
        <v>1</v>
      </c>
      <c r="F792" s="239" t="s">
        <v>2011</v>
      </c>
      <c r="G792" s="237"/>
      <c r="H792" s="240">
        <v>1</v>
      </c>
      <c r="I792" s="241"/>
      <c r="J792" s="237"/>
      <c r="K792" s="237"/>
      <c r="L792" s="242"/>
      <c r="M792" s="243"/>
      <c r="N792" s="244"/>
      <c r="O792" s="244"/>
      <c r="P792" s="244"/>
      <c r="Q792" s="244"/>
      <c r="R792" s="244"/>
      <c r="S792" s="244"/>
      <c r="T792" s="245"/>
      <c r="AT792" s="246" t="s">
        <v>287</v>
      </c>
      <c r="AU792" s="246" t="s">
        <v>90</v>
      </c>
      <c r="AV792" s="12" t="s">
        <v>90</v>
      </c>
      <c r="AW792" s="12" t="s">
        <v>40</v>
      </c>
      <c r="AX792" s="12" t="s">
        <v>79</v>
      </c>
      <c r="AY792" s="246" t="s">
        <v>174</v>
      </c>
    </row>
    <row r="793" s="12" customFormat="1">
      <c r="B793" s="236"/>
      <c r="C793" s="237"/>
      <c r="D793" s="230" t="s">
        <v>287</v>
      </c>
      <c r="E793" s="238" t="s">
        <v>1</v>
      </c>
      <c r="F793" s="239" t="s">
        <v>2012</v>
      </c>
      <c r="G793" s="237"/>
      <c r="H793" s="240">
        <v>1</v>
      </c>
      <c r="I793" s="241"/>
      <c r="J793" s="237"/>
      <c r="K793" s="237"/>
      <c r="L793" s="242"/>
      <c r="M793" s="243"/>
      <c r="N793" s="244"/>
      <c r="O793" s="244"/>
      <c r="P793" s="244"/>
      <c r="Q793" s="244"/>
      <c r="R793" s="244"/>
      <c r="S793" s="244"/>
      <c r="T793" s="245"/>
      <c r="AT793" s="246" t="s">
        <v>287</v>
      </c>
      <c r="AU793" s="246" t="s">
        <v>90</v>
      </c>
      <c r="AV793" s="12" t="s">
        <v>90</v>
      </c>
      <c r="AW793" s="12" t="s">
        <v>40</v>
      </c>
      <c r="AX793" s="12" t="s">
        <v>79</v>
      </c>
      <c r="AY793" s="246" t="s">
        <v>174</v>
      </c>
    </row>
    <row r="794" s="12" customFormat="1">
      <c r="B794" s="236"/>
      <c r="C794" s="237"/>
      <c r="D794" s="230" t="s">
        <v>287</v>
      </c>
      <c r="E794" s="238" t="s">
        <v>1</v>
      </c>
      <c r="F794" s="239" t="s">
        <v>2013</v>
      </c>
      <c r="G794" s="237"/>
      <c r="H794" s="240">
        <v>3</v>
      </c>
      <c r="I794" s="241"/>
      <c r="J794" s="237"/>
      <c r="K794" s="237"/>
      <c r="L794" s="242"/>
      <c r="M794" s="243"/>
      <c r="N794" s="244"/>
      <c r="O794" s="244"/>
      <c r="P794" s="244"/>
      <c r="Q794" s="244"/>
      <c r="R794" s="244"/>
      <c r="S794" s="244"/>
      <c r="T794" s="245"/>
      <c r="AT794" s="246" t="s">
        <v>287</v>
      </c>
      <c r="AU794" s="246" t="s">
        <v>90</v>
      </c>
      <c r="AV794" s="12" t="s">
        <v>90</v>
      </c>
      <c r="AW794" s="12" t="s">
        <v>40</v>
      </c>
      <c r="AX794" s="12" t="s">
        <v>79</v>
      </c>
      <c r="AY794" s="246" t="s">
        <v>174</v>
      </c>
    </row>
    <row r="795" s="12" customFormat="1">
      <c r="B795" s="236"/>
      <c r="C795" s="237"/>
      <c r="D795" s="230" t="s">
        <v>287</v>
      </c>
      <c r="E795" s="238" t="s">
        <v>1</v>
      </c>
      <c r="F795" s="239" t="s">
        <v>2014</v>
      </c>
      <c r="G795" s="237"/>
      <c r="H795" s="240">
        <v>2</v>
      </c>
      <c r="I795" s="241"/>
      <c r="J795" s="237"/>
      <c r="K795" s="237"/>
      <c r="L795" s="242"/>
      <c r="M795" s="243"/>
      <c r="N795" s="244"/>
      <c r="O795" s="244"/>
      <c r="P795" s="244"/>
      <c r="Q795" s="244"/>
      <c r="R795" s="244"/>
      <c r="S795" s="244"/>
      <c r="T795" s="245"/>
      <c r="AT795" s="246" t="s">
        <v>287</v>
      </c>
      <c r="AU795" s="246" t="s">
        <v>90</v>
      </c>
      <c r="AV795" s="12" t="s">
        <v>90</v>
      </c>
      <c r="AW795" s="12" t="s">
        <v>40</v>
      </c>
      <c r="AX795" s="12" t="s">
        <v>79</v>
      </c>
      <c r="AY795" s="246" t="s">
        <v>174</v>
      </c>
    </row>
    <row r="796" s="12" customFormat="1">
      <c r="B796" s="236"/>
      <c r="C796" s="237"/>
      <c r="D796" s="230" t="s">
        <v>287</v>
      </c>
      <c r="E796" s="238" t="s">
        <v>1</v>
      </c>
      <c r="F796" s="239" t="s">
        <v>2015</v>
      </c>
      <c r="G796" s="237"/>
      <c r="H796" s="240">
        <v>1</v>
      </c>
      <c r="I796" s="241"/>
      <c r="J796" s="237"/>
      <c r="K796" s="237"/>
      <c r="L796" s="242"/>
      <c r="M796" s="243"/>
      <c r="N796" s="244"/>
      <c r="O796" s="244"/>
      <c r="P796" s="244"/>
      <c r="Q796" s="244"/>
      <c r="R796" s="244"/>
      <c r="S796" s="244"/>
      <c r="T796" s="245"/>
      <c r="AT796" s="246" t="s">
        <v>287</v>
      </c>
      <c r="AU796" s="246" t="s">
        <v>90</v>
      </c>
      <c r="AV796" s="12" t="s">
        <v>90</v>
      </c>
      <c r="AW796" s="12" t="s">
        <v>40</v>
      </c>
      <c r="AX796" s="12" t="s">
        <v>79</v>
      </c>
      <c r="AY796" s="246" t="s">
        <v>174</v>
      </c>
    </row>
    <row r="797" s="12" customFormat="1">
      <c r="B797" s="236"/>
      <c r="C797" s="237"/>
      <c r="D797" s="230" t="s">
        <v>287</v>
      </c>
      <c r="E797" s="238" t="s">
        <v>1</v>
      </c>
      <c r="F797" s="239" t="s">
        <v>2016</v>
      </c>
      <c r="G797" s="237"/>
      <c r="H797" s="240">
        <v>1</v>
      </c>
      <c r="I797" s="241"/>
      <c r="J797" s="237"/>
      <c r="K797" s="237"/>
      <c r="L797" s="242"/>
      <c r="M797" s="243"/>
      <c r="N797" s="244"/>
      <c r="O797" s="244"/>
      <c r="P797" s="244"/>
      <c r="Q797" s="244"/>
      <c r="R797" s="244"/>
      <c r="S797" s="244"/>
      <c r="T797" s="245"/>
      <c r="AT797" s="246" t="s">
        <v>287</v>
      </c>
      <c r="AU797" s="246" t="s">
        <v>90</v>
      </c>
      <c r="AV797" s="12" t="s">
        <v>90</v>
      </c>
      <c r="AW797" s="12" t="s">
        <v>40</v>
      </c>
      <c r="AX797" s="12" t="s">
        <v>79</v>
      </c>
      <c r="AY797" s="246" t="s">
        <v>174</v>
      </c>
    </row>
    <row r="798" s="12" customFormat="1">
      <c r="B798" s="236"/>
      <c r="C798" s="237"/>
      <c r="D798" s="230" t="s">
        <v>287</v>
      </c>
      <c r="E798" s="238" t="s">
        <v>1</v>
      </c>
      <c r="F798" s="239" t="s">
        <v>2017</v>
      </c>
      <c r="G798" s="237"/>
      <c r="H798" s="240">
        <v>1</v>
      </c>
      <c r="I798" s="241"/>
      <c r="J798" s="237"/>
      <c r="K798" s="237"/>
      <c r="L798" s="242"/>
      <c r="M798" s="243"/>
      <c r="N798" s="244"/>
      <c r="O798" s="244"/>
      <c r="P798" s="244"/>
      <c r="Q798" s="244"/>
      <c r="R798" s="244"/>
      <c r="S798" s="244"/>
      <c r="T798" s="245"/>
      <c r="AT798" s="246" t="s">
        <v>287</v>
      </c>
      <c r="AU798" s="246" t="s">
        <v>90</v>
      </c>
      <c r="AV798" s="12" t="s">
        <v>90</v>
      </c>
      <c r="AW798" s="12" t="s">
        <v>40</v>
      </c>
      <c r="AX798" s="12" t="s">
        <v>79</v>
      </c>
      <c r="AY798" s="246" t="s">
        <v>174</v>
      </c>
    </row>
    <row r="799" s="12" customFormat="1">
      <c r="B799" s="236"/>
      <c r="C799" s="237"/>
      <c r="D799" s="230" t="s">
        <v>287</v>
      </c>
      <c r="E799" s="238" t="s">
        <v>1</v>
      </c>
      <c r="F799" s="239" t="s">
        <v>2019</v>
      </c>
      <c r="G799" s="237"/>
      <c r="H799" s="240">
        <v>1</v>
      </c>
      <c r="I799" s="241"/>
      <c r="J799" s="237"/>
      <c r="K799" s="237"/>
      <c r="L799" s="242"/>
      <c r="M799" s="243"/>
      <c r="N799" s="244"/>
      <c r="O799" s="244"/>
      <c r="P799" s="244"/>
      <c r="Q799" s="244"/>
      <c r="R799" s="244"/>
      <c r="S799" s="244"/>
      <c r="T799" s="245"/>
      <c r="AT799" s="246" t="s">
        <v>287</v>
      </c>
      <c r="AU799" s="246" t="s">
        <v>90</v>
      </c>
      <c r="AV799" s="12" t="s">
        <v>90</v>
      </c>
      <c r="AW799" s="12" t="s">
        <v>40</v>
      </c>
      <c r="AX799" s="12" t="s">
        <v>79</v>
      </c>
      <c r="AY799" s="246" t="s">
        <v>174</v>
      </c>
    </row>
    <row r="800" s="1" customFormat="1" ht="16.5" customHeight="1">
      <c r="B800" s="37"/>
      <c r="C800" s="247" t="s">
        <v>624</v>
      </c>
      <c r="D800" s="247" t="s">
        <v>312</v>
      </c>
      <c r="E800" s="248" t="s">
        <v>2070</v>
      </c>
      <c r="F800" s="249" t="s">
        <v>2071</v>
      </c>
      <c r="G800" s="250" t="s">
        <v>320</v>
      </c>
      <c r="H800" s="251">
        <v>28</v>
      </c>
      <c r="I800" s="252"/>
      <c r="J800" s="253">
        <f>ROUND(I800*H800,2)</f>
        <v>0</v>
      </c>
      <c r="K800" s="249" t="s">
        <v>1</v>
      </c>
      <c r="L800" s="254"/>
      <c r="M800" s="255" t="s">
        <v>1</v>
      </c>
      <c r="N800" s="256" t="s">
        <v>50</v>
      </c>
      <c r="O800" s="78"/>
      <c r="P800" s="227">
        <f>O800*H800</f>
        <v>0</v>
      </c>
      <c r="Q800" s="227">
        <v>0.00048000000000000001</v>
      </c>
      <c r="R800" s="227">
        <f>Q800*H800</f>
        <v>0.013440000000000001</v>
      </c>
      <c r="S800" s="227">
        <v>0</v>
      </c>
      <c r="T800" s="228">
        <f>S800*H800</f>
        <v>0</v>
      </c>
      <c r="AR800" s="15" t="s">
        <v>209</v>
      </c>
      <c r="AT800" s="15" t="s">
        <v>312</v>
      </c>
      <c r="AU800" s="15" t="s">
        <v>90</v>
      </c>
      <c r="AY800" s="15" t="s">
        <v>174</v>
      </c>
      <c r="BE800" s="229">
        <f>IF(N800="základní",J800,0)</f>
        <v>0</v>
      </c>
      <c r="BF800" s="229">
        <f>IF(N800="snížená",J800,0)</f>
        <v>0</v>
      </c>
      <c r="BG800" s="229">
        <f>IF(N800="zákl. přenesená",J800,0)</f>
        <v>0</v>
      </c>
      <c r="BH800" s="229">
        <f>IF(N800="sníž. přenesená",J800,0)</f>
        <v>0</v>
      </c>
      <c r="BI800" s="229">
        <f>IF(N800="nulová",J800,0)</f>
        <v>0</v>
      </c>
      <c r="BJ800" s="15" t="s">
        <v>87</v>
      </c>
      <c r="BK800" s="229">
        <f>ROUND(I800*H800,2)</f>
        <v>0</v>
      </c>
      <c r="BL800" s="15" t="s">
        <v>192</v>
      </c>
      <c r="BM800" s="15" t="s">
        <v>2072</v>
      </c>
    </row>
    <row r="801" s="1" customFormat="1">
      <c r="B801" s="37"/>
      <c r="C801" s="38"/>
      <c r="D801" s="230" t="s">
        <v>181</v>
      </c>
      <c r="E801" s="38"/>
      <c r="F801" s="231" t="s">
        <v>2071</v>
      </c>
      <c r="G801" s="38"/>
      <c r="H801" s="38"/>
      <c r="I801" s="142"/>
      <c r="J801" s="38"/>
      <c r="K801" s="38"/>
      <c r="L801" s="42"/>
      <c r="M801" s="232"/>
      <c r="N801" s="78"/>
      <c r="O801" s="78"/>
      <c r="P801" s="78"/>
      <c r="Q801" s="78"/>
      <c r="R801" s="78"/>
      <c r="S801" s="78"/>
      <c r="T801" s="79"/>
      <c r="AT801" s="15" t="s">
        <v>181</v>
      </c>
      <c r="AU801" s="15" t="s">
        <v>90</v>
      </c>
    </row>
    <row r="802" s="12" customFormat="1">
      <c r="B802" s="236"/>
      <c r="C802" s="237"/>
      <c r="D802" s="230" t="s">
        <v>287</v>
      </c>
      <c r="E802" s="238" t="s">
        <v>1</v>
      </c>
      <c r="F802" s="239" t="s">
        <v>2073</v>
      </c>
      <c r="G802" s="237"/>
      <c r="H802" s="240">
        <v>4</v>
      </c>
      <c r="I802" s="241"/>
      <c r="J802" s="237"/>
      <c r="K802" s="237"/>
      <c r="L802" s="242"/>
      <c r="M802" s="243"/>
      <c r="N802" s="244"/>
      <c r="O802" s="244"/>
      <c r="P802" s="244"/>
      <c r="Q802" s="244"/>
      <c r="R802" s="244"/>
      <c r="S802" s="244"/>
      <c r="T802" s="245"/>
      <c r="AT802" s="246" t="s">
        <v>287</v>
      </c>
      <c r="AU802" s="246" t="s">
        <v>90</v>
      </c>
      <c r="AV802" s="12" t="s">
        <v>90</v>
      </c>
      <c r="AW802" s="12" t="s">
        <v>40</v>
      </c>
      <c r="AX802" s="12" t="s">
        <v>79</v>
      </c>
      <c r="AY802" s="246" t="s">
        <v>174</v>
      </c>
    </row>
    <row r="803" s="12" customFormat="1">
      <c r="B803" s="236"/>
      <c r="C803" s="237"/>
      <c r="D803" s="230" t="s">
        <v>287</v>
      </c>
      <c r="E803" s="238" t="s">
        <v>1</v>
      </c>
      <c r="F803" s="239" t="s">
        <v>2074</v>
      </c>
      <c r="G803" s="237"/>
      <c r="H803" s="240">
        <v>2</v>
      </c>
      <c r="I803" s="241"/>
      <c r="J803" s="237"/>
      <c r="K803" s="237"/>
      <c r="L803" s="242"/>
      <c r="M803" s="243"/>
      <c r="N803" s="244"/>
      <c r="O803" s="244"/>
      <c r="P803" s="244"/>
      <c r="Q803" s="244"/>
      <c r="R803" s="244"/>
      <c r="S803" s="244"/>
      <c r="T803" s="245"/>
      <c r="AT803" s="246" t="s">
        <v>287</v>
      </c>
      <c r="AU803" s="246" t="s">
        <v>90</v>
      </c>
      <c r="AV803" s="12" t="s">
        <v>90</v>
      </c>
      <c r="AW803" s="12" t="s">
        <v>40</v>
      </c>
      <c r="AX803" s="12" t="s">
        <v>79</v>
      </c>
      <c r="AY803" s="246" t="s">
        <v>174</v>
      </c>
    </row>
    <row r="804" s="12" customFormat="1">
      <c r="B804" s="236"/>
      <c r="C804" s="237"/>
      <c r="D804" s="230" t="s">
        <v>287</v>
      </c>
      <c r="E804" s="238" t="s">
        <v>1</v>
      </c>
      <c r="F804" s="239" t="s">
        <v>2075</v>
      </c>
      <c r="G804" s="237"/>
      <c r="H804" s="240">
        <v>2</v>
      </c>
      <c r="I804" s="241"/>
      <c r="J804" s="237"/>
      <c r="K804" s="237"/>
      <c r="L804" s="242"/>
      <c r="M804" s="243"/>
      <c r="N804" s="244"/>
      <c r="O804" s="244"/>
      <c r="P804" s="244"/>
      <c r="Q804" s="244"/>
      <c r="R804" s="244"/>
      <c r="S804" s="244"/>
      <c r="T804" s="245"/>
      <c r="AT804" s="246" t="s">
        <v>287</v>
      </c>
      <c r="AU804" s="246" t="s">
        <v>90</v>
      </c>
      <c r="AV804" s="12" t="s">
        <v>90</v>
      </c>
      <c r="AW804" s="12" t="s">
        <v>40</v>
      </c>
      <c r="AX804" s="12" t="s">
        <v>79</v>
      </c>
      <c r="AY804" s="246" t="s">
        <v>174</v>
      </c>
    </row>
    <row r="805" s="12" customFormat="1">
      <c r="B805" s="236"/>
      <c r="C805" s="237"/>
      <c r="D805" s="230" t="s">
        <v>287</v>
      </c>
      <c r="E805" s="238" t="s">
        <v>1</v>
      </c>
      <c r="F805" s="239" t="s">
        <v>2076</v>
      </c>
      <c r="G805" s="237"/>
      <c r="H805" s="240">
        <v>2</v>
      </c>
      <c r="I805" s="241"/>
      <c r="J805" s="237"/>
      <c r="K805" s="237"/>
      <c r="L805" s="242"/>
      <c r="M805" s="243"/>
      <c r="N805" s="244"/>
      <c r="O805" s="244"/>
      <c r="P805" s="244"/>
      <c r="Q805" s="244"/>
      <c r="R805" s="244"/>
      <c r="S805" s="244"/>
      <c r="T805" s="245"/>
      <c r="AT805" s="246" t="s">
        <v>287</v>
      </c>
      <c r="AU805" s="246" t="s">
        <v>90</v>
      </c>
      <c r="AV805" s="12" t="s">
        <v>90</v>
      </c>
      <c r="AW805" s="12" t="s">
        <v>40</v>
      </c>
      <c r="AX805" s="12" t="s">
        <v>79</v>
      </c>
      <c r="AY805" s="246" t="s">
        <v>174</v>
      </c>
    </row>
    <row r="806" s="12" customFormat="1">
      <c r="B806" s="236"/>
      <c r="C806" s="237"/>
      <c r="D806" s="230" t="s">
        <v>287</v>
      </c>
      <c r="E806" s="238" t="s">
        <v>1</v>
      </c>
      <c r="F806" s="239" t="s">
        <v>2077</v>
      </c>
      <c r="G806" s="237"/>
      <c r="H806" s="240">
        <v>6</v>
      </c>
      <c r="I806" s="241"/>
      <c r="J806" s="237"/>
      <c r="K806" s="237"/>
      <c r="L806" s="242"/>
      <c r="M806" s="243"/>
      <c r="N806" s="244"/>
      <c r="O806" s="244"/>
      <c r="P806" s="244"/>
      <c r="Q806" s="244"/>
      <c r="R806" s="244"/>
      <c r="S806" s="244"/>
      <c r="T806" s="245"/>
      <c r="AT806" s="246" t="s">
        <v>287</v>
      </c>
      <c r="AU806" s="246" t="s">
        <v>90</v>
      </c>
      <c r="AV806" s="12" t="s">
        <v>90</v>
      </c>
      <c r="AW806" s="12" t="s">
        <v>40</v>
      </c>
      <c r="AX806" s="12" t="s">
        <v>79</v>
      </c>
      <c r="AY806" s="246" t="s">
        <v>174</v>
      </c>
    </row>
    <row r="807" s="12" customFormat="1">
      <c r="B807" s="236"/>
      <c r="C807" s="237"/>
      <c r="D807" s="230" t="s">
        <v>287</v>
      </c>
      <c r="E807" s="238" t="s">
        <v>1</v>
      </c>
      <c r="F807" s="239" t="s">
        <v>2078</v>
      </c>
      <c r="G807" s="237"/>
      <c r="H807" s="240">
        <v>4</v>
      </c>
      <c r="I807" s="241"/>
      <c r="J807" s="237"/>
      <c r="K807" s="237"/>
      <c r="L807" s="242"/>
      <c r="M807" s="243"/>
      <c r="N807" s="244"/>
      <c r="O807" s="244"/>
      <c r="P807" s="244"/>
      <c r="Q807" s="244"/>
      <c r="R807" s="244"/>
      <c r="S807" s="244"/>
      <c r="T807" s="245"/>
      <c r="AT807" s="246" t="s">
        <v>287</v>
      </c>
      <c r="AU807" s="246" t="s">
        <v>90</v>
      </c>
      <c r="AV807" s="12" t="s">
        <v>90</v>
      </c>
      <c r="AW807" s="12" t="s">
        <v>40</v>
      </c>
      <c r="AX807" s="12" t="s">
        <v>79</v>
      </c>
      <c r="AY807" s="246" t="s">
        <v>174</v>
      </c>
    </row>
    <row r="808" s="12" customFormat="1">
      <c r="B808" s="236"/>
      <c r="C808" s="237"/>
      <c r="D808" s="230" t="s">
        <v>287</v>
      </c>
      <c r="E808" s="238" t="s">
        <v>1</v>
      </c>
      <c r="F808" s="239" t="s">
        <v>2079</v>
      </c>
      <c r="G808" s="237"/>
      <c r="H808" s="240">
        <v>2</v>
      </c>
      <c r="I808" s="241"/>
      <c r="J808" s="237"/>
      <c r="K808" s="237"/>
      <c r="L808" s="242"/>
      <c r="M808" s="243"/>
      <c r="N808" s="244"/>
      <c r="O808" s="244"/>
      <c r="P808" s="244"/>
      <c r="Q808" s="244"/>
      <c r="R808" s="244"/>
      <c r="S808" s="244"/>
      <c r="T808" s="245"/>
      <c r="AT808" s="246" t="s">
        <v>287</v>
      </c>
      <c r="AU808" s="246" t="s">
        <v>90</v>
      </c>
      <c r="AV808" s="12" t="s">
        <v>90</v>
      </c>
      <c r="AW808" s="12" t="s">
        <v>40</v>
      </c>
      <c r="AX808" s="12" t="s">
        <v>79</v>
      </c>
      <c r="AY808" s="246" t="s">
        <v>174</v>
      </c>
    </row>
    <row r="809" s="12" customFormat="1">
      <c r="B809" s="236"/>
      <c r="C809" s="237"/>
      <c r="D809" s="230" t="s">
        <v>287</v>
      </c>
      <c r="E809" s="238" t="s">
        <v>1</v>
      </c>
      <c r="F809" s="239" t="s">
        <v>2080</v>
      </c>
      <c r="G809" s="237"/>
      <c r="H809" s="240">
        <v>2</v>
      </c>
      <c r="I809" s="241"/>
      <c r="J809" s="237"/>
      <c r="K809" s="237"/>
      <c r="L809" s="242"/>
      <c r="M809" s="243"/>
      <c r="N809" s="244"/>
      <c r="O809" s="244"/>
      <c r="P809" s="244"/>
      <c r="Q809" s="244"/>
      <c r="R809" s="244"/>
      <c r="S809" s="244"/>
      <c r="T809" s="245"/>
      <c r="AT809" s="246" t="s">
        <v>287</v>
      </c>
      <c r="AU809" s="246" t="s">
        <v>90</v>
      </c>
      <c r="AV809" s="12" t="s">
        <v>90</v>
      </c>
      <c r="AW809" s="12" t="s">
        <v>40</v>
      </c>
      <c r="AX809" s="12" t="s">
        <v>79</v>
      </c>
      <c r="AY809" s="246" t="s">
        <v>174</v>
      </c>
    </row>
    <row r="810" s="12" customFormat="1">
      <c r="B810" s="236"/>
      <c r="C810" s="237"/>
      <c r="D810" s="230" t="s">
        <v>287</v>
      </c>
      <c r="E810" s="238" t="s">
        <v>1</v>
      </c>
      <c r="F810" s="239" t="s">
        <v>2081</v>
      </c>
      <c r="G810" s="237"/>
      <c r="H810" s="240">
        <v>2</v>
      </c>
      <c r="I810" s="241"/>
      <c r="J810" s="237"/>
      <c r="K810" s="237"/>
      <c r="L810" s="242"/>
      <c r="M810" s="243"/>
      <c r="N810" s="244"/>
      <c r="O810" s="244"/>
      <c r="P810" s="244"/>
      <c r="Q810" s="244"/>
      <c r="R810" s="244"/>
      <c r="S810" s="244"/>
      <c r="T810" s="245"/>
      <c r="AT810" s="246" t="s">
        <v>287</v>
      </c>
      <c r="AU810" s="246" t="s">
        <v>90</v>
      </c>
      <c r="AV810" s="12" t="s">
        <v>90</v>
      </c>
      <c r="AW810" s="12" t="s">
        <v>40</v>
      </c>
      <c r="AX810" s="12" t="s">
        <v>79</v>
      </c>
      <c r="AY810" s="246" t="s">
        <v>174</v>
      </c>
    </row>
    <row r="811" s="12" customFormat="1">
      <c r="B811" s="236"/>
      <c r="C811" s="237"/>
      <c r="D811" s="230" t="s">
        <v>287</v>
      </c>
      <c r="E811" s="238" t="s">
        <v>1</v>
      </c>
      <c r="F811" s="239" t="s">
        <v>2082</v>
      </c>
      <c r="G811" s="237"/>
      <c r="H811" s="240">
        <v>2</v>
      </c>
      <c r="I811" s="241"/>
      <c r="J811" s="237"/>
      <c r="K811" s="237"/>
      <c r="L811" s="242"/>
      <c r="M811" s="243"/>
      <c r="N811" s="244"/>
      <c r="O811" s="244"/>
      <c r="P811" s="244"/>
      <c r="Q811" s="244"/>
      <c r="R811" s="244"/>
      <c r="S811" s="244"/>
      <c r="T811" s="245"/>
      <c r="AT811" s="246" t="s">
        <v>287</v>
      </c>
      <c r="AU811" s="246" t="s">
        <v>90</v>
      </c>
      <c r="AV811" s="12" t="s">
        <v>90</v>
      </c>
      <c r="AW811" s="12" t="s">
        <v>40</v>
      </c>
      <c r="AX811" s="12" t="s">
        <v>79</v>
      </c>
      <c r="AY811" s="246" t="s">
        <v>174</v>
      </c>
    </row>
    <row r="812" s="1" customFormat="1" ht="16.5" customHeight="1">
      <c r="B812" s="37"/>
      <c r="C812" s="247" t="s">
        <v>629</v>
      </c>
      <c r="D812" s="247" t="s">
        <v>312</v>
      </c>
      <c r="E812" s="248" t="s">
        <v>2083</v>
      </c>
      <c r="F812" s="249" t="s">
        <v>2084</v>
      </c>
      <c r="G812" s="250" t="s">
        <v>320</v>
      </c>
      <c r="H812" s="251">
        <v>28</v>
      </c>
      <c r="I812" s="252"/>
      <c r="J812" s="253">
        <f>ROUND(I812*H812,2)</f>
        <v>0</v>
      </c>
      <c r="K812" s="249" t="s">
        <v>1</v>
      </c>
      <c r="L812" s="254"/>
      <c r="M812" s="255" t="s">
        <v>1</v>
      </c>
      <c r="N812" s="256" t="s">
        <v>50</v>
      </c>
      <c r="O812" s="78"/>
      <c r="P812" s="227">
        <f>O812*H812</f>
        <v>0</v>
      </c>
      <c r="Q812" s="227">
        <v>0.0035999999999999999</v>
      </c>
      <c r="R812" s="227">
        <f>Q812*H812</f>
        <v>0.1008</v>
      </c>
      <c r="S812" s="227">
        <v>0</v>
      </c>
      <c r="T812" s="228">
        <f>S812*H812</f>
        <v>0</v>
      </c>
      <c r="AR812" s="15" t="s">
        <v>209</v>
      </c>
      <c r="AT812" s="15" t="s">
        <v>312</v>
      </c>
      <c r="AU812" s="15" t="s">
        <v>90</v>
      </c>
      <c r="AY812" s="15" t="s">
        <v>174</v>
      </c>
      <c r="BE812" s="229">
        <f>IF(N812="základní",J812,0)</f>
        <v>0</v>
      </c>
      <c r="BF812" s="229">
        <f>IF(N812="snížená",J812,0)</f>
        <v>0</v>
      </c>
      <c r="BG812" s="229">
        <f>IF(N812="zákl. přenesená",J812,0)</f>
        <v>0</v>
      </c>
      <c r="BH812" s="229">
        <f>IF(N812="sníž. přenesená",J812,0)</f>
        <v>0</v>
      </c>
      <c r="BI812" s="229">
        <f>IF(N812="nulová",J812,0)</f>
        <v>0</v>
      </c>
      <c r="BJ812" s="15" t="s">
        <v>87</v>
      </c>
      <c r="BK812" s="229">
        <f>ROUND(I812*H812,2)</f>
        <v>0</v>
      </c>
      <c r="BL812" s="15" t="s">
        <v>192</v>
      </c>
      <c r="BM812" s="15" t="s">
        <v>2085</v>
      </c>
    </row>
    <row r="813" s="1" customFormat="1">
      <c r="B813" s="37"/>
      <c r="C813" s="38"/>
      <c r="D813" s="230" t="s">
        <v>181</v>
      </c>
      <c r="E813" s="38"/>
      <c r="F813" s="231" t="s">
        <v>2086</v>
      </c>
      <c r="G813" s="38"/>
      <c r="H813" s="38"/>
      <c r="I813" s="142"/>
      <c r="J813" s="38"/>
      <c r="K813" s="38"/>
      <c r="L813" s="42"/>
      <c r="M813" s="232"/>
      <c r="N813" s="78"/>
      <c r="O813" s="78"/>
      <c r="P813" s="78"/>
      <c r="Q813" s="78"/>
      <c r="R813" s="78"/>
      <c r="S813" s="78"/>
      <c r="T813" s="79"/>
      <c r="AT813" s="15" t="s">
        <v>181</v>
      </c>
      <c r="AU813" s="15" t="s">
        <v>90</v>
      </c>
    </row>
    <row r="814" s="12" customFormat="1">
      <c r="B814" s="236"/>
      <c r="C814" s="237"/>
      <c r="D814" s="230" t="s">
        <v>287</v>
      </c>
      <c r="E814" s="238" t="s">
        <v>1</v>
      </c>
      <c r="F814" s="239" t="s">
        <v>2073</v>
      </c>
      <c r="G814" s="237"/>
      <c r="H814" s="240">
        <v>4</v>
      </c>
      <c r="I814" s="241"/>
      <c r="J814" s="237"/>
      <c r="K814" s="237"/>
      <c r="L814" s="242"/>
      <c r="M814" s="243"/>
      <c r="N814" s="244"/>
      <c r="O814" s="244"/>
      <c r="P814" s="244"/>
      <c r="Q814" s="244"/>
      <c r="R814" s="244"/>
      <c r="S814" s="244"/>
      <c r="T814" s="245"/>
      <c r="AT814" s="246" t="s">
        <v>287</v>
      </c>
      <c r="AU814" s="246" t="s">
        <v>90</v>
      </c>
      <c r="AV814" s="12" t="s">
        <v>90</v>
      </c>
      <c r="AW814" s="12" t="s">
        <v>40</v>
      </c>
      <c r="AX814" s="12" t="s">
        <v>79</v>
      </c>
      <c r="AY814" s="246" t="s">
        <v>174</v>
      </c>
    </row>
    <row r="815" s="12" customFormat="1">
      <c r="B815" s="236"/>
      <c r="C815" s="237"/>
      <c r="D815" s="230" t="s">
        <v>287</v>
      </c>
      <c r="E815" s="238" t="s">
        <v>1</v>
      </c>
      <c r="F815" s="239" t="s">
        <v>2074</v>
      </c>
      <c r="G815" s="237"/>
      <c r="H815" s="240">
        <v>2</v>
      </c>
      <c r="I815" s="241"/>
      <c r="J815" s="237"/>
      <c r="K815" s="237"/>
      <c r="L815" s="242"/>
      <c r="M815" s="243"/>
      <c r="N815" s="244"/>
      <c r="O815" s="244"/>
      <c r="P815" s="244"/>
      <c r="Q815" s="244"/>
      <c r="R815" s="244"/>
      <c r="S815" s="244"/>
      <c r="T815" s="245"/>
      <c r="AT815" s="246" t="s">
        <v>287</v>
      </c>
      <c r="AU815" s="246" t="s">
        <v>90</v>
      </c>
      <c r="AV815" s="12" t="s">
        <v>90</v>
      </c>
      <c r="AW815" s="12" t="s">
        <v>40</v>
      </c>
      <c r="AX815" s="12" t="s">
        <v>79</v>
      </c>
      <c r="AY815" s="246" t="s">
        <v>174</v>
      </c>
    </row>
    <row r="816" s="12" customFormat="1">
      <c r="B816" s="236"/>
      <c r="C816" s="237"/>
      <c r="D816" s="230" t="s">
        <v>287</v>
      </c>
      <c r="E816" s="238" t="s">
        <v>1</v>
      </c>
      <c r="F816" s="239" t="s">
        <v>2075</v>
      </c>
      <c r="G816" s="237"/>
      <c r="H816" s="240">
        <v>2</v>
      </c>
      <c r="I816" s="241"/>
      <c r="J816" s="237"/>
      <c r="K816" s="237"/>
      <c r="L816" s="242"/>
      <c r="M816" s="243"/>
      <c r="N816" s="244"/>
      <c r="O816" s="244"/>
      <c r="P816" s="244"/>
      <c r="Q816" s="244"/>
      <c r="R816" s="244"/>
      <c r="S816" s="244"/>
      <c r="T816" s="245"/>
      <c r="AT816" s="246" t="s">
        <v>287</v>
      </c>
      <c r="AU816" s="246" t="s">
        <v>90</v>
      </c>
      <c r="AV816" s="12" t="s">
        <v>90</v>
      </c>
      <c r="AW816" s="12" t="s">
        <v>40</v>
      </c>
      <c r="AX816" s="12" t="s">
        <v>79</v>
      </c>
      <c r="AY816" s="246" t="s">
        <v>174</v>
      </c>
    </row>
    <row r="817" s="12" customFormat="1">
      <c r="B817" s="236"/>
      <c r="C817" s="237"/>
      <c r="D817" s="230" t="s">
        <v>287</v>
      </c>
      <c r="E817" s="238" t="s">
        <v>1</v>
      </c>
      <c r="F817" s="239" t="s">
        <v>2076</v>
      </c>
      <c r="G817" s="237"/>
      <c r="H817" s="240">
        <v>2</v>
      </c>
      <c r="I817" s="241"/>
      <c r="J817" s="237"/>
      <c r="K817" s="237"/>
      <c r="L817" s="242"/>
      <c r="M817" s="243"/>
      <c r="N817" s="244"/>
      <c r="O817" s="244"/>
      <c r="P817" s="244"/>
      <c r="Q817" s="244"/>
      <c r="R817" s="244"/>
      <c r="S817" s="244"/>
      <c r="T817" s="245"/>
      <c r="AT817" s="246" t="s">
        <v>287</v>
      </c>
      <c r="AU817" s="246" t="s">
        <v>90</v>
      </c>
      <c r="AV817" s="12" t="s">
        <v>90</v>
      </c>
      <c r="AW817" s="12" t="s">
        <v>40</v>
      </c>
      <c r="AX817" s="12" t="s">
        <v>79</v>
      </c>
      <c r="AY817" s="246" t="s">
        <v>174</v>
      </c>
    </row>
    <row r="818" s="12" customFormat="1">
      <c r="B818" s="236"/>
      <c r="C818" s="237"/>
      <c r="D818" s="230" t="s">
        <v>287</v>
      </c>
      <c r="E818" s="238" t="s">
        <v>1</v>
      </c>
      <c r="F818" s="239" t="s">
        <v>2077</v>
      </c>
      <c r="G818" s="237"/>
      <c r="H818" s="240">
        <v>6</v>
      </c>
      <c r="I818" s="241"/>
      <c r="J818" s="237"/>
      <c r="K818" s="237"/>
      <c r="L818" s="242"/>
      <c r="M818" s="243"/>
      <c r="N818" s="244"/>
      <c r="O818" s="244"/>
      <c r="P818" s="244"/>
      <c r="Q818" s="244"/>
      <c r="R818" s="244"/>
      <c r="S818" s="244"/>
      <c r="T818" s="245"/>
      <c r="AT818" s="246" t="s">
        <v>287</v>
      </c>
      <c r="AU818" s="246" t="s">
        <v>90</v>
      </c>
      <c r="AV818" s="12" t="s">
        <v>90</v>
      </c>
      <c r="AW818" s="12" t="s">
        <v>40</v>
      </c>
      <c r="AX818" s="12" t="s">
        <v>79</v>
      </c>
      <c r="AY818" s="246" t="s">
        <v>174</v>
      </c>
    </row>
    <row r="819" s="12" customFormat="1">
      <c r="B819" s="236"/>
      <c r="C819" s="237"/>
      <c r="D819" s="230" t="s">
        <v>287</v>
      </c>
      <c r="E819" s="238" t="s">
        <v>1</v>
      </c>
      <c r="F819" s="239" t="s">
        <v>2078</v>
      </c>
      <c r="G819" s="237"/>
      <c r="H819" s="240">
        <v>4</v>
      </c>
      <c r="I819" s="241"/>
      <c r="J819" s="237"/>
      <c r="K819" s="237"/>
      <c r="L819" s="242"/>
      <c r="M819" s="243"/>
      <c r="N819" s="244"/>
      <c r="O819" s="244"/>
      <c r="P819" s="244"/>
      <c r="Q819" s="244"/>
      <c r="R819" s="244"/>
      <c r="S819" s="244"/>
      <c r="T819" s="245"/>
      <c r="AT819" s="246" t="s">
        <v>287</v>
      </c>
      <c r="AU819" s="246" t="s">
        <v>90</v>
      </c>
      <c r="AV819" s="12" t="s">
        <v>90</v>
      </c>
      <c r="AW819" s="12" t="s">
        <v>40</v>
      </c>
      <c r="AX819" s="12" t="s">
        <v>79</v>
      </c>
      <c r="AY819" s="246" t="s">
        <v>174</v>
      </c>
    </row>
    <row r="820" s="12" customFormat="1">
      <c r="B820" s="236"/>
      <c r="C820" s="237"/>
      <c r="D820" s="230" t="s">
        <v>287</v>
      </c>
      <c r="E820" s="238" t="s">
        <v>1</v>
      </c>
      <c r="F820" s="239" t="s">
        <v>2079</v>
      </c>
      <c r="G820" s="237"/>
      <c r="H820" s="240">
        <v>2</v>
      </c>
      <c r="I820" s="241"/>
      <c r="J820" s="237"/>
      <c r="K820" s="237"/>
      <c r="L820" s="242"/>
      <c r="M820" s="243"/>
      <c r="N820" s="244"/>
      <c r="O820" s="244"/>
      <c r="P820" s="244"/>
      <c r="Q820" s="244"/>
      <c r="R820" s="244"/>
      <c r="S820" s="244"/>
      <c r="T820" s="245"/>
      <c r="AT820" s="246" t="s">
        <v>287</v>
      </c>
      <c r="AU820" s="246" t="s">
        <v>90</v>
      </c>
      <c r="AV820" s="12" t="s">
        <v>90</v>
      </c>
      <c r="AW820" s="12" t="s">
        <v>40</v>
      </c>
      <c r="AX820" s="12" t="s">
        <v>79</v>
      </c>
      <c r="AY820" s="246" t="s">
        <v>174</v>
      </c>
    </row>
    <row r="821" s="12" customFormat="1">
      <c r="B821" s="236"/>
      <c r="C821" s="237"/>
      <c r="D821" s="230" t="s">
        <v>287</v>
      </c>
      <c r="E821" s="238" t="s">
        <v>1</v>
      </c>
      <c r="F821" s="239" t="s">
        <v>2080</v>
      </c>
      <c r="G821" s="237"/>
      <c r="H821" s="240">
        <v>2</v>
      </c>
      <c r="I821" s="241"/>
      <c r="J821" s="237"/>
      <c r="K821" s="237"/>
      <c r="L821" s="242"/>
      <c r="M821" s="243"/>
      <c r="N821" s="244"/>
      <c r="O821" s="244"/>
      <c r="P821" s="244"/>
      <c r="Q821" s="244"/>
      <c r="R821" s="244"/>
      <c r="S821" s="244"/>
      <c r="T821" s="245"/>
      <c r="AT821" s="246" t="s">
        <v>287</v>
      </c>
      <c r="AU821" s="246" t="s">
        <v>90</v>
      </c>
      <c r="AV821" s="12" t="s">
        <v>90</v>
      </c>
      <c r="AW821" s="12" t="s">
        <v>40</v>
      </c>
      <c r="AX821" s="12" t="s">
        <v>79</v>
      </c>
      <c r="AY821" s="246" t="s">
        <v>174</v>
      </c>
    </row>
    <row r="822" s="12" customFormat="1">
      <c r="B822" s="236"/>
      <c r="C822" s="237"/>
      <c r="D822" s="230" t="s">
        <v>287</v>
      </c>
      <c r="E822" s="238" t="s">
        <v>1</v>
      </c>
      <c r="F822" s="239" t="s">
        <v>2081</v>
      </c>
      <c r="G822" s="237"/>
      <c r="H822" s="240">
        <v>2</v>
      </c>
      <c r="I822" s="241"/>
      <c r="J822" s="237"/>
      <c r="K822" s="237"/>
      <c r="L822" s="242"/>
      <c r="M822" s="243"/>
      <c r="N822" s="244"/>
      <c r="O822" s="244"/>
      <c r="P822" s="244"/>
      <c r="Q822" s="244"/>
      <c r="R822" s="244"/>
      <c r="S822" s="244"/>
      <c r="T822" s="245"/>
      <c r="AT822" s="246" t="s">
        <v>287</v>
      </c>
      <c r="AU822" s="246" t="s">
        <v>90</v>
      </c>
      <c r="AV822" s="12" t="s">
        <v>90</v>
      </c>
      <c r="AW822" s="12" t="s">
        <v>40</v>
      </c>
      <c r="AX822" s="12" t="s">
        <v>79</v>
      </c>
      <c r="AY822" s="246" t="s">
        <v>174</v>
      </c>
    </row>
    <row r="823" s="12" customFormat="1">
      <c r="B823" s="236"/>
      <c r="C823" s="237"/>
      <c r="D823" s="230" t="s">
        <v>287</v>
      </c>
      <c r="E823" s="238" t="s">
        <v>1</v>
      </c>
      <c r="F823" s="239" t="s">
        <v>2082</v>
      </c>
      <c r="G823" s="237"/>
      <c r="H823" s="240">
        <v>2</v>
      </c>
      <c r="I823" s="241"/>
      <c r="J823" s="237"/>
      <c r="K823" s="237"/>
      <c r="L823" s="242"/>
      <c r="M823" s="243"/>
      <c r="N823" s="244"/>
      <c r="O823" s="244"/>
      <c r="P823" s="244"/>
      <c r="Q823" s="244"/>
      <c r="R823" s="244"/>
      <c r="S823" s="244"/>
      <c r="T823" s="245"/>
      <c r="AT823" s="246" t="s">
        <v>287</v>
      </c>
      <c r="AU823" s="246" t="s">
        <v>90</v>
      </c>
      <c r="AV823" s="12" t="s">
        <v>90</v>
      </c>
      <c r="AW823" s="12" t="s">
        <v>40</v>
      </c>
      <c r="AX823" s="12" t="s">
        <v>79</v>
      </c>
      <c r="AY823" s="246" t="s">
        <v>174</v>
      </c>
    </row>
    <row r="824" s="1" customFormat="1" ht="16.5" customHeight="1">
      <c r="B824" s="37"/>
      <c r="C824" s="247" t="s">
        <v>2087</v>
      </c>
      <c r="D824" s="247" t="s">
        <v>312</v>
      </c>
      <c r="E824" s="248" t="s">
        <v>2088</v>
      </c>
      <c r="F824" s="249" t="s">
        <v>2089</v>
      </c>
      <c r="G824" s="250" t="s">
        <v>320</v>
      </c>
      <c r="H824" s="251">
        <v>2</v>
      </c>
      <c r="I824" s="252"/>
      <c r="J824" s="253">
        <f>ROUND(I824*H824,2)</f>
        <v>0</v>
      </c>
      <c r="K824" s="249" t="s">
        <v>1</v>
      </c>
      <c r="L824" s="254"/>
      <c r="M824" s="255" t="s">
        <v>1</v>
      </c>
      <c r="N824" s="256" t="s">
        <v>50</v>
      </c>
      <c r="O824" s="78"/>
      <c r="P824" s="227">
        <f>O824*H824</f>
        <v>0</v>
      </c>
      <c r="Q824" s="227">
        <v>0.00107</v>
      </c>
      <c r="R824" s="227">
        <f>Q824*H824</f>
        <v>0.00214</v>
      </c>
      <c r="S824" s="227">
        <v>0</v>
      </c>
      <c r="T824" s="228">
        <f>S824*H824</f>
        <v>0</v>
      </c>
      <c r="AR824" s="15" t="s">
        <v>209</v>
      </c>
      <c r="AT824" s="15" t="s">
        <v>312</v>
      </c>
      <c r="AU824" s="15" t="s">
        <v>90</v>
      </c>
      <c r="AY824" s="15" t="s">
        <v>174</v>
      </c>
      <c r="BE824" s="229">
        <f>IF(N824="základní",J824,0)</f>
        <v>0</v>
      </c>
      <c r="BF824" s="229">
        <f>IF(N824="snížená",J824,0)</f>
        <v>0</v>
      </c>
      <c r="BG824" s="229">
        <f>IF(N824="zákl. přenesená",J824,0)</f>
        <v>0</v>
      </c>
      <c r="BH824" s="229">
        <f>IF(N824="sníž. přenesená",J824,0)</f>
        <v>0</v>
      </c>
      <c r="BI824" s="229">
        <f>IF(N824="nulová",J824,0)</f>
        <v>0</v>
      </c>
      <c r="BJ824" s="15" t="s">
        <v>87</v>
      </c>
      <c r="BK824" s="229">
        <f>ROUND(I824*H824,2)</f>
        <v>0</v>
      </c>
      <c r="BL824" s="15" t="s">
        <v>192</v>
      </c>
      <c r="BM824" s="15" t="s">
        <v>2090</v>
      </c>
    </row>
    <row r="825" s="1" customFormat="1">
      <c r="B825" s="37"/>
      <c r="C825" s="38"/>
      <c r="D825" s="230" t="s">
        <v>181</v>
      </c>
      <c r="E825" s="38"/>
      <c r="F825" s="231" t="s">
        <v>2089</v>
      </c>
      <c r="G825" s="38"/>
      <c r="H825" s="38"/>
      <c r="I825" s="142"/>
      <c r="J825" s="38"/>
      <c r="K825" s="38"/>
      <c r="L825" s="42"/>
      <c r="M825" s="232"/>
      <c r="N825" s="78"/>
      <c r="O825" s="78"/>
      <c r="P825" s="78"/>
      <c r="Q825" s="78"/>
      <c r="R825" s="78"/>
      <c r="S825" s="78"/>
      <c r="T825" s="79"/>
      <c r="AT825" s="15" t="s">
        <v>181</v>
      </c>
      <c r="AU825" s="15" t="s">
        <v>90</v>
      </c>
    </row>
    <row r="826" s="12" customFormat="1">
      <c r="B826" s="236"/>
      <c r="C826" s="237"/>
      <c r="D826" s="230" t="s">
        <v>287</v>
      </c>
      <c r="E826" s="238" t="s">
        <v>1</v>
      </c>
      <c r="F826" s="239" t="s">
        <v>2091</v>
      </c>
      <c r="G826" s="237"/>
      <c r="H826" s="240">
        <v>2</v>
      </c>
      <c r="I826" s="241"/>
      <c r="J826" s="237"/>
      <c r="K826" s="237"/>
      <c r="L826" s="242"/>
      <c r="M826" s="243"/>
      <c r="N826" s="244"/>
      <c r="O826" s="244"/>
      <c r="P826" s="244"/>
      <c r="Q826" s="244"/>
      <c r="R826" s="244"/>
      <c r="S826" s="244"/>
      <c r="T826" s="245"/>
      <c r="AT826" s="246" t="s">
        <v>287</v>
      </c>
      <c r="AU826" s="246" t="s">
        <v>90</v>
      </c>
      <c r="AV826" s="12" t="s">
        <v>90</v>
      </c>
      <c r="AW826" s="12" t="s">
        <v>40</v>
      </c>
      <c r="AX826" s="12" t="s">
        <v>87</v>
      </c>
      <c r="AY826" s="246" t="s">
        <v>174</v>
      </c>
    </row>
    <row r="827" s="1" customFormat="1" ht="16.5" customHeight="1">
      <c r="B827" s="37"/>
      <c r="C827" s="247" t="s">
        <v>2092</v>
      </c>
      <c r="D827" s="247" t="s">
        <v>312</v>
      </c>
      <c r="E827" s="248" t="s">
        <v>2093</v>
      </c>
      <c r="F827" s="249" t="s">
        <v>2094</v>
      </c>
      <c r="G827" s="250" t="s">
        <v>320</v>
      </c>
      <c r="H827" s="251">
        <v>2</v>
      </c>
      <c r="I827" s="252"/>
      <c r="J827" s="253">
        <f>ROUND(I827*H827,2)</f>
        <v>0</v>
      </c>
      <c r="K827" s="249" t="s">
        <v>1</v>
      </c>
      <c r="L827" s="254"/>
      <c r="M827" s="255" t="s">
        <v>1</v>
      </c>
      <c r="N827" s="256" t="s">
        <v>50</v>
      </c>
      <c r="O827" s="78"/>
      <c r="P827" s="227">
        <f>O827*H827</f>
        <v>0</v>
      </c>
      <c r="Q827" s="227">
        <v>0.0040000000000000001</v>
      </c>
      <c r="R827" s="227">
        <f>Q827*H827</f>
        <v>0.0080000000000000002</v>
      </c>
      <c r="S827" s="227">
        <v>0</v>
      </c>
      <c r="T827" s="228">
        <f>S827*H827</f>
        <v>0</v>
      </c>
      <c r="AR827" s="15" t="s">
        <v>209</v>
      </c>
      <c r="AT827" s="15" t="s">
        <v>312</v>
      </c>
      <c r="AU827" s="15" t="s">
        <v>90</v>
      </c>
      <c r="AY827" s="15" t="s">
        <v>174</v>
      </c>
      <c r="BE827" s="229">
        <f>IF(N827="základní",J827,0)</f>
        <v>0</v>
      </c>
      <c r="BF827" s="229">
        <f>IF(N827="snížená",J827,0)</f>
        <v>0</v>
      </c>
      <c r="BG827" s="229">
        <f>IF(N827="zákl. přenesená",J827,0)</f>
        <v>0</v>
      </c>
      <c r="BH827" s="229">
        <f>IF(N827="sníž. přenesená",J827,0)</f>
        <v>0</v>
      </c>
      <c r="BI827" s="229">
        <f>IF(N827="nulová",J827,0)</f>
        <v>0</v>
      </c>
      <c r="BJ827" s="15" t="s">
        <v>87</v>
      </c>
      <c r="BK827" s="229">
        <f>ROUND(I827*H827,2)</f>
        <v>0</v>
      </c>
      <c r="BL827" s="15" t="s">
        <v>192</v>
      </c>
      <c r="BM827" s="15" t="s">
        <v>2095</v>
      </c>
    </row>
    <row r="828" s="1" customFormat="1">
      <c r="B828" s="37"/>
      <c r="C828" s="38"/>
      <c r="D828" s="230" t="s">
        <v>181</v>
      </c>
      <c r="E828" s="38"/>
      <c r="F828" s="231" t="s">
        <v>2096</v>
      </c>
      <c r="G828" s="38"/>
      <c r="H828" s="38"/>
      <c r="I828" s="142"/>
      <c r="J828" s="38"/>
      <c r="K828" s="38"/>
      <c r="L828" s="42"/>
      <c r="M828" s="232"/>
      <c r="N828" s="78"/>
      <c r="O828" s="78"/>
      <c r="P828" s="78"/>
      <c r="Q828" s="78"/>
      <c r="R828" s="78"/>
      <c r="S828" s="78"/>
      <c r="T828" s="79"/>
      <c r="AT828" s="15" t="s">
        <v>181</v>
      </c>
      <c r="AU828" s="15" t="s">
        <v>90</v>
      </c>
    </row>
    <row r="829" s="12" customFormat="1">
      <c r="B829" s="236"/>
      <c r="C829" s="237"/>
      <c r="D829" s="230" t="s">
        <v>287</v>
      </c>
      <c r="E829" s="238" t="s">
        <v>1</v>
      </c>
      <c r="F829" s="239" t="s">
        <v>2091</v>
      </c>
      <c r="G829" s="237"/>
      <c r="H829" s="240">
        <v>2</v>
      </c>
      <c r="I829" s="241"/>
      <c r="J829" s="237"/>
      <c r="K829" s="237"/>
      <c r="L829" s="242"/>
      <c r="M829" s="243"/>
      <c r="N829" s="244"/>
      <c r="O829" s="244"/>
      <c r="P829" s="244"/>
      <c r="Q829" s="244"/>
      <c r="R829" s="244"/>
      <c r="S829" s="244"/>
      <c r="T829" s="245"/>
      <c r="AT829" s="246" t="s">
        <v>287</v>
      </c>
      <c r="AU829" s="246" t="s">
        <v>90</v>
      </c>
      <c r="AV829" s="12" t="s">
        <v>90</v>
      </c>
      <c r="AW829" s="12" t="s">
        <v>40</v>
      </c>
      <c r="AX829" s="12" t="s">
        <v>87</v>
      </c>
      <c r="AY829" s="246" t="s">
        <v>174</v>
      </c>
    </row>
    <row r="830" s="1" customFormat="1" ht="16.5" customHeight="1">
      <c r="B830" s="37"/>
      <c r="C830" s="247" t="s">
        <v>2097</v>
      </c>
      <c r="D830" s="247" t="s">
        <v>312</v>
      </c>
      <c r="E830" s="248" t="s">
        <v>2098</v>
      </c>
      <c r="F830" s="249" t="s">
        <v>2099</v>
      </c>
      <c r="G830" s="250" t="s">
        <v>320</v>
      </c>
      <c r="H830" s="251">
        <v>2</v>
      </c>
      <c r="I830" s="252"/>
      <c r="J830" s="253">
        <f>ROUND(I830*H830,2)</f>
        <v>0</v>
      </c>
      <c r="K830" s="249" t="s">
        <v>1</v>
      </c>
      <c r="L830" s="254"/>
      <c r="M830" s="255" t="s">
        <v>1</v>
      </c>
      <c r="N830" s="256" t="s">
        <v>50</v>
      </c>
      <c r="O830" s="78"/>
      <c r="P830" s="227">
        <f>O830*H830</f>
        <v>0</v>
      </c>
      <c r="Q830" s="227">
        <v>0.0040000000000000001</v>
      </c>
      <c r="R830" s="227">
        <f>Q830*H830</f>
        <v>0.0080000000000000002</v>
      </c>
      <c r="S830" s="227">
        <v>0</v>
      </c>
      <c r="T830" s="228">
        <f>S830*H830</f>
        <v>0</v>
      </c>
      <c r="AR830" s="15" t="s">
        <v>209</v>
      </c>
      <c r="AT830" s="15" t="s">
        <v>312</v>
      </c>
      <c r="AU830" s="15" t="s">
        <v>90</v>
      </c>
      <c r="AY830" s="15" t="s">
        <v>174</v>
      </c>
      <c r="BE830" s="229">
        <f>IF(N830="základní",J830,0)</f>
        <v>0</v>
      </c>
      <c r="BF830" s="229">
        <f>IF(N830="snížená",J830,0)</f>
        <v>0</v>
      </c>
      <c r="BG830" s="229">
        <f>IF(N830="zákl. přenesená",J830,0)</f>
        <v>0</v>
      </c>
      <c r="BH830" s="229">
        <f>IF(N830="sníž. přenesená",J830,0)</f>
        <v>0</v>
      </c>
      <c r="BI830" s="229">
        <f>IF(N830="nulová",J830,0)</f>
        <v>0</v>
      </c>
      <c r="BJ830" s="15" t="s">
        <v>87</v>
      </c>
      <c r="BK830" s="229">
        <f>ROUND(I830*H830,2)</f>
        <v>0</v>
      </c>
      <c r="BL830" s="15" t="s">
        <v>192</v>
      </c>
      <c r="BM830" s="15" t="s">
        <v>2100</v>
      </c>
    </row>
    <row r="831" s="1" customFormat="1">
      <c r="B831" s="37"/>
      <c r="C831" s="38"/>
      <c r="D831" s="230" t="s">
        <v>181</v>
      </c>
      <c r="E831" s="38"/>
      <c r="F831" s="231" t="s">
        <v>2099</v>
      </c>
      <c r="G831" s="38"/>
      <c r="H831" s="38"/>
      <c r="I831" s="142"/>
      <c r="J831" s="38"/>
      <c r="K831" s="38"/>
      <c r="L831" s="42"/>
      <c r="M831" s="232"/>
      <c r="N831" s="78"/>
      <c r="O831" s="78"/>
      <c r="P831" s="78"/>
      <c r="Q831" s="78"/>
      <c r="R831" s="78"/>
      <c r="S831" s="78"/>
      <c r="T831" s="79"/>
      <c r="AT831" s="15" t="s">
        <v>181</v>
      </c>
      <c r="AU831" s="15" t="s">
        <v>90</v>
      </c>
    </row>
    <row r="832" s="12" customFormat="1">
      <c r="B832" s="236"/>
      <c r="C832" s="237"/>
      <c r="D832" s="230" t="s">
        <v>287</v>
      </c>
      <c r="E832" s="238" t="s">
        <v>1</v>
      </c>
      <c r="F832" s="239" t="s">
        <v>2101</v>
      </c>
      <c r="G832" s="237"/>
      <c r="H832" s="240">
        <v>2</v>
      </c>
      <c r="I832" s="241"/>
      <c r="J832" s="237"/>
      <c r="K832" s="237"/>
      <c r="L832" s="242"/>
      <c r="M832" s="243"/>
      <c r="N832" s="244"/>
      <c r="O832" s="244"/>
      <c r="P832" s="244"/>
      <c r="Q832" s="244"/>
      <c r="R832" s="244"/>
      <c r="S832" s="244"/>
      <c r="T832" s="245"/>
      <c r="AT832" s="246" t="s">
        <v>287</v>
      </c>
      <c r="AU832" s="246" t="s">
        <v>90</v>
      </c>
      <c r="AV832" s="12" t="s">
        <v>90</v>
      </c>
      <c r="AW832" s="12" t="s">
        <v>40</v>
      </c>
      <c r="AX832" s="12" t="s">
        <v>79</v>
      </c>
      <c r="AY832" s="246" t="s">
        <v>174</v>
      </c>
    </row>
    <row r="833" s="1" customFormat="1" ht="16.5" customHeight="1">
      <c r="B833" s="37"/>
      <c r="C833" s="247" t="s">
        <v>2102</v>
      </c>
      <c r="D833" s="247" t="s">
        <v>312</v>
      </c>
      <c r="E833" s="248" t="s">
        <v>2103</v>
      </c>
      <c r="F833" s="249" t="s">
        <v>2104</v>
      </c>
      <c r="G833" s="250" t="s">
        <v>320</v>
      </c>
      <c r="H833" s="251">
        <v>2</v>
      </c>
      <c r="I833" s="252"/>
      <c r="J833" s="253">
        <f>ROUND(I833*H833,2)</f>
        <v>0</v>
      </c>
      <c r="K833" s="249" t="s">
        <v>1</v>
      </c>
      <c r="L833" s="254"/>
      <c r="M833" s="255" t="s">
        <v>1</v>
      </c>
      <c r="N833" s="256" t="s">
        <v>50</v>
      </c>
      <c r="O833" s="78"/>
      <c r="P833" s="227">
        <f>O833*H833</f>
        <v>0</v>
      </c>
      <c r="Q833" s="227">
        <v>0.00056999999999999998</v>
      </c>
      <c r="R833" s="227">
        <f>Q833*H833</f>
        <v>0.00114</v>
      </c>
      <c r="S833" s="227">
        <v>0</v>
      </c>
      <c r="T833" s="228">
        <f>S833*H833</f>
        <v>0</v>
      </c>
      <c r="AR833" s="15" t="s">
        <v>209</v>
      </c>
      <c r="AT833" s="15" t="s">
        <v>312</v>
      </c>
      <c r="AU833" s="15" t="s">
        <v>90</v>
      </c>
      <c r="AY833" s="15" t="s">
        <v>174</v>
      </c>
      <c r="BE833" s="229">
        <f>IF(N833="základní",J833,0)</f>
        <v>0</v>
      </c>
      <c r="BF833" s="229">
        <f>IF(N833="snížená",J833,0)</f>
        <v>0</v>
      </c>
      <c r="BG833" s="229">
        <f>IF(N833="zákl. přenesená",J833,0)</f>
        <v>0</v>
      </c>
      <c r="BH833" s="229">
        <f>IF(N833="sníž. přenesená",J833,0)</f>
        <v>0</v>
      </c>
      <c r="BI833" s="229">
        <f>IF(N833="nulová",J833,0)</f>
        <v>0</v>
      </c>
      <c r="BJ833" s="15" t="s">
        <v>87</v>
      </c>
      <c r="BK833" s="229">
        <f>ROUND(I833*H833,2)</f>
        <v>0</v>
      </c>
      <c r="BL833" s="15" t="s">
        <v>192</v>
      </c>
      <c r="BM833" s="15" t="s">
        <v>2105</v>
      </c>
    </row>
    <row r="834" s="1" customFormat="1">
      <c r="B834" s="37"/>
      <c r="C834" s="38"/>
      <c r="D834" s="230" t="s">
        <v>181</v>
      </c>
      <c r="E834" s="38"/>
      <c r="F834" s="231" t="s">
        <v>2104</v>
      </c>
      <c r="G834" s="38"/>
      <c r="H834" s="38"/>
      <c r="I834" s="142"/>
      <c r="J834" s="38"/>
      <c r="K834" s="38"/>
      <c r="L834" s="42"/>
      <c r="M834" s="232"/>
      <c r="N834" s="78"/>
      <c r="O834" s="78"/>
      <c r="P834" s="78"/>
      <c r="Q834" s="78"/>
      <c r="R834" s="78"/>
      <c r="S834" s="78"/>
      <c r="T834" s="79"/>
      <c r="AT834" s="15" t="s">
        <v>181</v>
      </c>
      <c r="AU834" s="15" t="s">
        <v>90</v>
      </c>
    </row>
    <row r="835" s="12" customFormat="1">
      <c r="B835" s="236"/>
      <c r="C835" s="237"/>
      <c r="D835" s="230" t="s">
        <v>287</v>
      </c>
      <c r="E835" s="238" t="s">
        <v>1</v>
      </c>
      <c r="F835" s="239" t="s">
        <v>2101</v>
      </c>
      <c r="G835" s="237"/>
      <c r="H835" s="240">
        <v>2</v>
      </c>
      <c r="I835" s="241"/>
      <c r="J835" s="237"/>
      <c r="K835" s="237"/>
      <c r="L835" s="242"/>
      <c r="M835" s="243"/>
      <c r="N835" s="244"/>
      <c r="O835" s="244"/>
      <c r="P835" s="244"/>
      <c r="Q835" s="244"/>
      <c r="R835" s="244"/>
      <c r="S835" s="244"/>
      <c r="T835" s="245"/>
      <c r="AT835" s="246" t="s">
        <v>287</v>
      </c>
      <c r="AU835" s="246" t="s">
        <v>90</v>
      </c>
      <c r="AV835" s="12" t="s">
        <v>90</v>
      </c>
      <c r="AW835" s="12" t="s">
        <v>40</v>
      </c>
      <c r="AX835" s="12" t="s">
        <v>79</v>
      </c>
      <c r="AY835" s="246" t="s">
        <v>174</v>
      </c>
    </row>
    <row r="836" s="1" customFormat="1" ht="16.5" customHeight="1">
      <c r="B836" s="37"/>
      <c r="C836" s="247" t="s">
        <v>635</v>
      </c>
      <c r="D836" s="247" t="s">
        <v>312</v>
      </c>
      <c r="E836" s="248" t="s">
        <v>2106</v>
      </c>
      <c r="F836" s="249" t="s">
        <v>2107</v>
      </c>
      <c r="G836" s="250" t="s">
        <v>320</v>
      </c>
      <c r="H836" s="251">
        <v>10</v>
      </c>
      <c r="I836" s="252"/>
      <c r="J836" s="253">
        <f>ROUND(I836*H836,2)</f>
        <v>0</v>
      </c>
      <c r="K836" s="249" t="s">
        <v>1</v>
      </c>
      <c r="L836" s="254"/>
      <c r="M836" s="255" t="s">
        <v>1</v>
      </c>
      <c r="N836" s="256" t="s">
        <v>50</v>
      </c>
      <c r="O836" s="78"/>
      <c r="P836" s="227">
        <f>O836*H836</f>
        <v>0</v>
      </c>
      <c r="Q836" s="227">
        <v>0.0013500000000000001</v>
      </c>
      <c r="R836" s="227">
        <f>Q836*H836</f>
        <v>0.013500000000000002</v>
      </c>
      <c r="S836" s="227">
        <v>0</v>
      </c>
      <c r="T836" s="228">
        <f>S836*H836</f>
        <v>0</v>
      </c>
      <c r="AR836" s="15" t="s">
        <v>209</v>
      </c>
      <c r="AT836" s="15" t="s">
        <v>312</v>
      </c>
      <c r="AU836" s="15" t="s">
        <v>90</v>
      </c>
      <c r="AY836" s="15" t="s">
        <v>174</v>
      </c>
      <c r="BE836" s="229">
        <f>IF(N836="základní",J836,0)</f>
        <v>0</v>
      </c>
      <c r="BF836" s="229">
        <f>IF(N836="snížená",J836,0)</f>
        <v>0</v>
      </c>
      <c r="BG836" s="229">
        <f>IF(N836="zákl. přenesená",J836,0)</f>
        <v>0</v>
      </c>
      <c r="BH836" s="229">
        <f>IF(N836="sníž. přenesená",J836,0)</f>
        <v>0</v>
      </c>
      <c r="BI836" s="229">
        <f>IF(N836="nulová",J836,0)</f>
        <v>0</v>
      </c>
      <c r="BJ836" s="15" t="s">
        <v>87</v>
      </c>
      <c r="BK836" s="229">
        <f>ROUND(I836*H836,2)</f>
        <v>0</v>
      </c>
      <c r="BL836" s="15" t="s">
        <v>192</v>
      </c>
      <c r="BM836" s="15" t="s">
        <v>2108</v>
      </c>
    </row>
    <row r="837" s="1" customFormat="1">
      <c r="B837" s="37"/>
      <c r="C837" s="38"/>
      <c r="D837" s="230" t="s">
        <v>181</v>
      </c>
      <c r="E837" s="38"/>
      <c r="F837" s="231" t="s">
        <v>2107</v>
      </c>
      <c r="G837" s="38"/>
      <c r="H837" s="38"/>
      <c r="I837" s="142"/>
      <c r="J837" s="38"/>
      <c r="K837" s="38"/>
      <c r="L837" s="42"/>
      <c r="M837" s="232"/>
      <c r="N837" s="78"/>
      <c r="O837" s="78"/>
      <c r="P837" s="78"/>
      <c r="Q837" s="78"/>
      <c r="R837" s="78"/>
      <c r="S837" s="78"/>
      <c r="T837" s="79"/>
      <c r="AT837" s="15" t="s">
        <v>181</v>
      </c>
      <c r="AU837" s="15" t="s">
        <v>90</v>
      </c>
    </row>
    <row r="838" s="12" customFormat="1">
      <c r="B838" s="236"/>
      <c r="C838" s="237"/>
      <c r="D838" s="230" t="s">
        <v>287</v>
      </c>
      <c r="E838" s="238" t="s">
        <v>1</v>
      </c>
      <c r="F838" s="239" t="s">
        <v>2109</v>
      </c>
      <c r="G838" s="237"/>
      <c r="H838" s="240">
        <v>10</v>
      </c>
      <c r="I838" s="241"/>
      <c r="J838" s="237"/>
      <c r="K838" s="237"/>
      <c r="L838" s="242"/>
      <c r="M838" s="243"/>
      <c r="N838" s="244"/>
      <c r="O838" s="244"/>
      <c r="P838" s="244"/>
      <c r="Q838" s="244"/>
      <c r="R838" s="244"/>
      <c r="S838" s="244"/>
      <c r="T838" s="245"/>
      <c r="AT838" s="246" t="s">
        <v>287</v>
      </c>
      <c r="AU838" s="246" t="s">
        <v>90</v>
      </c>
      <c r="AV838" s="12" t="s">
        <v>90</v>
      </c>
      <c r="AW838" s="12" t="s">
        <v>40</v>
      </c>
      <c r="AX838" s="12" t="s">
        <v>87</v>
      </c>
      <c r="AY838" s="246" t="s">
        <v>174</v>
      </c>
    </row>
    <row r="839" s="1" customFormat="1" ht="16.5" customHeight="1">
      <c r="B839" s="37"/>
      <c r="C839" s="247" t="s">
        <v>640</v>
      </c>
      <c r="D839" s="247" t="s">
        <v>312</v>
      </c>
      <c r="E839" s="248" t="s">
        <v>2110</v>
      </c>
      <c r="F839" s="249" t="s">
        <v>2111</v>
      </c>
      <c r="G839" s="250" t="s">
        <v>320</v>
      </c>
      <c r="H839" s="251">
        <v>10</v>
      </c>
      <c r="I839" s="252"/>
      <c r="J839" s="253">
        <f>ROUND(I839*H839,2)</f>
        <v>0</v>
      </c>
      <c r="K839" s="249" t="s">
        <v>1</v>
      </c>
      <c r="L839" s="254"/>
      <c r="M839" s="255" t="s">
        <v>1</v>
      </c>
      <c r="N839" s="256" t="s">
        <v>50</v>
      </c>
      <c r="O839" s="78"/>
      <c r="P839" s="227">
        <f>O839*H839</f>
        <v>0</v>
      </c>
      <c r="Q839" s="227">
        <v>0.0040000000000000001</v>
      </c>
      <c r="R839" s="227">
        <f>Q839*H839</f>
        <v>0.040000000000000001</v>
      </c>
      <c r="S839" s="227">
        <v>0</v>
      </c>
      <c r="T839" s="228">
        <f>S839*H839</f>
        <v>0</v>
      </c>
      <c r="AR839" s="15" t="s">
        <v>209</v>
      </c>
      <c r="AT839" s="15" t="s">
        <v>312</v>
      </c>
      <c r="AU839" s="15" t="s">
        <v>90</v>
      </c>
      <c r="AY839" s="15" t="s">
        <v>174</v>
      </c>
      <c r="BE839" s="229">
        <f>IF(N839="základní",J839,0)</f>
        <v>0</v>
      </c>
      <c r="BF839" s="229">
        <f>IF(N839="snížená",J839,0)</f>
        <v>0</v>
      </c>
      <c r="BG839" s="229">
        <f>IF(N839="zákl. přenesená",J839,0)</f>
        <v>0</v>
      </c>
      <c r="BH839" s="229">
        <f>IF(N839="sníž. přenesená",J839,0)</f>
        <v>0</v>
      </c>
      <c r="BI839" s="229">
        <f>IF(N839="nulová",J839,0)</f>
        <v>0</v>
      </c>
      <c r="BJ839" s="15" t="s">
        <v>87</v>
      </c>
      <c r="BK839" s="229">
        <f>ROUND(I839*H839,2)</f>
        <v>0</v>
      </c>
      <c r="BL839" s="15" t="s">
        <v>192</v>
      </c>
      <c r="BM839" s="15" t="s">
        <v>2112</v>
      </c>
    </row>
    <row r="840" s="1" customFormat="1">
      <c r="B840" s="37"/>
      <c r="C840" s="38"/>
      <c r="D840" s="230" t="s">
        <v>181</v>
      </c>
      <c r="E840" s="38"/>
      <c r="F840" s="231" t="s">
        <v>2111</v>
      </c>
      <c r="G840" s="38"/>
      <c r="H840" s="38"/>
      <c r="I840" s="142"/>
      <c r="J840" s="38"/>
      <c r="K840" s="38"/>
      <c r="L840" s="42"/>
      <c r="M840" s="232"/>
      <c r="N840" s="78"/>
      <c r="O840" s="78"/>
      <c r="P840" s="78"/>
      <c r="Q840" s="78"/>
      <c r="R840" s="78"/>
      <c r="S840" s="78"/>
      <c r="T840" s="79"/>
      <c r="AT840" s="15" t="s">
        <v>181</v>
      </c>
      <c r="AU840" s="15" t="s">
        <v>90</v>
      </c>
    </row>
    <row r="841" s="12" customFormat="1">
      <c r="B841" s="236"/>
      <c r="C841" s="237"/>
      <c r="D841" s="230" t="s">
        <v>287</v>
      </c>
      <c r="E841" s="238" t="s">
        <v>1</v>
      </c>
      <c r="F841" s="239" t="s">
        <v>2109</v>
      </c>
      <c r="G841" s="237"/>
      <c r="H841" s="240">
        <v>10</v>
      </c>
      <c r="I841" s="241"/>
      <c r="J841" s="237"/>
      <c r="K841" s="237"/>
      <c r="L841" s="242"/>
      <c r="M841" s="243"/>
      <c r="N841" s="244"/>
      <c r="O841" s="244"/>
      <c r="P841" s="244"/>
      <c r="Q841" s="244"/>
      <c r="R841" s="244"/>
      <c r="S841" s="244"/>
      <c r="T841" s="245"/>
      <c r="AT841" s="246" t="s">
        <v>287</v>
      </c>
      <c r="AU841" s="246" t="s">
        <v>90</v>
      </c>
      <c r="AV841" s="12" t="s">
        <v>90</v>
      </c>
      <c r="AW841" s="12" t="s">
        <v>40</v>
      </c>
      <c r="AX841" s="12" t="s">
        <v>87</v>
      </c>
      <c r="AY841" s="246" t="s">
        <v>174</v>
      </c>
    </row>
    <row r="842" s="1" customFormat="1" ht="16.5" customHeight="1">
      <c r="B842" s="37"/>
      <c r="C842" s="247" t="s">
        <v>644</v>
      </c>
      <c r="D842" s="247" t="s">
        <v>312</v>
      </c>
      <c r="E842" s="248" t="s">
        <v>2113</v>
      </c>
      <c r="F842" s="249" t="s">
        <v>2114</v>
      </c>
      <c r="G842" s="250" t="s">
        <v>320</v>
      </c>
      <c r="H842" s="251">
        <v>1</v>
      </c>
      <c r="I842" s="252"/>
      <c r="J842" s="253">
        <f>ROUND(I842*H842,2)</f>
        <v>0</v>
      </c>
      <c r="K842" s="249" t="s">
        <v>1</v>
      </c>
      <c r="L842" s="254"/>
      <c r="M842" s="255" t="s">
        <v>1</v>
      </c>
      <c r="N842" s="256" t="s">
        <v>50</v>
      </c>
      <c r="O842" s="78"/>
      <c r="P842" s="227">
        <f>O842*H842</f>
        <v>0</v>
      </c>
      <c r="Q842" s="227">
        <v>0.0060000000000000001</v>
      </c>
      <c r="R842" s="227">
        <f>Q842*H842</f>
        <v>0.0060000000000000001</v>
      </c>
      <c r="S842" s="227">
        <v>0</v>
      </c>
      <c r="T842" s="228">
        <f>S842*H842</f>
        <v>0</v>
      </c>
      <c r="AR842" s="15" t="s">
        <v>209</v>
      </c>
      <c r="AT842" s="15" t="s">
        <v>312</v>
      </c>
      <c r="AU842" s="15" t="s">
        <v>90</v>
      </c>
      <c r="AY842" s="15" t="s">
        <v>174</v>
      </c>
      <c r="BE842" s="229">
        <f>IF(N842="základní",J842,0)</f>
        <v>0</v>
      </c>
      <c r="BF842" s="229">
        <f>IF(N842="snížená",J842,0)</f>
        <v>0</v>
      </c>
      <c r="BG842" s="229">
        <f>IF(N842="zákl. přenesená",J842,0)</f>
        <v>0</v>
      </c>
      <c r="BH842" s="229">
        <f>IF(N842="sníž. přenesená",J842,0)</f>
        <v>0</v>
      </c>
      <c r="BI842" s="229">
        <f>IF(N842="nulová",J842,0)</f>
        <v>0</v>
      </c>
      <c r="BJ842" s="15" t="s">
        <v>87</v>
      </c>
      <c r="BK842" s="229">
        <f>ROUND(I842*H842,2)</f>
        <v>0</v>
      </c>
      <c r="BL842" s="15" t="s">
        <v>192</v>
      </c>
      <c r="BM842" s="15" t="s">
        <v>2115</v>
      </c>
    </row>
    <row r="843" s="1" customFormat="1">
      <c r="B843" s="37"/>
      <c r="C843" s="38"/>
      <c r="D843" s="230" t="s">
        <v>181</v>
      </c>
      <c r="E843" s="38"/>
      <c r="F843" s="231" t="s">
        <v>2114</v>
      </c>
      <c r="G843" s="38"/>
      <c r="H843" s="38"/>
      <c r="I843" s="142"/>
      <c r="J843" s="38"/>
      <c r="K843" s="38"/>
      <c r="L843" s="42"/>
      <c r="M843" s="232"/>
      <c r="N843" s="78"/>
      <c r="O843" s="78"/>
      <c r="P843" s="78"/>
      <c r="Q843" s="78"/>
      <c r="R843" s="78"/>
      <c r="S843" s="78"/>
      <c r="T843" s="79"/>
      <c r="AT843" s="15" t="s">
        <v>181</v>
      </c>
      <c r="AU843" s="15" t="s">
        <v>90</v>
      </c>
    </row>
    <row r="844" s="12" customFormat="1">
      <c r="B844" s="236"/>
      <c r="C844" s="237"/>
      <c r="D844" s="230" t="s">
        <v>287</v>
      </c>
      <c r="E844" s="238" t="s">
        <v>1</v>
      </c>
      <c r="F844" s="239" t="s">
        <v>2116</v>
      </c>
      <c r="G844" s="237"/>
      <c r="H844" s="240">
        <v>6</v>
      </c>
      <c r="I844" s="241"/>
      <c r="J844" s="237"/>
      <c r="K844" s="237"/>
      <c r="L844" s="242"/>
      <c r="M844" s="243"/>
      <c r="N844" s="244"/>
      <c r="O844" s="244"/>
      <c r="P844" s="244"/>
      <c r="Q844" s="244"/>
      <c r="R844" s="244"/>
      <c r="S844" s="244"/>
      <c r="T844" s="245"/>
      <c r="AT844" s="246" t="s">
        <v>287</v>
      </c>
      <c r="AU844" s="246" t="s">
        <v>90</v>
      </c>
      <c r="AV844" s="12" t="s">
        <v>90</v>
      </c>
      <c r="AW844" s="12" t="s">
        <v>40</v>
      </c>
      <c r="AX844" s="12" t="s">
        <v>79</v>
      </c>
      <c r="AY844" s="246" t="s">
        <v>174</v>
      </c>
    </row>
    <row r="845" s="12" customFormat="1">
      <c r="B845" s="236"/>
      <c r="C845" s="237"/>
      <c r="D845" s="230" t="s">
        <v>287</v>
      </c>
      <c r="E845" s="238" t="s">
        <v>1</v>
      </c>
      <c r="F845" s="239" t="s">
        <v>2117</v>
      </c>
      <c r="G845" s="237"/>
      <c r="H845" s="240">
        <v>1</v>
      </c>
      <c r="I845" s="241"/>
      <c r="J845" s="237"/>
      <c r="K845" s="237"/>
      <c r="L845" s="242"/>
      <c r="M845" s="243"/>
      <c r="N845" s="244"/>
      <c r="O845" s="244"/>
      <c r="P845" s="244"/>
      <c r="Q845" s="244"/>
      <c r="R845" s="244"/>
      <c r="S845" s="244"/>
      <c r="T845" s="245"/>
      <c r="AT845" s="246" t="s">
        <v>287</v>
      </c>
      <c r="AU845" s="246" t="s">
        <v>90</v>
      </c>
      <c r="AV845" s="12" t="s">
        <v>90</v>
      </c>
      <c r="AW845" s="12" t="s">
        <v>40</v>
      </c>
      <c r="AX845" s="12" t="s">
        <v>87</v>
      </c>
      <c r="AY845" s="246" t="s">
        <v>174</v>
      </c>
    </row>
    <row r="846" s="1" customFormat="1" ht="16.5" customHeight="1">
      <c r="B846" s="37"/>
      <c r="C846" s="247" t="s">
        <v>649</v>
      </c>
      <c r="D846" s="247" t="s">
        <v>312</v>
      </c>
      <c r="E846" s="248" t="s">
        <v>2118</v>
      </c>
      <c r="F846" s="249" t="s">
        <v>2119</v>
      </c>
      <c r="G846" s="250" t="s">
        <v>320</v>
      </c>
      <c r="H846" s="251">
        <v>39</v>
      </c>
      <c r="I846" s="252"/>
      <c r="J846" s="253">
        <f>ROUND(I846*H846,2)</f>
        <v>0</v>
      </c>
      <c r="K846" s="249" t="s">
        <v>274</v>
      </c>
      <c r="L846" s="254"/>
      <c r="M846" s="255" t="s">
        <v>1</v>
      </c>
      <c r="N846" s="256" t="s">
        <v>50</v>
      </c>
      <c r="O846" s="78"/>
      <c r="P846" s="227">
        <f>O846*H846</f>
        <v>0</v>
      </c>
      <c r="Q846" s="227">
        <v>0.029499999999999998</v>
      </c>
      <c r="R846" s="227">
        <f>Q846*H846</f>
        <v>1.1504999999999999</v>
      </c>
      <c r="S846" s="227">
        <v>0</v>
      </c>
      <c r="T846" s="228">
        <f>S846*H846</f>
        <v>0</v>
      </c>
      <c r="AR846" s="15" t="s">
        <v>209</v>
      </c>
      <c r="AT846" s="15" t="s">
        <v>312</v>
      </c>
      <c r="AU846" s="15" t="s">
        <v>90</v>
      </c>
      <c r="AY846" s="15" t="s">
        <v>174</v>
      </c>
      <c r="BE846" s="229">
        <f>IF(N846="základní",J846,0)</f>
        <v>0</v>
      </c>
      <c r="BF846" s="229">
        <f>IF(N846="snížená",J846,0)</f>
        <v>0</v>
      </c>
      <c r="BG846" s="229">
        <f>IF(N846="zákl. přenesená",J846,0)</f>
        <v>0</v>
      </c>
      <c r="BH846" s="229">
        <f>IF(N846="sníž. přenesená",J846,0)</f>
        <v>0</v>
      </c>
      <c r="BI846" s="229">
        <f>IF(N846="nulová",J846,0)</f>
        <v>0</v>
      </c>
      <c r="BJ846" s="15" t="s">
        <v>87</v>
      </c>
      <c r="BK846" s="229">
        <f>ROUND(I846*H846,2)</f>
        <v>0</v>
      </c>
      <c r="BL846" s="15" t="s">
        <v>192</v>
      </c>
      <c r="BM846" s="15" t="s">
        <v>2120</v>
      </c>
    </row>
    <row r="847" s="1" customFormat="1">
      <c r="B847" s="37"/>
      <c r="C847" s="38"/>
      <c r="D847" s="230" t="s">
        <v>181</v>
      </c>
      <c r="E847" s="38"/>
      <c r="F847" s="231" t="s">
        <v>2119</v>
      </c>
      <c r="G847" s="38"/>
      <c r="H847" s="38"/>
      <c r="I847" s="142"/>
      <c r="J847" s="38"/>
      <c r="K847" s="38"/>
      <c r="L847" s="42"/>
      <c r="M847" s="232"/>
      <c r="N847" s="78"/>
      <c r="O847" s="78"/>
      <c r="P847" s="78"/>
      <c r="Q847" s="78"/>
      <c r="R847" s="78"/>
      <c r="S847" s="78"/>
      <c r="T847" s="79"/>
      <c r="AT847" s="15" t="s">
        <v>181</v>
      </c>
      <c r="AU847" s="15" t="s">
        <v>90</v>
      </c>
    </row>
    <row r="848" s="12" customFormat="1">
      <c r="B848" s="236"/>
      <c r="C848" s="237"/>
      <c r="D848" s="230" t="s">
        <v>287</v>
      </c>
      <c r="E848" s="238" t="s">
        <v>1</v>
      </c>
      <c r="F848" s="239" t="s">
        <v>2121</v>
      </c>
      <c r="G848" s="237"/>
      <c r="H848" s="240">
        <v>12</v>
      </c>
      <c r="I848" s="241"/>
      <c r="J848" s="237"/>
      <c r="K848" s="237"/>
      <c r="L848" s="242"/>
      <c r="M848" s="243"/>
      <c r="N848" s="244"/>
      <c r="O848" s="244"/>
      <c r="P848" s="244"/>
      <c r="Q848" s="244"/>
      <c r="R848" s="244"/>
      <c r="S848" s="244"/>
      <c r="T848" s="245"/>
      <c r="AT848" s="246" t="s">
        <v>287</v>
      </c>
      <c r="AU848" s="246" t="s">
        <v>90</v>
      </c>
      <c r="AV848" s="12" t="s">
        <v>90</v>
      </c>
      <c r="AW848" s="12" t="s">
        <v>40</v>
      </c>
      <c r="AX848" s="12" t="s">
        <v>79</v>
      </c>
      <c r="AY848" s="246" t="s">
        <v>174</v>
      </c>
    </row>
    <row r="849" s="12" customFormat="1">
      <c r="B849" s="236"/>
      <c r="C849" s="237"/>
      <c r="D849" s="230" t="s">
        <v>287</v>
      </c>
      <c r="E849" s="238" t="s">
        <v>1</v>
      </c>
      <c r="F849" s="239" t="s">
        <v>2122</v>
      </c>
      <c r="G849" s="237"/>
      <c r="H849" s="240">
        <v>2</v>
      </c>
      <c r="I849" s="241"/>
      <c r="J849" s="237"/>
      <c r="K849" s="237"/>
      <c r="L849" s="242"/>
      <c r="M849" s="243"/>
      <c r="N849" s="244"/>
      <c r="O849" s="244"/>
      <c r="P849" s="244"/>
      <c r="Q849" s="244"/>
      <c r="R849" s="244"/>
      <c r="S849" s="244"/>
      <c r="T849" s="245"/>
      <c r="AT849" s="246" t="s">
        <v>287</v>
      </c>
      <c r="AU849" s="246" t="s">
        <v>90</v>
      </c>
      <c r="AV849" s="12" t="s">
        <v>90</v>
      </c>
      <c r="AW849" s="12" t="s">
        <v>40</v>
      </c>
      <c r="AX849" s="12" t="s">
        <v>79</v>
      </c>
      <c r="AY849" s="246" t="s">
        <v>174</v>
      </c>
    </row>
    <row r="850" s="12" customFormat="1">
      <c r="B850" s="236"/>
      <c r="C850" s="237"/>
      <c r="D850" s="230" t="s">
        <v>287</v>
      </c>
      <c r="E850" s="238" t="s">
        <v>1</v>
      </c>
      <c r="F850" s="239" t="s">
        <v>2123</v>
      </c>
      <c r="G850" s="237"/>
      <c r="H850" s="240">
        <v>2</v>
      </c>
      <c r="I850" s="241"/>
      <c r="J850" s="237"/>
      <c r="K850" s="237"/>
      <c r="L850" s="242"/>
      <c r="M850" s="243"/>
      <c r="N850" s="244"/>
      <c r="O850" s="244"/>
      <c r="P850" s="244"/>
      <c r="Q850" s="244"/>
      <c r="R850" s="244"/>
      <c r="S850" s="244"/>
      <c r="T850" s="245"/>
      <c r="AT850" s="246" t="s">
        <v>287</v>
      </c>
      <c r="AU850" s="246" t="s">
        <v>90</v>
      </c>
      <c r="AV850" s="12" t="s">
        <v>90</v>
      </c>
      <c r="AW850" s="12" t="s">
        <v>40</v>
      </c>
      <c r="AX850" s="12" t="s">
        <v>79</v>
      </c>
      <c r="AY850" s="246" t="s">
        <v>174</v>
      </c>
    </row>
    <row r="851" s="12" customFormat="1">
      <c r="B851" s="236"/>
      <c r="C851" s="237"/>
      <c r="D851" s="230" t="s">
        <v>287</v>
      </c>
      <c r="E851" s="238" t="s">
        <v>1</v>
      </c>
      <c r="F851" s="239" t="s">
        <v>2124</v>
      </c>
      <c r="G851" s="237"/>
      <c r="H851" s="240">
        <v>3</v>
      </c>
      <c r="I851" s="241"/>
      <c r="J851" s="237"/>
      <c r="K851" s="237"/>
      <c r="L851" s="242"/>
      <c r="M851" s="243"/>
      <c r="N851" s="244"/>
      <c r="O851" s="244"/>
      <c r="P851" s="244"/>
      <c r="Q851" s="244"/>
      <c r="R851" s="244"/>
      <c r="S851" s="244"/>
      <c r="T851" s="245"/>
      <c r="AT851" s="246" t="s">
        <v>287</v>
      </c>
      <c r="AU851" s="246" t="s">
        <v>90</v>
      </c>
      <c r="AV851" s="12" t="s">
        <v>90</v>
      </c>
      <c r="AW851" s="12" t="s">
        <v>40</v>
      </c>
      <c r="AX851" s="12" t="s">
        <v>79</v>
      </c>
      <c r="AY851" s="246" t="s">
        <v>174</v>
      </c>
    </row>
    <row r="852" s="12" customFormat="1">
      <c r="B852" s="236"/>
      <c r="C852" s="237"/>
      <c r="D852" s="230" t="s">
        <v>287</v>
      </c>
      <c r="E852" s="238" t="s">
        <v>1</v>
      </c>
      <c r="F852" s="239" t="s">
        <v>2013</v>
      </c>
      <c r="G852" s="237"/>
      <c r="H852" s="240">
        <v>3</v>
      </c>
      <c r="I852" s="241"/>
      <c r="J852" s="237"/>
      <c r="K852" s="237"/>
      <c r="L852" s="242"/>
      <c r="M852" s="243"/>
      <c r="N852" s="244"/>
      <c r="O852" s="244"/>
      <c r="P852" s="244"/>
      <c r="Q852" s="244"/>
      <c r="R852" s="244"/>
      <c r="S852" s="244"/>
      <c r="T852" s="245"/>
      <c r="AT852" s="246" t="s">
        <v>287</v>
      </c>
      <c r="AU852" s="246" t="s">
        <v>90</v>
      </c>
      <c r="AV852" s="12" t="s">
        <v>90</v>
      </c>
      <c r="AW852" s="12" t="s">
        <v>40</v>
      </c>
      <c r="AX852" s="12" t="s">
        <v>79</v>
      </c>
      <c r="AY852" s="246" t="s">
        <v>174</v>
      </c>
    </row>
    <row r="853" s="12" customFormat="1">
      <c r="B853" s="236"/>
      <c r="C853" s="237"/>
      <c r="D853" s="230" t="s">
        <v>287</v>
      </c>
      <c r="E853" s="238" t="s">
        <v>1</v>
      </c>
      <c r="F853" s="239" t="s">
        <v>2125</v>
      </c>
      <c r="G853" s="237"/>
      <c r="H853" s="240">
        <v>3</v>
      </c>
      <c r="I853" s="241"/>
      <c r="J853" s="237"/>
      <c r="K853" s="237"/>
      <c r="L853" s="242"/>
      <c r="M853" s="243"/>
      <c r="N853" s="244"/>
      <c r="O853" s="244"/>
      <c r="P853" s="244"/>
      <c r="Q853" s="244"/>
      <c r="R853" s="244"/>
      <c r="S853" s="244"/>
      <c r="T853" s="245"/>
      <c r="AT853" s="246" t="s">
        <v>287</v>
      </c>
      <c r="AU853" s="246" t="s">
        <v>90</v>
      </c>
      <c r="AV853" s="12" t="s">
        <v>90</v>
      </c>
      <c r="AW853" s="12" t="s">
        <v>40</v>
      </c>
      <c r="AX853" s="12" t="s">
        <v>79</v>
      </c>
      <c r="AY853" s="246" t="s">
        <v>174</v>
      </c>
    </row>
    <row r="854" s="12" customFormat="1">
      <c r="B854" s="236"/>
      <c r="C854" s="237"/>
      <c r="D854" s="230" t="s">
        <v>287</v>
      </c>
      <c r="E854" s="238" t="s">
        <v>1</v>
      </c>
      <c r="F854" s="239" t="s">
        <v>2126</v>
      </c>
      <c r="G854" s="237"/>
      <c r="H854" s="240">
        <v>2</v>
      </c>
      <c r="I854" s="241"/>
      <c r="J854" s="237"/>
      <c r="K854" s="237"/>
      <c r="L854" s="242"/>
      <c r="M854" s="243"/>
      <c r="N854" s="244"/>
      <c r="O854" s="244"/>
      <c r="P854" s="244"/>
      <c r="Q854" s="244"/>
      <c r="R854" s="244"/>
      <c r="S854" s="244"/>
      <c r="T854" s="245"/>
      <c r="AT854" s="246" t="s">
        <v>287</v>
      </c>
      <c r="AU854" s="246" t="s">
        <v>90</v>
      </c>
      <c r="AV854" s="12" t="s">
        <v>90</v>
      </c>
      <c r="AW854" s="12" t="s">
        <v>40</v>
      </c>
      <c r="AX854" s="12" t="s">
        <v>79</v>
      </c>
      <c r="AY854" s="246" t="s">
        <v>174</v>
      </c>
    </row>
    <row r="855" s="12" customFormat="1">
      <c r="B855" s="236"/>
      <c r="C855" s="237"/>
      <c r="D855" s="230" t="s">
        <v>287</v>
      </c>
      <c r="E855" s="238" t="s">
        <v>1</v>
      </c>
      <c r="F855" s="239" t="s">
        <v>2127</v>
      </c>
      <c r="G855" s="237"/>
      <c r="H855" s="240">
        <v>2</v>
      </c>
      <c r="I855" s="241"/>
      <c r="J855" s="237"/>
      <c r="K855" s="237"/>
      <c r="L855" s="242"/>
      <c r="M855" s="243"/>
      <c r="N855" s="244"/>
      <c r="O855" s="244"/>
      <c r="P855" s="244"/>
      <c r="Q855" s="244"/>
      <c r="R855" s="244"/>
      <c r="S855" s="244"/>
      <c r="T855" s="245"/>
      <c r="AT855" s="246" t="s">
        <v>287</v>
      </c>
      <c r="AU855" s="246" t="s">
        <v>90</v>
      </c>
      <c r="AV855" s="12" t="s">
        <v>90</v>
      </c>
      <c r="AW855" s="12" t="s">
        <v>40</v>
      </c>
      <c r="AX855" s="12" t="s">
        <v>79</v>
      </c>
      <c r="AY855" s="246" t="s">
        <v>174</v>
      </c>
    </row>
    <row r="856" s="12" customFormat="1">
      <c r="B856" s="236"/>
      <c r="C856" s="237"/>
      <c r="D856" s="230" t="s">
        <v>287</v>
      </c>
      <c r="E856" s="238" t="s">
        <v>1</v>
      </c>
      <c r="F856" s="239" t="s">
        <v>2128</v>
      </c>
      <c r="G856" s="237"/>
      <c r="H856" s="240">
        <v>2</v>
      </c>
      <c r="I856" s="241"/>
      <c r="J856" s="237"/>
      <c r="K856" s="237"/>
      <c r="L856" s="242"/>
      <c r="M856" s="243"/>
      <c r="N856" s="244"/>
      <c r="O856" s="244"/>
      <c r="P856" s="244"/>
      <c r="Q856" s="244"/>
      <c r="R856" s="244"/>
      <c r="S856" s="244"/>
      <c r="T856" s="245"/>
      <c r="AT856" s="246" t="s">
        <v>287</v>
      </c>
      <c r="AU856" s="246" t="s">
        <v>90</v>
      </c>
      <c r="AV856" s="12" t="s">
        <v>90</v>
      </c>
      <c r="AW856" s="12" t="s">
        <v>40</v>
      </c>
      <c r="AX856" s="12" t="s">
        <v>79</v>
      </c>
      <c r="AY856" s="246" t="s">
        <v>174</v>
      </c>
    </row>
    <row r="857" s="12" customFormat="1">
      <c r="B857" s="236"/>
      <c r="C857" s="237"/>
      <c r="D857" s="230" t="s">
        <v>287</v>
      </c>
      <c r="E857" s="238" t="s">
        <v>1</v>
      </c>
      <c r="F857" s="239" t="s">
        <v>2129</v>
      </c>
      <c r="G857" s="237"/>
      <c r="H857" s="240">
        <v>6</v>
      </c>
      <c r="I857" s="241"/>
      <c r="J857" s="237"/>
      <c r="K857" s="237"/>
      <c r="L857" s="242"/>
      <c r="M857" s="243"/>
      <c r="N857" s="244"/>
      <c r="O857" s="244"/>
      <c r="P857" s="244"/>
      <c r="Q857" s="244"/>
      <c r="R857" s="244"/>
      <c r="S857" s="244"/>
      <c r="T857" s="245"/>
      <c r="AT857" s="246" t="s">
        <v>287</v>
      </c>
      <c r="AU857" s="246" t="s">
        <v>90</v>
      </c>
      <c r="AV857" s="12" t="s">
        <v>90</v>
      </c>
      <c r="AW857" s="12" t="s">
        <v>40</v>
      </c>
      <c r="AX857" s="12" t="s">
        <v>79</v>
      </c>
      <c r="AY857" s="246" t="s">
        <v>174</v>
      </c>
    </row>
    <row r="858" s="12" customFormat="1">
      <c r="B858" s="236"/>
      <c r="C858" s="237"/>
      <c r="D858" s="230" t="s">
        <v>287</v>
      </c>
      <c r="E858" s="238" t="s">
        <v>1</v>
      </c>
      <c r="F858" s="239" t="s">
        <v>2130</v>
      </c>
      <c r="G858" s="237"/>
      <c r="H858" s="240">
        <v>2</v>
      </c>
      <c r="I858" s="241"/>
      <c r="J858" s="237"/>
      <c r="K858" s="237"/>
      <c r="L858" s="242"/>
      <c r="M858" s="243"/>
      <c r="N858" s="244"/>
      <c r="O858" s="244"/>
      <c r="P858" s="244"/>
      <c r="Q858" s="244"/>
      <c r="R858" s="244"/>
      <c r="S858" s="244"/>
      <c r="T858" s="245"/>
      <c r="AT858" s="246" t="s">
        <v>287</v>
      </c>
      <c r="AU858" s="246" t="s">
        <v>90</v>
      </c>
      <c r="AV858" s="12" t="s">
        <v>90</v>
      </c>
      <c r="AW858" s="12" t="s">
        <v>40</v>
      </c>
      <c r="AX858" s="12" t="s">
        <v>79</v>
      </c>
      <c r="AY858" s="246" t="s">
        <v>174</v>
      </c>
    </row>
    <row r="859" s="1" customFormat="1" ht="16.5" customHeight="1">
      <c r="B859" s="37"/>
      <c r="C859" s="218" t="s">
        <v>655</v>
      </c>
      <c r="D859" s="218" t="s">
        <v>175</v>
      </c>
      <c r="E859" s="219" t="s">
        <v>2131</v>
      </c>
      <c r="F859" s="220" t="s">
        <v>2132</v>
      </c>
      <c r="G859" s="221" t="s">
        <v>320</v>
      </c>
      <c r="H859" s="222">
        <v>39</v>
      </c>
      <c r="I859" s="223"/>
      <c r="J859" s="224">
        <f>ROUND(I859*H859,2)</f>
        <v>0</v>
      </c>
      <c r="K859" s="220" t="s">
        <v>274</v>
      </c>
      <c r="L859" s="42"/>
      <c r="M859" s="225" t="s">
        <v>1</v>
      </c>
      <c r="N859" s="226" t="s">
        <v>50</v>
      </c>
      <c r="O859" s="78"/>
      <c r="P859" s="227">
        <f>O859*H859</f>
        <v>0</v>
      </c>
      <c r="Q859" s="227">
        <v>0.32906000000000002</v>
      </c>
      <c r="R859" s="227">
        <f>Q859*H859</f>
        <v>12.833340000000002</v>
      </c>
      <c r="S859" s="227">
        <v>0</v>
      </c>
      <c r="T859" s="228">
        <f>S859*H859</f>
        <v>0</v>
      </c>
      <c r="AR859" s="15" t="s">
        <v>192</v>
      </c>
      <c r="AT859" s="15" t="s">
        <v>175</v>
      </c>
      <c r="AU859" s="15" t="s">
        <v>90</v>
      </c>
      <c r="AY859" s="15" t="s">
        <v>174</v>
      </c>
      <c r="BE859" s="229">
        <f>IF(N859="základní",J859,0)</f>
        <v>0</v>
      </c>
      <c r="BF859" s="229">
        <f>IF(N859="snížená",J859,0)</f>
        <v>0</v>
      </c>
      <c r="BG859" s="229">
        <f>IF(N859="zákl. přenesená",J859,0)</f>
        <v>0</v>
      </c>
      <c r="BH859" s="229">
        <f>IF(N859="sníž. přenesená",J859,0)</f>
        <v>0</v>
      </c>
      <c r="BI859" s="229">
        <f>IF(N859="nulová",J859,0)</f>
        <v>0</v>
      </c>
      <c r="BJ859" s="15" t="s">
        <v>87</v>
      </c>
      <c r="BK859" s="229">
        <f>ROUND(I859*H859,2)</f>
        <v>0</v>
      </c>
      <c r="BL859" s="15" t="s">
        <v>192</v>
      </c>
      <c r="BM859" s="15" t="s">
        <v>2133</v>
      </c>
    </row>
    <row r="860" s="1" customFormat="1">
      <c r="B860" s="37"/>
      <c r="C860" s="38"/>
      <c r="D860" s="230" t="s">
        <v>181</v>
      </c>
      <c r="E860" s="38"/>
      <c r="F860" s="231" t="s">
        <v>2132</v>
      </c>
      <c r="G860" s="38"/>
      <c r="H860" s="38"/>
      <c r="I860" s="142"/>
      <c r="J860" s="38"/>
      <c r="K860" s="38"/>
      <c r="L860" s="42"/>
      <c r="M860" s="232"/>
      <c r="N860" s="78"/>
      <c r="O860" s="78"/>
      <c r="P860" s="78"/>
      <c r="Q860" s="78"/>
      <c r="R860" s="78"/>
      <c r="S860" s="78"/>
      <c r="T860" s="79"/>
      <c r="AT860" s="15" t="s">
        <v>181</v>
      </c>
      <c r="AU860" s="15" t="s">
        <v>90</v>
      </c>
    </row>
    <row r="861" s="12" customFormat="1">
      <c r="B861" s="236"/>
      <c r="C861" s="237"/>
      <c r="D861" s="230" t="s">
        <v>287</v>
      </c>
      <c r="E861" s="238" t="s">
        <v>1</v>
      </c>
      <c r="F861" s="239" t="s">
        <v>2121</v>
      </c>
      <c r="G861" s="237"/>
      <c r="H861" s="240">
        <v>12</v>
      </c>
      <c r="I861" s="241"/>
      <c r="J861" s="237"/>
      <c r="K861" s="237"/>
      <c r="L861" s="242"/>
      <c r="M861" s="243"/>
      <c r="N861" s="244"/>
      <c r="O861" s="244"/>
      <c r="P861" s="244"/>
      <c r="Q861" s="244"/>
      <c r="R861" s="244"/>
      <c r="S861" s="244"/>
      <c r="T861" s="245"/>
      <c r="AT861" s="246" t="s">
        <v>287</v>
      </c>
      <c r="AU861" s="246" t="s">
        <v>90</v>
      </c>
      <c r="AV861" s="12" t="s">
        <v>90</v>
      </c>
      <c r="AW861" s="12" t="s">
        <v>40</v>
      </c>
      <c r="AX861" s="12" t="s">
        <v>79</v>
      </c>
      <c r="AY861" s="246" t="s">
        <v>174</v>
      </c>
    </row>
    <row r="862" s="12" customFormat="1">
      <c r="B862" s="236"/>
      <c r="C862" s="237"/>
      <c r="D862" s="230" t="s">
        <v>287</v>
      </c>
      <c r="E862" s="238" t="s">
        <v>1</v>
      </c>
      <c r="F862" s="239" t="s">
        <v>2122</v>
      </c>
      <c r="G862" s="237"/>
      <c r="H862" s="240">
        <v>2</v>
      </c>
      <c r="I862" s="241"/>
      <c r="J862" s="237"/>
      <c r="K862" s="237"/>
      <c r="L862" s="242"/>
      <c r="M862" s="243"/>
      <c r="N862" s="244"/>
      <c r="O862" s="244"/>
      <c r="P862" s="244"/>
      <c r="Q862" s="244"/>
      <c r="R862" s="244"/>
      <c r="S862" s="244"/>
      <c r="T862" s="245"/>
      <c r="AT862" s="246" t="s">
        <v>287</v>
      </c>
      <c r="AU862" s="246" t="s">
        <v>90</v>
      </c>
      <c r="AV862" s="12" t="s">
        <v>90</v>
      </c>
      <c r="AW862" s="12" t="s">
        <v>40</v>
      </c>
      <c r="AX862" s="12" t="s">
        <v>79</v>
      </c>
      <c r="AY862" s="246" t="s">
        <v>174</v>
      </c>
    </row>
    <row r="863" s="12" customFormat="1">
      <c r="B863" s="236"/>
      <c r="C863" s="237"/>
      <c r="D863" s="230" t="s">
        <v>287</v>
      </c>
      <c r="E863" s="238" t="s">
        <v>1</v>
      </c>
      <c r="F863" s="239" t="s">
        <v>2123</v>
      </c>
      <c r="G863" s="237"/>
      <c r="H863" s="240">
        <v>2</v>
      </c>
      <c r="I863" s="241"/>
      <c r="J863" s="237"/>
      <c r="K863" s="237"/>
      <c r="L863" s="242"/>
      <c r="M863" s="243"/>
      <c r="N863" s="244"/>
      <c r="O863" s="244"/>
      <c r="P863" s="244"/>
      <c r="Q863" s="244"/>
      <c r="R863" s="244"/>
      <c r="S863" s="244"/>
      <c r="T863" s="245"/>
      <c r="AT863" s="246" t="s">
        <v>287</v>
      </c>
      <c r="AU863" s="246" t="s">
        <v>90</v>
      </c>
      <c r="AV863" s="12" t="s">
        <v>90</v>
      </c>
      <c r="AW863" s="12" t="s">
        <v>40</v>
      </c>
      <c r="AX863" s="12" t="s">
        <v>79</v>
      </c>
      <c r="AY863" s="246" t="s">
        <v>174</v>
      </c>
    </row>
    <row r="864" s="12" customFormat="1">
      <c r="B864" s="236"/>
      <c r="C864" s="237"/>
      <c r="D864" s="230" t="s">
        <v>287</v>
      </c>
      <c r="E864" s="238" t="s">
        <v>1</v>
      </c>
      <c r="F864" s="239" t="s">
        <v>2124</v>
      </c>
      <c r="G864" s="237"/>
      <c r="H864" s="240">
        <v>3</v>
      </c>
      <c r="I864" s="241"/>
      <c r="J864" s="237"/>
      <c r="K864" s="237"/>
      <c r="L864" s="242"/>
      <c r="M864" s="243"/>
      <c r="N864" s="244"/>
      <c r="O864" s="244"/>
      <c r="P864" s="244"/>
      <c r="Q864" s="244"/>
      <c r="R864" s="244"/>
      <c r="S864" s="244"/>
      <c r="T864" s="245"/>
      <c r="AT864" s="246" t="s">
        <v>287</v>
      </c>
      <c r="AU864" s="246" t="s">
        <v>90</v>
      </c>
      <c r="AV864" s="12" t="s">
        <v>90</v>
      </c>
      <c r="AW864" s="12" t="s">
        <v>40</v>
      </c>
      <c r="AX864" s="12" t="s">
        <v>79</v>
      </c>
      <c r="AY864" s="246" t="s">
        <v>174</v>
      </c>
    </row>
    <row r="865" s="12" customFormat="1">
      <c r="B865" s="236"/>
      <c r="C865" s="237"/>
      <c r="D865" s="230" t="s">
        <v>287</v>
      </c>
      <c r="E865" s="238" t="s">
        <v>1</v>
      </c>
      <c r="F865" s="239" t="s">
        <v>2013</v>
      </c>
      <c r="G865" s="237"/>
      <c r="H865" s="240">
        <v>3</v>
      </c>
      <c r="I865" s="241"/>
      <c r="J865" s="237"/>
      <c r="K865" s="237"/>
      <c r="L865" s="242"/>
      <c r="M865" s="243"/>
      <c r="N865" s="244"/>
      <c r="O865" s="244"/>
      <c r="P865" s="244"/>
      <c r="Q865" s="244"/>
      <c r="R865" s="244"/>
      <c r="S865" s="244"/>
      <c r="T865" s="245"/>
      <c r="AT865" s="246" t="s">
        <v>287</v>
      </c>
      <c r="AU865" s="246" t="s">
        <v>90</v>
      </c>
      <c r="AV865" s="12" t="s">
        <v>90</v>
      </c>
      <c r="AW865" s="12" t="s">
        <v>40</v>
      </c>
      <c r="AX865" s="12" t="s">
        <v>79</v>
      </c>
      <c r="AY865" s="246" t="s">
        <v>174</v>
      </c>
    </row>
    <row r="866" s="12" customFormat="1">
      <c r="B866" s="236"/>
      <c r="C866" s="237"/>
      <c r="D866" s="230" t="s">
        <v>287</v>
      </c>
      <c r="E866" s="238" t="s">
        <v>1</v>
      </c>
      <c r="F866" s="239" t="s">
        <v>2125</v>
      </c>
      <c r="G866" s="237"/>
      <c r="H866" s="240">
        <v>3</v>
      </c>
      <c r="I866" s="241"/>
      <c r="J866" s="237"/>
      <c r="K866" s="237"/>
      <c r="L866" s="242"/>
      <c r="M866" s="243"/>
      <c r="N866" s="244"/>
      <c r="O866" s="244"/>
      <c r="P866" s="244"/>
      <c r="Q866" s="244"/>
      <c r="R866" s="244"/>
      <c r="S866" s="244"/>
      <c r="T866" s="245"/>
      <c r="AT866" s="246" t="s">
        <v>287</v>
      </c>
      <c r="AU866" s="246" t="s">
        <v>90</v>
      </c>
      <c r="AV866" s="12" t="s">
        <v>90</v>
      </c>
      <c r="AW866" s="12" t="s">
        <v>40</v>
      </c>
      <c r="AX866" s="12" t="s">
        <v>79</v>
      </c>
      <c r="AY866" s="246" t="s">
        <v>174</v>
      </c>
    </row>
    <row r="867" s="12" customFormat="1">
      <c r="B867" s="236"/>
      <c r="C867" s="237"/>
      <c r="D867" s="230" t="s">
        <v>287</v>
      </c>
      <c r="E867" s="238" t="s">
        <v>1</v>
      </c>
      <c r="F867" s="239" t="s">
        <v>2126</v>
      </c>
      <c r="G867" s="237"/>
      <c r="H867" s="240">
        <v>2</v>
      </c>
      <c r="I867" s="241"/>
      <c r="J867" s="237"/>
      <c r="K867" s="237"/>
      <c r="L867" s="242"/>
      <c r="M867" s="243"/>
      <c r="N867" s="244"/>
      <c r="O867" s="244"/>
      <c r="P867" s="244"/>
      <c r="Q867" s="244"/>
      <c r="R867" s="244"/>
      <c r="S867" s="244"/>
      <c r="T867" s="245"/>
      <c r="AT867" s="246" t="s">
        <v>287</v>
      </c>
      <c r="AU867" s="246" t="s">
        <v>90</v>
      </c>
      <c r="AV867" s="12" t="s">
        <v>90</v>
      </c>
      <c r="AW867" s="12" t="s">
        <v>40</v>
      </c>
      <c r="AX867" s="12" t="s">
        <v>79</v>
      </c>
      <c r="AY867" s="246" t="s">
        <v>174</v>
      </c>
    </row>
    <row r="868" s="12" customFormat="1">
      <c r="B868" s="236"/>
      <c r="C868" s="237"/>
      <c r="D868" s="230" t="s">
        <v>287</v>
      </c>
      <c r="E868" s="238" t="s">
        <v>1</v>
      </c>
      <c r="F868" s="239" t="s">
        <v>2127</v>
      </c>
      <c r="G868" s="237"/>
      <c r="H868" s="240">
        <v>2</v>
      </c>
      <c r="I868" s="241"/>
      <c r="J868" s="237"/>
      <c r="K868" s="237"/>
      <c r="L868" s="242"/>
      <c r="M868" s="243"/>
      <c r="N868" s="244"/>
      <c r="O868" s="244"/>
      <c r="P868" s="244"/>
      <c r="Q868" s="244"/>
      <c r="R868" s="244"/>
      <c r="S868" s="244"/>
      <c r="T868" s="245"/>
      <c r="AT868" s="246" t="s">
        <v>287</v>
      </c>
      <c r="AU868" s="246" t="s">
        <v>90</v>
      </c>
      <c r="AV868" s="12" t="s">
        <v>90</v>
      </c>
      <c r="AW868" s="12" t="s">
        <v>40</v>
      </c>
      <c r="AX868" s="12" t="s">
        <v>79</v>
      </c>
      <c r="AY868" s="246" t="s">
        <v>174</v>
      </c>
    </row>
    <row r="869" s="12" customFormat="1">
      <c r="B869" s="236"/>
      <c r="C869" s="237"/>
      <c r="D869" s="230" t="s">
        <v>287</v>
      </c>
      <c r="E869" s="238" t="s">
        <v>1</v>
      </c>
      <c r="F869" s="239" t="s">
        <v>2128</v>
      </c>
      <c r="G869" s="237"/>
      <c r="H869" s="240">
        <v>2</v>
      </c>
      <c r="I869" s="241"/>
      <c r="J869" s="237"/>
      <c r="K869" s="237"/>
      <c r="L869" s="242"/>
      <c r="M869" s="243"/>
      <c r="N869" s="244"/>
      <c r="O869" s="244"/>
      <c r="P869" s="244"/>
      <c r="Q869" s="244"/>
      <c r="R869" s="244"/>
      <c r="S869" s="244"/>
      <c r="T869" s="245"/>
      <c r="AT869" s="246" t="s">
        <v>287</v>
      </c>
      <c r="AU869" s="246" t="s">
        <v>90</v>
      </c>
      <c r="AV869" s="12" t="s">
        <v>90</v>
      </c>
      <c r="AW869" s="12" t="s">
        <v>40</v>
      </c>
      <c r="AX869" s="12" t="s">
        <v>79</v>
      </c>
      <c r="AY869" s="246" t="s">
        <v>174</v>
      </c>
    </row>
    <row r="870" s="12" customFormat="1">
      <c r="B870" s="236"/>
      <c r="C870" s="237"/>
      <c r="D870" s="230" t="s">
        <v>287</v>
      </c>
      <c r="E870" s="238" t="s">
        <v>1</v>
      </c>
      <c r="F870" s="239" t="s">
        <v>2129</v>
      </c>
      <c r="G870" s="237"/>
      <c r="H870" s="240">
        <v>6</v>
      </c>
      <c r="I870" s="241"/>
      <c r="J870" s="237"/>
      <c r="K870" s="237"/>
      <c r="L870" s="242"/>
      <c r="M870" s="243"/>
      <c r="N870" s="244"/>
      <c r="O870" s="244"/>
      <c r="P870" s="244"/>
      <c r="Q870" s="244"/>
      <c r="R870" s="244"/>
      <c r="S870" s="244"/>
      <c r="T870" s="245"/>
      <c r="AT870" s="246" t="s">
        <v>287</v>
      </c>
      <c r="AU870" s="246" t="s">
        <v>90</v>
      </c>
      <c r="AV870" s="12" t="s">
        <v>90</v>
      </c>
      <c r="AW870" s="12" t="s">
        <v>40</v>
      </c>
      <c r="AX870" s="12" t="s">
        <v>79</v>
      </c>
      <c r="AY870" s="246" t="s">
        <v>174</v>
      </c>
    </row>
    <row r="871" s="12" customFormat="1">
      <c r="B871" s="236"/>
      <c r="C871" s="237"/>
      <c r="D871" s="230" t="s">
        <v>287</v>
      </c>
      <c r="E871" s="238" t="s">
        <v>1</v>
      </c>
      <c r="F871" s="239" t="s">
        <v>2130</v>
      </c>
      <c r="G871" s="237"/>
      <c r="H871" s="240">
        <v>2</v>
      </c>
      <c r="I871" s="241"/>
      <c r="J871" s="237"/>
      <c r="K871" s="237"/>
      <c r="L871" s="242"/>
      <c r="M871" s="243"/>
      <c r="N871" s="244"/>
      <c r="O871" s="244"/>
      <c r="P871" s="244"/>
      <c r="Q871" s="244"/>
      <c r="R871" s="244"/>
      <c r="S871" s="244"/>
      <c r="T871" s="245"/>
      <c r="AT871" s="246" t="s">
        <v>287</v>
      </c>
      <c r="AU871" s="246" t="s">
        <v>90</v>
      </c>
      <c r="AV871" s="12" t="s">
        <v>90</v>
      </c>
      <c r="AW871" s="12" t="s">
        <v>40</v>
      </c>
      <c r="AX871" s="12" t="s">
        <v>79</v>
      </c>
      <c r="AY871" s="246" t="s">
        <v>174</v>
      </c>
    </row>
    <row r="872" s="1" customFormat="1" ht="16.5" customHeight="1">
      <c r="B872" s="37"/>
      <c r="C872" s="247" t="s">
        <v>661</v>
      </c>
      <c r="D872" s="247" t="s">
        <v>312</v>
      </c>
      <c r="E872" s="248" t="s">
        <v>2134</v>
      </c>
      <c r="F872" s="249" t="s">
        <v>2135</v>
      </c>
      <c r="G872" s="250" t="s">
        <v>320</v>
      </c>
      <c r="H872" s="251">
        <v>26</v>
      </c>
      <c r="I872" s="252"/>
      <c r="J872" s="253">
        <f>ROUND(I872*H872,2)</f>
        <v>0</v>
      </c>
      <c r="K872" s="249" t="s">
        <v>1</v>
      </c>
      <c r="L872" s="254"/>
      <c r="M872" s="255" t="s">
        <v>1</v>
      </c>
      <c r="N872" s="256" t="s">
        <v>50</v>
      </c>
      <c r="O872" s="78"/>
      <c r="P872" s="227">
        <f>O872*H872</f>
        <v>0</v>
      </c>
      <c r="Q872" s="227">
        <v>0.00018000000000000001</v>
      </c>
      <c r="R872" s="227">
        <f>Q872*H872</f>
        <v>0.0046800000000000001</v>
      </c>
      <c r="S872" s="227">
        <v>0</v>
      </c>
      <c r="T872" s="228">
        <f>S872*H872</f>
        <v>0</v>
      </c>
      <c r="AR872" s="15" t="s">
        <v>209</v>
      </c>
      <c r="AT872" s="15" t="s">
        <v>312</v>
      </c>
      <c r="AU872" s="15" t="s">
        <v>90</v>
      </c>
      <c r="AY872" s="15" t="s">
        <v>174</v>
      </c>
      <c r="BE872" s="229">
        <f>IF(N872="základní",J872,0)</f>
        <v>0</v>
      </c>
      <c r="BF872" s="229">
        <f>IF(N872="snížená",J872,0)</f>
        <v>0</v>
      </c>
      <c r="BG872" s="229">
        <f>IF(N872="zákl. přenesená",J872,0)</f>
        <v>0</v>
      </c>
      <c r="BH872" s="229">
        <f>IF(N872="sníž. přenesená",J872,0)</f>
        <v>0</v>
      </c>
      <c r="BI872" s="229">
        <f>IF(N872="nulová",J872,0)</f>
        <v>0</v>
      </c>
      <c r="BJ872" s="15" t="s">
        <v>87</v>
      </c>
      <c r="BK872" s="229">
        <f>ROUND(I872*H872,2)</f>
        <v>0</v>
      </c>
      <c r="BL872" s="15" t="s">
        <v>192</v>
      </c>
      <c r="BM872" s="15" t="s">
        <v>2136</v>
      </c>
    </row>
    <row r="873" s="1" customFormat="1">
      <c r="B873" s="37"/>
      <c r="C873" s="38"/>
      <c r="D873" s="230" t="s">
        <v>181</v>
      </c>
      <c r="E873" s="38"/>
      <c r="F873" s="231" t="s">
        <v>2137</v>
      </c>
      <c r="G873" s="38"/>
      <c r="H873" s="38"/>
      <c r="I873" s="142"/>
      <c r="J873" s="38"/>
      <c r="K873" s="38"/>
      <c r="L873" s="42"/>
      <c r="M873" s="232"/>
      <c r="N873" s="78"/>
      <c r="O873" s="78"/>
      <c r="P873" s="78"/>
      <c r="Q873" s="78"/>
      <c r="R873" s="78"/>
      <c r="S873" s="78"/>
      <c r="T873" s="79"/>
      <c r="AT873" s="15" t="s">
        <v>181</v>
      </c>
      <c r="AU873" s="15" t="s">
        <v>90</v>
      </c>
    </row>
    <row r="874" s="12" customFormat="1">
      <c r="B874" s="236"/>
      <c r="C874" s="237"/>
      <c r="D874" s="230" t="s">
        <v>287</v>
      </c>
      <c r="E874" s="238" t="s">
        <v>1</v>
      </c>
      <c r="F874" s="239" t="s">
        <v>2138</v>
      </c>
      <c r="G874" s="237"/>
      <c r="H874" s="240">
        <v>3</v>
      </c>
      <c r="I874" s="241"/>
      <c r="J874" s="237"/>
      <c r="K874" s="237"/>
      <c r="L874" s="242"/>
      <c r="M874" s="243"/>
      <c r="N874" s="244"/>
      <c r="O874" s="244"/>
      <c r="P874" s="244"/>
      <c r="Q874" s="244"/>
      <c r="R874" s="244"/>
      <c r="S874" s="244"/>
      <c r="T874" s="245"/>
      <c r="AT874" s="246" t="s">
        <v>287</v>
      </c>
      <c r="AU874" s="246" t="s">
        <v>90</v>
      </c>
      <c r="AV874" s="12" t="s">
        <v>90</v>
      </c>
      <c r="AW874" s="12" t="s">
        <v>40</v>
      </c>
      <c r="AX874" s="12" t="s">
        <v>79</v>
      </c>
      <c r="AY874" s="246" t="s">
        <v>174</v>
      </c>
    </row>
    <row r="875" s="12" customFormat="1">
      <c r="B875" s="236"/>
      <c r="C875" s="237"/>
      <c r="D875" s="230" t="s">
        <v>287</v>
      </c>
      <c r="E875" s="238" t="s">
        <v>1</v>
      </c>
      <c r="F875" s="239" t="s">
        <v>2122</v>
      </c>
      <c r="G875" s="237"/>
      <c r="H875" s="240">
        <v>2</v>
      </c>
      <c r="I875" s="241"/>
      <c r="J875" s="237"/>
      <c r="K875" s="237"/>
      <c r="L875" s="242"/>
      <c r="M875" s="243"/>
      <c r="N875" s="244"/>
      <c r="O875" s="244"/>
      <c r="P875" s="244"/>
      <c r="Q875" s="244"/>
      <c r="R875" s="244"/>
      <c r="S875" s="244"/>
      <c r="T875" s="245"/>
      <c r="AT875" s="246" t="s">
        <v>287</v>
      </c>
      <c r="AU875" s="246" t="s">
        <v>90</v>
      </c>
      <c r="AV875" s="12" t="s">
        <v>90</v>
      </c>
      <c r="AW875" s="12" t="s">
        <v>40</v>
      </c>
      <c r="AX875" s="12" t="s">
        <v>79</v>
      </c>
      <c r="AY875" s="246" t="s">
        <v>174</v>
      </c>
    </row>
    <row r="876" s="12" customFormat="1">
      <c r="B876" s="236"/>
      <c r="C876" s="237"/>
      <c r="D876" s="230" t="s">
        <v>287</v>
      </c>
      <c r="E876" s="238" t="s">
        <v>1</v>
      </c>
      <c r="F876" s="239" t="s">
        <v>2123</v>
      </c>
      <c r="G876" s="237"/>
      <c r="H876" s="240">
        <v>2</v>
      </c>
      <c r="I876" s="241"/>
      <c r="J876" s="237"/>
      <c r="K876" s="237"/>
      <c r="L876" s="242"/>
      <c r="M876" s="243"/>
      <c r="N876" s="244"/>
      <c r="O876" s="244"/>
      <c r="P876" s="244"/>
      <c r="Q876" s="244"/>
      <c r="R876" s="244"/>
      <c r="S876" s="244"/>
      <c r="T876" s="245"/>
      <c r="AT876" s="246" t="s">
        <v>287</v>
      </c>
      <c r="AU876" s="246" t="s">
        <v>90</v>
      </c>
      <c r="AV876" s="12" t="s">
        <v>90</v>
      </c>
      <c r="AW876" s="12" t="s">
        <v>40</v>
      </c>
      <c r="AX876" s="12" t="s">
        <v>79</v>
      </c>
      <c r="AY876" s="246" t="s">
        <v>174</v>
      </c>
    </row>
    <row r="877" s="12" customFormat="1">
      <c r="B877" s="236"/>
      <c r="C877" s="237"/>
      <c r="D877" s="230" t="s">
        <v>287</v>
      </c>
      <c r="E877" s="238" t="s">
        <v>1</v>
      </c>
      <c r="F877" s="239" t="s">
        <v>2124</v>
      </c>
      <c r="G877" s="237"/>
      <c r="H877" s="240">
        <v>3</v>
      </c>
      <c r="I877" s="241"/>
      <c r="J877" s="237"/>
      <c r="K877" s="237"/>
      <c r="L877" s="242"/>
      <c r="M877" s="243"/>
      <c r="N877" s="244"/>
      <c r="O877" s="244"/>
      <c r="P877" s="244"/>
      <c r="Q877" s="244"/>
      <c r="R877" s="244"/>
      <c r="S877" s="244"/>
      <c r="T877" s="245"/>
      <c r="AT877" s="246" t="s">
        <v>287</v>
      </c>
      <c r="AU877" s="246" t="s">
        <v>90</v>
      </c>
      <c r="AV877" s="12" t="s">
        <v>90</v>
      </c>
      <c r="AW877" s="12" t="s">
        <v>40</v>
      </c>
      <c r="AX877" s="12" t="s">
        <v>79</v>
      </c>
      <c r="AY877" s="246" t="s">
        <v>174</v>
      </c>
    </row>
    <row r="878" s="12" customFormat="1">
      <c r="B878" s="236"/>
      <c r="C878" s="237"/>
      <c r="D878" s="230" t="s">
        <v>287</v>
      </c>
      <c r="E878" s="238" t="s">
        <v>1</v>
      </c>
      <c r="F878" s="239" t="s">
        <v>2013</v>
      </c>
      <c r="G878" s="237"/>
      <c r="H878" s="240">
        <v>3</v>
      </c>
      <c r="I878" s="241"/>
      <c r="J878" s="237"/>
      <c r="K878" s="237"/>
      <c r="L878" s="242"/>
      <c r="M878" s="243"/>
      <c r="N878" s="244"/>
      <c r="O878" s="244"/>
      <c r="P878" s="244"/>
      <c r="Q878" s="244"/>
      <c r="R878" s="244"/>
      <c r="S878" s="244"/>
      <c r="T878" s="245"/>
      <c r="AT878" s="246" t="s">
        <v>287</v>
      </c>
      <c r="AU878" s="246" t="s">
        <v>90</v>
      </c>
      <c r="AV878" s="12" t="s">
        <v>90</v>
      </c>
      <c r="AW878" s="12" t="s">
        <v>40</v>
      </c>
      <c r="AX878" s="12" t="s">
        <v>79</v>
      </c>
      <c r="AY878" s="246" t="s">
        <v>174</v>
      </c>
    </row>
    <row r="879" s="12" customFormat="1">
      <c r="B879" s="236"/>
      <c r="C879" s="237"/>
      <c r="D879" s="230" t="s">
        <v>287</v>
      </c>
      <c r="E879" s="238" t="s">
        <v>1</v>
      </c>
      <c r="F879" s="239" t="s">
        <v>2125</v>
      </c>
      <c r="G879" s="237"/>
      <c r="H879" s="240">
        <v>3</v>
      </c>
      <c r="I879" s="241"/>
      <c r="J879" s="237"/>
      <c r="K879" s="237"/>
      <c r="L879" s="242"/>
      <c r="M879" s="243"/>
      <c r="N879" s="244"/>
      <c r="O879" s="244"/>
      <c r="P879" s="244"/>
      <c r="Q879" s="244"/>
      <c r="R879" s="244"/>
      <c r="S879" s="244"/>
      <c r="T879" s="245"/>
      <c r="AT879" s="246" t="s">
        <v>287</v>
      </c>
      <c r="AU879" s="246" t="s">
        <v>90</v>
      </c>
      <c r="AV879" s="12" t="s">
        <v>90</v>
      </c>
      <c r="AW879" s="12" t="s">
        <v>40</v>
      </c>
      <c r="AX879" s="12" t="s">
        <v>79</v>
      </c>
      <c r="AY879" s="246" t="s">
        <v>174</v>
      </c>
    </row>
    <row r="880" s="12" customFormat="1">
      <c r="B880" s="236"/>
      <c r="C880" s="237"/>
      <c r="D880" s="230" t="s">
        <v>287</v>
      </c>
      <c r="E880" s="238" t="s">
        <v>1</v>
      </c>
      <c r="F880" s="239" t="s">
        <v>2126</v>
      </c>
      <c r="G880" s="237"/>
      <c r="H880" s="240">
        <v>2</v>
      </c>
      <c r="I880" s="241"/>
      <c r="J880" s="237"/>
      <c r="K880" s="237"/>
      <c r="L880" s="242"/>
      <c r="M880" s="243"/>
      <c r="N880" s="244"/>
      <c r="O880" s="244"/>
      <c r="P880" s="244"/>
      <c r="Q880" s="244"/>
      <c r="R880" s="244"/>
      <c r="S880" s="244"/>
      <c r="T880" s="245"/>
      <c r="AT880" s="246" t="s">
        <v>287</v>
      </c>
      <c r="AU880" s="246" t="s">
        <v>90</v>
      </c>
      <c r="AV880" s="12" t="s">
        <v>90</v>
      </c>
      <c r="AW880" s="12" t="s">
        <v>40</v>
      </c>
      <c r="AX880" s="12" t="s">
        <v>79</v>
      </c>
      <c r="AY880" s="246" t="s">
        <v>174</v>
      </c>
    </row>
    <row r="881" s="12" customFormat="1">
      <c r="B881" s="236"/>
      <c r="C881" s="237"/>
      <c r="D881" s="230" t="s">
        <v>287</v>
      </c>
      <c r="E881" s="238" t="s">
        <v>1</v>
      </c>
      <c r="F881" s="239" t="s">
        <v>2127</v>
      </c>
      <c r="G881" s="237"/>
      <c r="H881" s="240">
        <v>2</v>
      </c>
      <c r="I881" s="241"/>
      <c r="J881" s="237"/>
      <c r="K881" s="237"/>
      <c r="L881" s="242"/>
      <c r="M881" s="243"/>
      <c r="N881" s="244"/>
      <c r="O881" s="244"/>
      <c r="P881" s="244"/>
      <c r="Q881" s="244"/>
      <c r="R881" s="244"/>
      <c r="S881" s="244"/>
      <c r="T881" s="245"/>
      <c r="AT881" s="246" t="s">
        <v>287</v>
      </c>
      <c r="AU881" s="246" t="s">
        <v>90</v>
      </c>
      <c r="AV881" s="12" t="s">
        <v>90</v>
      </c>
      <c r="AW881" s="12" t="s">
        <v>40</v>
      </c>
      <c r="AX881" s="12" t="s">
        <v>79</v>
      </c>
      <c r="AY881" s="246" t="s">
        <v>174</v>
      </c>
    </row>
    <row r="882" s="12" customFormat="1">
      <c r="B882" s="236"/>
      <c r="C882" s="237"/>
      <c r="D882" s="230" t="s">
        <v>287</v>
      </c>
      <c r="E882" s="238" t="s">
        <v>1</v>
      </c>
      <c r="F882" s="239" t="s">
        <v>2128</v>
      </c>
      <c r="G882" s="237"/>
      <c r="H882" s="240">
        <v>2</v>
      </c>
      <c r="I882" s="241"/>
      <c r="J882" s="237"/>
      <c r="K882" s="237"/>
      <c r="L882" s="242"/>
      <c r="M882" s="243"/>
      <c r="N882" s="244"/>
      <c r="O882" s="244"/>
      <c r="P882" s="244"/>
      <c r="Q882" s="244"/>
      <c r="R882" s="244"/>
      <c r="S882" s="244"/>
      <c r="T882" s="245"/>
      <c r="AT882" s="246" t="s">
        <v>287</v>
      </c>
      <c r="AU882" s="246" t="s">
        <v>90</v>
      </c>
      <c r="AV882" s="12" t="s">
        <v>90</v>
      </c>
      <c r="AW882" s="12" t="s">
        <v>40</v>
      </c>
      <c r="AX882" s="12" t="s">
        <v>79</v>
      </c>
      <c r="AY882" s="246" t="s">
        <v>174</v>
      </c>
    </row>
    <row r="883" s="12" customFormat="1">
      <c r="B883" s="236"/>
      <c r="C883" s="237"/>
      <c r="D883" s="230" t="s">
        <v>287</v>
      </c>
      <c r="E883" s="238" t="s">
        <v>1</v>
      </c>
      <c r="F883" s="239" t="s">
        <v>2139</v>
      </c>
      <c r="G883" s="237"/>
      <c r="H883" s="240">
        <v>2</v>
      </c>
      <c r="I883" s="241"/>
      <c r="J883" s="237"/>
      <c r="K883" s="237"/>
      <c r="L883" s="242"/>
      <c r="M883" s="243"/>
      <c r="N883" s="244"/>
      <c r="O883" s="244"/>
      <c r="P883" s="244"/>
      <c r="Q883" s="244"/>
      <c r="R883" s="244"/>
      <c r="S883" s="244"/>
      <c r="T883" s="245"/>
      <c r="AT883" s="246" t="s">
        <v>287</v>
      </c>
      <c r="AU883" s="246" t="s">
        <v>90</v>
      </c>
      <c r="AV883" s="12" t="s">
        <v>90</v>
      </c>
      <c r="AW883" s="12" t="s">
        <v>40</v>
      </c>
      <c r="AX883" s="12" t="s">
        <v>79</v>
      </c>
      <c r="AY883" s="246" t="s">
        <v>174</v>
      </c>
    </row>
    <row r="884" s="12" customFormat="1">
      <c r="B884" s="236"/>
      <c r="C884" s="237"/>
      <c r="D884" s="230" t="s">
        <v>287</v>
      </c>
      <c r="E884" s="238" t="s">
        <v>1</v>
      </c>
      <c r="F884" s="239" t="s">
        <v>2130</v>
      </c>
      <c r="G884" s="237"/>
      <c r="H884" s="240">
        <v>2</v>
      </c>
      <c r="I884" s="241"/>
      <c r="J884" s="237"/>
      <c r="K884" s="237"/>
      <c r="L884" s="242"/>
      <c r="M884" s="243"/>
      <c r="N884" s="244"/>
      <c r="O884" s="244"/>
      <c r="P884" s="244"/>
      <c r="Q884" s="244"/>
      <c r="R884" s="244"/>
      <c r="S884" s="244"/>
      <c r="T884" s="245"/>
      <c r="AT884" s="246" t="s">
        <v>287</v>
      </c>
      <c r="AU884" s="246" t="s">
        <v>90</v>
      </c>
      <c r="AV884" s="12" t="s">
        <v>90</v>
      </c>
      <c r="AW884" s="12" t="s">
        <v>40</v>
      </c>
      <c r="AX884" s="12" t="s">
        <v>79</v>
      </c>
      <c r="AY884" s="246" t="s">
        <v>174</v>
      </c>
    </row>
    <row r="885" s="1" customFormat="1" ht="16.5" customHeight="1">
      <c r="B885" s="37"/>
      <c r="C885" s="247" t="s">
        <v>667</v>
      </c>
      <c r="D885" s="247" t="s">
        <v>312</v>
      </c>
      <c r="E885" s="248" t="s">
        <v>2140</v>
      </c>
      <c r="F885" s="249" t="s">
        <v>2141</v>
      </c>
      <c r="G885" s="250" t="s">
        <v>320</v>
      </c>
      <c r="H885" s="251">
        <v>11</v>
      </c>
      <c r="I885" s="252"/>
      <c r="J885" s="253">
        <f>ROUND(I885*H885,2)</f>
        <v>0</v>
      </c>
      <c r="K885" s="249" t="s">
        <v>1</v>
      </c>
      <c r="L885" s="254"/>
      <c r="M885" s="255" t="s">
        <v>1</v>
      </c>
      <c r="N885" s="256" t="s">
        <v>50</v>
      </c>
      <c r="O885" s="78"/>
      <c r="P885" s="227">
        <f>O885*H885</f>
        <v>0</v>
      </c>
      <c r="Q885" s="227">
        <v>0.0035000000000000001</v>
      </c>
      <c r="R885" s="227">
        <f>Q885*H885</f>
        <v>0.0385</v>
      </c>
      <c r="S885" s="227">
        <v>0</v>
      </c>
      <c r="T885" s="228">
        <f>S885*H885</f>
        <v>0</v>
      </c>
      <c r="AR885" s="15" t="s">
        <v>209</v>
      </c>
      <c r="AT885" s="15" t="s">
        <v>312</v>
      </c>
      <c r="AU885" s="15" t="s">
        <v>90</v>
      </c>
      <c r="AY885" s="15" t="s">
        <v>174</v>
      </c>
      <c r="BE885" s="229">
        <f>IF(N885="základní",J885,0)</f>
        <v>0</v>
      </c>
      <c r="BF885" s="229">
        <f>IF(N885="snížená",J885,0)</f>
        <v>0</v>
      </c>
      <c r="BG885" s="229">
        <f>IF(N885="zákl. přenesená",J885,0)</f>
        <v>0</v>
      </c>
      <c r="BH885" s="229">
        <f>IF(N885="sníž. přenesená",J885,0)</f>
        <v>0</v>
      </c>
      <c r="BI885" s="229">
        <f>IF(N885="nulová",J885,0)</f>
        <v>0</v>
      </c>
      <c r="BJ885" s="15" t="s">
        <v>87</v>
      </c>
      <c r="BK885" s="229">
        <f>ROUND(I885*H885,2)</f>
        <v>0</v>
      </c>
      <c r="BL885" s="15" t="s">
        <v>192</v>
      </c>
      <c r="BM885" s="15" t="s">
        <v>2142</v>
      </c>
    </row>
    <row r="886" s="1" customFormat="1">
      <c r="B886" s="37"/>
      <c r="C886" s="38"/>
      <c r="D886" s="230" t="s">
        <v>181</v>
      </c>
      <c r="E886" s="38"/>
      <c r="F886" s="231" t="s">
        <v>2143</v>
      </c>
      <c r="G886" s="38"/>
      <c r="H886" s="38"/>
      <c r="I886" s="142"/>
      <c r="J886" s="38"/>
      <c r="K886" s="38"/>
      <c r="L886" s="42"/>
      <c r="M886" s="232"/>
      <c r="N886" s="78"/>
      <c r="O886" s="78"/>
      <c r="P886" s="78"/>
      <c r="Q886" s="78"/>
      <c r="R886" s="78"/>
      <c r="S886" s="78"/>
      <c r="T886" s="79"/>
      <c r="AT886" s="15" t="s">
        <v>181</v>
      </c>
      <c r="AU886" s="15" t="s">
        <v>90</v>
      </c>
    </row>
    <row r="887" s="12" customFormat="1">
      <c r="B887" s="236"/>
      <c r="C887" s="237"/>
      <c r="D887" s="230" t="s">
        <v>287</v>
      </c>
      <c r="E887" s="238" t="s">
        <v>1</v>
      </c>
      <c r="F887" s="239" t="s">
        <v>2144</v>
      </c>
      <c r="G887" s="237"/>
      <c r="H887" s="240">
        <v>1</v>
      </c>
      <c r="I887" s="241"/>
      <c r="J887" s="237"/>
      <c r="K887" s="237"/>
      <c r="L887" s="242"/>
      <c r="M887" s="243"/>
      <c r="N887" s="244"/>
      <c r="O887" s="244"/>
      <c r="P887" s="244"/>
      <c r="Q887" s="244"/>
      <c r="R887" s="244"/>
      <c r="S887" s="244"/>
      <c r="T887" s="245"/>
      <c r="AT887" s="246" t="s">
        <v>287</v>
      </c>
      <c r="AU887" s="246" t="s">
        <v>90</v>
      </c>
      <c r="AV887" s="12" t="s">
        <v>90</v>
      </c>
      <c r="AW887" s="12" t="s">
        <v>40</v>
      </c>
      <c r="AX887" s="12" t="s">
        <v>79</v>
      </c>
      <c r="AY887" s="246" t="s">
        <v>174</v>
      </c>
    </row>
    <row r="888" s="12" customFormat="1">
      <c r="B888" s="236"/>
      <c r="C888" s="237"/>
      <c r="D888" s="230" t="s">
        <v>287</v>
      </c>
      <c r="E888" s="238" t="s">
        <v>1</v>
      </c>
      <c r="F888" s="239" t="s">
        <v>2010</v>
      </c>
      <c r="G888" s="237"/>
      <c r="H888" s="240">
        <v>1</v>
      </c>
      <c r="I888" s="241"/>
      <c r="J888" s="237"/>
      <c r="K888" s="237"/>
      <c r="L888" s="242"/>
      <c r="M888" s="243"/>
      <c r="N888" s="244"/>
      <c r="O888" s="244"/>
      <c r="P888" s="244"/>
      <c r="Q888" s="244"/>
      <c r="R888" s="244"/>
      <c r="S888" s="244"/>
      <c r="T888" s="245"/>
      <c r="AT888" s="246" t="s">
        <v>287</v>
      </c>
      <c r="AU888" s="246" t="s">
        <v>90</v>
      </c>
      <c r="AV888" s="12" t="s">
        <v>90</v>
      </c>
      <c r="AW888" s="12" t="s">
        <v>40</v>
      </c>
      <c r="AX888" s="12" t="s">
        <v>79</v>
      </c>
      <c r="AY888" s="246" t="s">
        <v>174</v>
      </c>
    </row>
    <row r="889" s="12" customFormat="1">
      <c r="B889" s="236"/>
      <c r="C889" s="237"/>
      <c r="D889" s="230" t="s">
        <v>287</v>
      </c>
      <c r="E889" s="238" t="s">
        <v>1</v>
      </c>
      <c r="F889" s="239" t="s">
        <v>2011</v>
      </c>
      <c r="G889" s="237"/>
      <c r="H889" s="240">
        <v>1</v>
      </c>
      <c r="I889" s="241"/>
      <c r="J889" s="237"/>
      <c r="K889" s="237"/>
      <c r="L889" s="242"/>
      <c r="M889" s="243"/>
      <c r="N889" s="244"/>
      <c r="O889" s="244"/>
      <c r="P889" s="244"/>
      <c r="Q889" s="244"/>
      <c r="R889" s="244"/>
      <c r="S889" s="244"/>
      <c r="T889" s="245"/>
      <c r="AT889" s="246" t="s">
        <v>287</v>
      </c>
      <c r="AU889" s="246" t="s">
        <v>90</v>
      </c>
      <c r="AV889" s="12" t="s">
        <v>90</v>
      </c>
      <c r="AW889" s="12" t="s">
        <v>40</v>
      </c>
      <c r="AX889" s="12" t="s">
        <v>79</v>
      </c>
      <c r="AY889" s="246" t="s">
        <v>174</v>
      </c>
    </row>
    <row r="890" s="12" customFormat="1">
      <c r="B890" s="236"/>
      <c r="C890" s="237"/>
      <c r="D890" s="230" t="s">
        <v>287</v>
      </c>
      <c r="E890" s="238" t="s">
        <v>1</v>
      </c>
      <c r="F890" s="239" t="s">
        <v>2012</v>
      </c>
      <c r="G890" s="237"/>
      <c r="H890" s="240">
        <v>1</v>
      </c>
      <c r="I890" s="241"/>
      <c r="J890" s="237"/>
      <c r="K890" s="237"/>
      <c r="L890" s="242"/>
      <c r="M890" s="243"/>
      <c r="N890" s="244"/>
      <c r="O890" s="244"/>
      <c r="P890" s="244"/>
      <c r="Q890" s="244"/>
      <c r="R890" s="244"/>
      <c r="S890" s="244"/>
      <c r="T890" s="245"/>
      <c r="AT890" s="246" t="s">
        <v>287</v>
      </c>
      <c r="AU890" s="246" t="s">
        <v>90</v>
      </c>
      <c r="AV890" s="12" t="s">
        <v>90</v>
      </c>
      <c r="AW890" s="12" t="s">
        <v>40</v>
      </c>
      <c r="AX890" s="12" t="s">
        <v>79</v>
      </c>
      <c r="AY890" s="246" t="s">
        <v>174</v>
      </c>
    </row>
    <row r="891" s="12" customFormat="1">
      <c r="B891" s="236"/>
      <c r="C891" s="237"/>
      <c r="D891" s="230" t="s">
        <v>287</v>
      </c>
      <c r="E891" s="238" t="s">
        <v>1</v>
      </c>
      <c r="F891" s="239" t="s">
        <v>2145</v>
      </c>
      <c r="G891" s="237"/>
      <c r="H891" s="240">
        <v>1</v>
      </c>
      <c r="I891" s="241"/>
      <c r="J891" s="237"/>
      <c r="K891" s="237"/>
      <c r="L891" s="242"/>
      <c r="M891" s="243"/>
      <c r="N891" s="244"/>
      <c r="O891" s="244"/>
      <c r="P891" s="244"/>
      <c r="Q891" s="244"/>
      <c r="R891" s="244"/>
      <c r="S891" s="244"/>
      <c r="T891" s="245"/>
      <c r="AT891" s="246" t="s">
        <v>287</v>
      </c>
      <c r="AU891" s="246" t="s">
        <v>90</v>
      </c>
      <c r="AV891" s="12" t="s">
        <v>90</v>
      </c>
      <c r="AW891" s="12" t="s">
        <v>40</v>
      </c>
      <c r="AX891" s="12" t="s">
        <v>79</v>
      </c>
      <c r="AY891" s="246" t="s">
        <v>174</v>
      </c>
    </row>
    <row r="892" s="12" customFormat="1">
      <c r="B892" s="236"/>
      <c r="C892" s="237"/>
      <c r="D892" s="230" t="s">
        <v>287</v>
      </c>
      <c r="E892" s="238" t="s">
        <v>1</v>
      </c>
      <c r="F892" s="239" t="s">
        <v>2146</v>
      </c>
      <c r="G892" s="237"/>
      <c r="H892" s="240">
        <v>1</v>
      </c>
      <c r="I892" s="241"/>
      <c r="J892" s="237"/>
      <c r="K892" s="237"/>
      <c r="L892" s="242"/>
      <c r="M892" s="243"/>
      <c r="N892" s="244"/>
      <c r="O892" s="244"/>
      <c r="P892" s="244"/>
      <c r="Q892" s="244"/>
      <c r="R892" s="244"/>
      <c r="S892" s="244"/>
      <c r="T892" s="245"/>
      <c r="AT892" s="246" t="s">
        <v>287</v>
      </c>
      <c r="AU892" s="246" t="s">
        <v>90</v>
      </c>
      <c r="AV892" s="12" t="s">
        <v>90</v>
      </c>
      <c r="AW892" s="12" t="s">
        <v>40</v>
      </c>
      <c r="AX892" s="12" t="s">
        <v>79</v>
      </c>
      <c r="AY892" s="246" t="s">
        <v>174</v>
      </c>
    </row>
    <row r="893" s="12" customFormat="1">
      <c r="B893" s="236"/>
      <c r="C893" s="237"/>
      <c r="D893" s="230" t="s">
        <v>287</v>
      </c>
      <c r="E893" s="238" t="s">
        <v>1</v>
      </c>
      <c r="F893" s="239" t="s">
        <v>2015</v>
      </c>
      <c r="G893" s="237"/>
      <c r="H893" s="240">
        <v>1</v>
      </c>
      <c r="I893" s="241"/>
      <c r="J893" s="237"/>
      <c r="K893" s="237"/>
      <c r="L893" s="242"/>
      <c r="M893" s="243"/>
      <c r="N893" s="244"/>
      <c r="O893" s="244"/>
      <c r="P893" s="244"/>
      <c r="Q893" s="244"/>
      <c r="R893" s="244"/>
      <c r="S893" s="244"/>
      <c r="T893" s="245"/>
      <c r="AT893" s="246" t="s">
        <v>287</v>
      </c>
      <c r="AU893" s="246" t="s">
        <v>90</v>
      </c>
      <c r="AV893" s="12" t="s">
        <v>90</v>
      </c>
      <c r="AW893" s="12" t="s">
        <v>40</v>
      </c>
      <c r="AX893" s="12" t="s">
        <v>79</v>
      </c>
      <c r="AY893" s="246" t="s">
        <v>174</v>
      </c>
    </row>
    <row r="894" s="12" customFormat="1">
      <c r="B894" s="236"/>
      <c r="C894" s="237"/>
      <c r="D894" s="230" t="s">
        <v>287</v>
      </c>
      <c r="E894" s="238" t="s">
        <v>1</v>
      </c>
      <c r="F894" s="239" t="s">
        <v>2016</v>
      </c>
      <c r="G894" s="237"/>
      <c r="H894" s="240">
        <v>1</v>
      </c>
      <c r="I894" s="241"/>
      <c r="J894" s="237"/>
      <c r="K894" s="237"/>
      <c r="L894" s="242"/>
      <c r="M894" s="243"/>
      <c r="N894" s="244"/>
      <c r="O894" s="244"/>
      <c r="P894" s="244"/>
      <c r="Q894" s="244"/>
      <c r="R894" s="244"/>
      <c r="S894" s="244"/>
      <c r="T894" s="245"/>
      <c r="AT894" s="246" t="s">
        <v>287</v>
      </c>
      <c r="AU894" s="246" t="s">
        <v>90</v>
      </c>
      <c r="AV894" s="12" t="s">
        <v>90</v>
      </c>
      <c r="AW894" s="12" t="s">
        <v>40</v>
      </c>
      <c r="AX894" s="12" t="s">
        <v>79</v>
      </c>
      <c r="AY894" s="246" t="s">
        <v>174</v>
      </c>
    </row>
    <row r="895" s="12" customFormat="1">
      <c r="B895" s="236"/>
      <c r="C895" s="237"/>
      <c r="D895" s="230" t="s">
        <v>287</v>
      </c>
      <c r="E895" s="238" t="s">
        <v>1</v>
      </c>
      <c r="F895" s="239" t="s">
        <v>2017</v>
      </c>
      <c r="G895" s="237"/>
      <c r="H895" s="240">
        <v>1</v>
      </c>
      <c r="I895" s="241"/>
      <c r="J895" s="237"/>
      <c r="K895" s="237"/>
      <c r="L895" s="242"/>
      <c r="M895" s="243"/>
      <c r="N895" s="244"/>
      <c r="O895" s="244"/>
      <c r="P895" s="244"/>
      <c r="Q895" s="244"/>
      <c r="R895" s="244"/>
      <c r="S895" s="244"/>
      <c r="T895" s="245"/>
      <c r="AT895" s="246" t="s">
        <v>287</v>
      </c>
      <c r="AU895" s="246" t="s">
        <v>90</v>
      </c>
      <c r="AV895" s="12" t="s">
        <v>90</v>
      </c>
      <c r="AW895" s="12" t="s">
        <v>40</v>
      </c>
      <c r="AX895" s="12" t="s">
        <v>79</v>
      </c>
      <c r="AY895" s="246" t="s">
        <v>174</v>
      </c>
    </row>
    <row r="896" s="12" customFormat="1">
      <c r="B896" s="236"/>
      <c r="C896" s="237"/>
      <c r="D896" s="230" t="s">
        <v>287</v>
      </c>
      <c r="E896" s="238" t="s">
        <v>1</v>
      </c>
      <c r="F896" s="239" t="s">
        <v>2018</v>
      </c>
      <c r="G896" s="237"/>
      <c r="H896" s="240">
        <v>1</v>
      </c>
      <c r="I896" s="241"/>
      <c r="J896" s="237"/>
      <c r="K896" s="237"/>
      <c r="L896" s="242"/>
      <c r="M896" s="243"/>
      <c r="N896" s="244"/>
      <c r="O896" s="244"/>
      <c r="P896" s="244"/>
      <c r="Q896" s="244"/>
      <c r="R896" s="244"/>
      <c r="S896" s="244"/>
      <c r="T896" s="245"/>
      <c r="AT896" s="246" t="s">
        <v>287</v>
      </c>
      <c r="AU896" s="246" t="s">
        <v>90</v>
      </c>
      <c r="AV896" s="12" t="s">
        <v>90</v>
      </c>
      <c r="AW896" s="12" t="s">
        <v>40</v>
      </c>
      <c r="AX896" s="12" t="s">
        <v>79</v>
      </c>
      <c r="AY896" s="246" t="s">
        <v>174</v>
      </c>
    </row>
    <row r="897" s="12" customFormat="1">
      <c r="B897" s="236"/>
      <c r="C897" s="237"/>
      <c r="D897" s="230" t="s">
        <v>287</v>
      </c>
      <c r="E897" s="238" t="s">
        <v>1</v>
      </c>
      <c r="F897" s="239" t="s">
        <v>2019</v>
      </c>
      <c r="G897" s="237"/>
      <c r="H897" s="240">
        <v>1</v>
      </c>
      <c r="I897" s="241"/>
      <c r="J897" s="237"/>
      <c r="K897" s="237"/>
      <c r="L897" s="242"/>
      <c r="M897" s="243"/>
      <c r="N897" s="244"/>
      <c r="O897" s="244"/>
      <c r="P897" s="244"/>
      <c r="Q897" s="244"/>
      <c r="R897" s="244"/>
      <c r="S897" s="244"/>
      <c r="T897" s="245"/>
      <c r="AT897" s="246" t="s">
        <v>287</v>
      </c>
      <c r="AU897" s="246" t="s">
        <v>90</v>
      </c>
      <c r="AV897" s="12" t="s">
        <v>90</v>
      </c>
      <c r="AW897" s="12" t="s">
        <v>40</v>
      </c>
      <c r="AX897" s="12" t="s">
        <v>79</v>
      </c>
      <c r="AY897" s="246" t="s">
        <v>174</v>
      </c>
    </row>
    <row r="898" s="1" customFormat="1" ht="16.5" customHeight="1">
      <c r="B898" s="37"/>
      <c r="C898" s="247" t="s">
        <v>673</v>
      </c>
      <c r="D898" s="247" t="s">
        <v>312</v>
      </c>
      <c r="E898" s="248" t="s">
        <v>2147</v>
      </c>
      <c r="F898" s="249" t="s">
        <v>2148</v>
      </c>
      <c r="G898" s="250" t="s">
        <v>320</v>
      </c>
      <c r="H898" s="251">
        <v>4</v>
      </c>
      <c r="I898" s="252"/>
      <c r="J898" s="253">
        <f>ROUND(I898*H898,2)</f>
        <v>0</v>
      </c>
      <c r="K898" s="249" t="s">
        <v>1</v>
      </c>
      <c r="L898" s="254"/>
      <c r="M898" s="255" t="s">
        <v>1</v>
      </c>
      <c r="N898" s="256" t="s">
        <v>50</v>
      </c>
      <c r="O898" s="78"/>
      <c r="P898" s="227">
        <f>O898*H898</f>
        <v>0</v>
      </c>
      <c r="Q898" s="227">
        <v>0.00018000000000000001</v>
      </c>
      <c r="R898" s="227">
        <f>Q898*H898</f>
        <v>0.00072000000000000005</v>
      </c>
      <c r="S898" s="227">
        <v>0</v>
      </c>
      <c r="T898" s="228">
        <f>S898*H898</f>
        <v>0</v>
      </c>
      <c r="AR898" s="15" t="s">
        <v>209</v>
      </c>
      <c r="AT898" s="15" t="s">
        <v>312</v>
      </c>
      <c r="AU898" s="15" t="s">
        <v>90</v>
      </c>
      <c r="AY898" s="15" t="s">
        <v>174</v>
      </c>
      <c r="BE898" s="229">
        <f>IF(N898="základní",J898,0)</f>
        <v>0</v>
      </c>
      <c r="BF898" s="229">
        <f>IF(N898="snížená",J898,0)</f>
        <v>0</v>
      </c>
      <c r="BG898" s="229">
        <f>IF(N898="zákl. přenesená",J898,0)</f>
        <v>0</v>
      </c>
      <c r="BH898" s="229">
        <f>IF(N898="sníž. přenesená",J898,0)</f>
        <v>0</v>
      </c>
      <c r="BI898" s="229">
        <f>IF(N898="nulová",J898,0)</f>
        <v>0</v>
      </c>
      <c r="BJ898" s="15" t="s">
        <v>87</v>
      </c>
      <c r="BK898" s="229">
        <f>ROUND(I898*H898,2)</f>
        <v>0</v>
      </c>
      <c r="BL898" s="15" t="s">
        <v>192</v>
      </c>
      <c r="BM898" s="15" t="s">
        <v>2149</v>
      </c>
    </row>
    <row r="899" s="1" customFormat="1">
      <c r="B899" s="37"/>
      <c r="C899" s="38"/>
      <c r="D899" s="230" t="s">
        <v>181</v>
      </c>
      <c r="E899" s="38"/>
      <c r="F899" s="231" t="s">
        <v>2148</v>
      </c>
      <c r="G899" s="38"/>
      <c r="H899" s="38"/>
      <c r="I899" s="142"/>
      <c r="J899" s="38"/>
      <c r="K899" s="38"/>
      <c r="L899" s="42"/>
      <c r="M899" s="232"/>
      <c r="N899" s="78"/>
      <c r="O899" s="78"/>
      <c r="P899" s="78"/>
      <c r="Q899" s="78"/>
      <c r="R899" s="78"/>
      <c r="S899" s="78"/>
      <c r="T899" s="79"/>
      <c r="AT899" s="15" t="s">
        <v>181</v>
      </c>
      <c r="AU899" s="15" t="s">
        <v>90</v>
      </c>
    </row>
    <row r="900" s="12" customFormat="1">
      <c r="B900" s="236"/>
      <c r="C900" s="237"/>
      <c r="D900" s="230" t="s">
        <v>287</v>
      </c>
      <c r="E900" s="238" t="s">
        <v>1</v>
      </c>
      <c r="F900" s="239" t="s">
        <v>2150</v>
      </c>
      <c r="G900" s="237"/>
      <c r="H900" s="240">
        <v>4</v>
      </c>
      <c r="I900" s="241"/>
      <c r="J900" s="237"/>
      <c r="K900" s="237"/>
      <c r="L900" s="242"/>
      <c r="M900" s="243"/>
      <c r="N900" s="244"/>
      <c r="O900" s="244"/>
      <c r="P900" s="244"/>
      <c r="Q900" s="244"/>
      <c r="R900" s="244"/>
      <c r="S900" s="244"/>
      <c r="T900" s="245"/>
      <c r="AT900" s="246" t="s">
        <v>287</v>
      </c>
      <c r="AU900" s="246" t="s">
        <v>90</v>
      </c>
      <c r="AV900" s="12" t="s">
        <v>90</v>
      </c>
      <c r="AW900" s="12" t="s">
        <v>40</v>
      </c>
      <c r="AX900" s="12" t="s">
        <v>87</v>
      </c>
      <c r="AY900" s="246" t="s">
        <v>174</v>
      </c>
    </row>
    <row r="901" s="1" customFormat="1" ht="16.5" customHeight="1">
      <c r="B901" s="37"/>
      <c r="C901" s="247" t="s">
        <v>1368</v>
      </c>
      <c r="D901" s="247" t="s">
        <v>312</v>
      </c>
      <c r="E901" s="248" t="s">
        <v>2151</v>
      </c>
      <c r="F901" s="249" t="s">
        <v>2152</v>
      </c>
      <c r="G901" s="250" t="s">
        <v>320</v>
      </c>
      <c r="H901" s="251">
        <v>5</v>
      </c>
      <c r="I901" s="252"/>
      <c r="J901" s="253">
        <f>ROUND(I901*H901,2)</f>
        <v>0</v>
      </c>
      <c r="K901" s="249" t="s">
        <v>1</v>
      </c>
      <c r="L901" s="254"/>
      <c r="M901" s="255" t="s">
        <v>1</v>
      </c>
      <c r="N901" s="256" t="s">
        <v>50</v>
      </c>
      <c r="O901" s="78"/>
      <c r="P901" s="227">
        <f>O901*H901</f>
        <v>0</v>
      </c>
      <c r="Q901" s="227">
        <v>6.9999999999999994E-05</v>
      </c>
      <c r="R901" s="227">
        <f>Q901*H901</f>
        <v>0.00034999999999999994</v>
      </c>
      <c r="S901" s="227">
        <v>0</v>
      </c>
      <c r="T901" s="228">
        <f>S901*H901</f>
        <v>0</v>
      </c>
      <c r="AR901" s="15" t="s">
        <v>209</v>
      </c>
      <c r="AT901" s="15" t="s">
        <v>312</v>
      </c>
      <c r="AU901" s="15" t="s">
        <v>90</v>
      </c>
      <c r="AY901" s="15" t="s">
        <v>174</v>
      </c>
      <c r="BE901" s="229">
        <f>IF(N901="základní",J901,0)</f>
        <v>0</v>
      </c>
      <c r="BF901" s="229">
        <f>IF(N901="snížená",J901,0)</f>
        <v>0</v>
      </c>
      <c r="BG901" s="229">
        <f>IF(N901="zákl. přenesená",J901,0)</f>
        <v>0</v>
      </c>
      <c r="BH901" s="229">
        <f>IF(N901="sníž. přenesená",J901,0)</f>
        <v>0</v>
      </c>
      <c r="BI901" s="229">
        <f>IF(N901="nulová",J901,0)</f>
        <v>0</v>
      </c>
      <c r="BJ901" s="15" t="s">
        <v>87</v>
      </c>
      <c r="BK901" s="229">
        <f>ROUND(I901*H901,2)</f>
        <v>0</v>
      </c>
      <c r="BL901" s="15" t="s">
        <v>192</v>
      </c>
      <c r="BM901" s="15" t="s">
        <v>2153</v>
      </c>
    </row>
    <row r="902" s="1" customFormat="1">
      <c r="B902" s="37"/>
      <c r="C902" s="38"/>
      <c r="D902" s="230" t="s">
        <v>181</v>
      </c>
      <c r="E902" s="38"/>
      <c r="F902" s="231" t="s">
        <v>2152</v>
      </c>
      <c r="G902" s="38"/>
      <c r="H902" s="38"/>
      <c r="I902" s="142"/>
      <c r="J902" s="38"/>
      <c r="K902" s="38"/>
      <c r="L902" s="42"/>
      <c r="M902" s="232"/>
      <c r="N902" s="78"/>
      <c r="O902" s="78"/>
      <c r="P902" s="78"/>
      <c r="Q902" s="78"/>
      <c r="R902" s="78"/>
      <c r="S902" s="78"/>
      <c r="T902" s="79"/>
      <c r="AT902" s="15" t="s">
        <v>181</v>
      </c>
      <c r="AU902" s="15" t="s">
        <v>90</v>
      </c>
    </row>
    <row r="903" s="12" customFormat="1">
      <c r="B903" s="236"/>
      <c r="C903" s="237"/>
      <c r="D903" s="230" t="s">
        <v>287</v>
      </c>
      <c r="E903" s="238" t="s">
        <v>1</v>
      </c>
      <c r="F903" s="239" t="s">
        <v>2037</v>
      </c>
      <c r="G903" s="237"/>
      <c r="H903" s="240">
        <v>5</v>
      </c>
      <c r="I903" s="241"/>
      <c r="J903" s="237"/>
      <c r="K903" s="237"/>
      <c r="L903" s="242"/>
      <c r="M903" s="243"/>
      <c r="N903" s="244"/>
      <c r="O903" s="244"/>
      <c r="P903" s="244"/>
      <c r="Q903" s="244"/>
      <c r="R903" s="244"/>
      <c r="S903" s="244"/>
      <c r="T903" s="245"/>
      <c r="AT903" s="246" t="s">
        <v>287</v>
      </c>
      <c r="AU903" s="246" t="s">
        <v>90</v>
      </c>
      <c r="AV903" s="12" t="s">
        <v>90</v>
      </c>
      <c r="AW903" s="12" t="s">
        <v>40</v>
      </c>
      <c r="AX903" s="12" t="s">
        <v>79</v>
      </c>
      <c r="AY903" s="246" t="s">
        <v>174</v>
      </c>
    </row>
    <row r="904" s="1" customFormat="1" ht="16.5" customHeight="1">
      <c r="B904" s="37"/>
      <c r="C904" s="247" t="s">
        <v>2154</v>
      </c>
      <c r="D904" s="247" t="s">
        <v>312</v>
      </c>
      <c r="E904" s="248" t="s">
        <v>2155</v>
      </c>
      <c r="F904" s="249" t="s">
        <v>2156</v>
      </c>
      <c r="G904" s="250" t="s">
        <v>320</v>
      </c>
      <c r="H904" s="251">
        <v>4</v>
      </c>
      <c r="I904" s="252"/>
      <c r="J904" s="253">
        <f>ROUND(I904*H904,2)</f>
        <v>0</v>
      </c>
      <c r="K904" s="249" t="s">
        <v>1</v>
      </c>
      <c r="L904" s="254"/>
      <c r="M904" s="255" t="s">
        <v>1</v>
      </c>
      <c r="N904" s="256" t="s">
        <v>50</v>
      </c>
      <c r="O904" s="78"/>
      <c r="P904" s="227">
        <f>O904*H904</f>
        <v>0</v>
      </c>
      <c r="Q904" s="227">
        <v>6.9999999999999994E-05</v>
      </c>
      <c r="R904" s="227">
        <f>Q904*H904</f>
        <v>0.00027999999999999998</v>
      </c>
      <c r="S904" s="227">
        <v>0</v>
      </c>
      <c r="T904" s="228">
        <f>S904*H904</f>
        <v>0</v>
      </c>
      <c r="AR904" s="15" t="s">
        <v>209</v>
      </c>
      <c r="AT904" s="15" t="s">
        <v>312</v>
      </c>
      <c r="AU904" s="15" t="s">
        <v>90</v>
      </c>
      <c r="AY904" s="15" t="s">
        <v>174</v>
      </c>
      <c r="BE904" s="229">
        <f>IF(N904="základní",J904,0)</f>
        <v>0</v>
      </c>
      <c r="BF904" s="229">
        <f>IF(N904="snížená",J904,0)</f>
        <v>0</v>
      </c>
      <c r="BG904" s="229">
        <f>IF(N904="zákl. přenesená",J904,0)</f>
        <v>0</v>
      </c>
      <c r="BH904" s="229">
        <f>IF(N904="sníž. přenesená",J904,0)</f>
        <v>0</v>
      </c>
      <c r="BI904" s="229">
        <f>IF(N904="nulová",J904,0)</f>
        <v>0</v>
      </c>
      <c r="BJ904" s="15" t="s">
        <v>87</v>
      </c>
      <c r="BK904" s="229">
        <f>ROUND(I904*H904,2)</f>
        <v>0</v>
      </c>
      <c r="BL904" s="15" t="s">
        <v>192</v>
      </c>
      <c r="BM904" s="15" t="s">
        <v>2157</v>
      </c>
    </row>
    <row r="905" s="1" customFormat="1">
      <c r="B905" s="37"/>
      <c r="C905" s="38"/>
      <c r="D905" s="230" t="s">
        <v>181</v>
      </c>
      <c r="E905" s="38"/>
      <c r="F905" s="231" t="s">
        <v>2156</v>
      </c>
      <c r="G905" s="38"/>
      <c r="H905" s="38"/>
      <c r="I905" s="142"/>
      <c r="J905" s="38"/>
      <c r="K905" s="38"/>
      <c r="L905" s="42"/>
      <c r="M905" s="232"/>
      <c r="N905" s="78"/>
      <c r="O905" s="78"/>
      <c r="P905" s="78"/>
      <c r="Q905" s="78"/>
      <c r="R905" s="78"/>
      <c r="S905" s="78"/>
      <c r="T905" s="79"/>
      <c r="AT905" s="15" t="s">
        <v>181</v>
      </c>
      <c r="AU905" s="15" t="s">
        <v>90</v>
      </c>
    </row>
    <row r="906" s="12" customFormat="1">
      <c r="B906" s="236"/>
      <c r="C906" s="237"/>
      <c r="D906" s="230" t="s">
        <v>287</v>
      </c>
      <c r="E906" s="238" t="s">
        <v>1</v>
      </c>
      <c r="F906" s="239" t="s">
        <v>2158</v>
      </c>
      <c r="G906" s="237"/>
      <c r="H906" s="240">
        <v>4</v>
      </c>
      <c r="I906" s="241"/>
      <c r="J906" s="237"/>
      <c r="K906" s="237"/>
      <c r="L906" s="242"/>
      <c r="M906" s="243"/>
      <c r="N906" s="244"/>
      <c r="O906" s="244"/>
      <c r="P906" s="244"/>
      <c r="Q906" s="244"/>
      <c r="R906" s="244"/>
      <c r="S906" s="244"/>
      <c r="T906" s="245"/>
      <c r="AT906" s="246" t="s">
        <v>287</v>
      </c>
      <c r="AU906" s="246" t="s">
        <v>90</v>
      </c>
      <c r="AV906" s="12" t="s">
        <v>90</v>
      </c>
      <c r="AW906" s="12" t="s">
        <v>40</v>
      </c>
      <c r="AX906" s="12" t="s">
        <v>79</v>
      </c>
      <c r="AY906" s="246" t="s">
        <v>174</v>
      </c>
    </row>
    <row r="907" s="1" customFormat="1" ht="16.5" customHeight="1">
      <c r="B907" s="37"/>
      <c r="C907" s="218" t="s">
        <v>684</v>
      </c>
      <c r="D907" s="218" t="s">
        <v>175</v>
      </c>
      <c r="E907" s="219" t="s">
        <v>2159</v>
      </c>
      <c r="F907" s="220" t="s">
        <v>2160</v>
      </c>
      <c r="G907" s="221" t="s">
        <v>463</v>
      </c>
      <c r="H907" s="222">
        <v>685.20000000000005</v>
      </c>
      <c r="I907" s="223"/>
      <c r="J907" s="224">
        <f>ROUND(I907*H907,2)</f>
        <v>0</v>
      </c>
      <c r="K907" s="220" t="s">
        <v>1</v>
      </c>
      <c r="L907" s="42"/>
      <c r="M907" s="225" t="s">
        <v>1</v>
      </c>
      <c r="N907" s="226" t="s">
        <v>50</v>
      </c>
      <c r="O907" s="78"/>
      <c r="P907" s="227">
        <f>O907*H907</f>
        <v>0</v>
      </c>
      <c r="Q907" s="227">
        <v>0</v>
      </c>
      <c r="R907" s="227">
        <f>Q907*H907</f>
        <v>0</v>
      </c>
      <c r="S907" s="227">
        <v>0</v>
      </c>
      <c r="T907" s="228">
        <f>S907*H907</f>
        <v>0</v>
      </c>
      <c r="AR907" s="15" t="s">
        <v>192</v>
      </c>
      <c r="AT907" s="15" t="s">
        <v>175</v>
      </c>
      <c r="AU907" s="15" t="s">
        <v>90</v>
      </c>
      <c r="AY907" s="15" t="s">
        <v>174</v>
      </c>
      <c r="BE907" s="229">
        <f>IF(N907="základní",J907,0)</f>
        <v>0</v>
      </c>
      <c r="BF907" s="229">
        <f>IF(N907="snížená",J907,0)</f>
        <v>0</v>
      </c>
      <c r="BG907" s="229">
        <f>IF(N907="zákl. přenesená",J907,0)</f>
        <v>0</v>
      </c>
      <c r="BH907" s="229">
        <f>IF(N907="sníž. přenesená",J907,0)</f>
        <v>0</v>
      </c>
      <c r="BI907" s="229">
        <f>IF(N907="nulová",J907,0)</f>
        <v>0</v>
      </c>
      <c r="BJ907" s="15" t="s">
        <v>87</v>
      </c>
      <c r="BK907" s="229">
        <f>ROUND(I907*H907,2)</f>
        <v>0</v>
      </c>
      <c r="BL907" s="15" t="s">
        <v>192</v>
      </c>
      <c r="BM907" s="15" t="s">
        <v>2161</v>
      </c>
    </row>
    <row r="908" s="12" customFormat="1">
      <c r="B908" s="236"/>
      <c r="C908" s="237"/>
      <c r="D908" s="230" t="s">
        <v>287</v>
      </c>
      <c r="E908" s="238" t="s">
        <v>1</v>
      </c>
      <c r="F908" s="239" t="s">
        <v>2162</v>
      </c>
      <c r="G908" s="237"/>
      <c r="H908" s="240">
        <v>685.20000000000005</v>
      </c>
      <c r="I908" s="241"/>
      <c r="J908" s="237"/>
      <c r="K908" s="237"/>
      <c r="L908" s="242"/>
      <c r="M908" s="243"/>
      <c r="N908" s="244"/>
      <c r="O908" s="244"/>
      <c r="P908" s="244"/>
      <c r="Q908" s="244"/>
      <c r="R908" s="244"/>
      <c r="S908" s="244"/>
      <c r="T908" s="245"/>
      <c r="AT908" s="246" t="s">
        <v>287</v>
      </c>
      <c r="AU908" s="246" t="s">
        <v>90</v>
      </c>
      <c r="AV908" s="12" t="s">
        <v>90</v>
      </c>
      <c r="AW908" s="12" t="s">
        <v>40</v>
      </c>
      <c r="AX908" s="12" t="s">
        <v>87</v>
      </c>
      <c r="AY908" s="246" t="s">
        <v>174</v>
      </c>
    </row>
    <row r="909" s="1" customFormat="1" ht="22.5" customHeight="1">
      <c r="B909" s="37"/>
      <c r="C909" s="218" t="s">
        <v>690</v>
      </c>
      <c r="D909" s="218" t="s">
        <v>175</v>
      </c>
      <c r="E909" s="219" t="s">
        <v>517</v>
      </c>
      <c r="F909" s="220" t="s">
        <v>2163</v>
      </c>
      <c r="G909" s="221" t="s">
        <v>178</v>
      </c>
      <c r="H909" s="222">
        <v>4</v>
      </c>
      <c r="I909" s="223"/>
      <c r="J909" s="224">
        <f>ROUND(I909*H909,2)</f>
        <v>0</v>
      </c>
      <c r="K909" s="220" t="s">
        <v>1</v>
      </c>
      <c r="L909" s="42"/>
      <c r="M909" s="225" t="s">
        <v>1</v>
      </c>
      <c r="N909" s="226" t="s">
        <v>50</v>
      </c>
      <c r="O909" s="78"/>
      <c r="P909" s="227">
        <f>O909*H909</f>
        <v>0</v>
      </c>
      <c r="Q909" s="227">
        <v>0</v>
      </c>
      <c r="R909" s="227">
        <f>Q909*H909</f>
        <v>0</v>
      </c>
      <c r="S909" s="227">
        <v>0</v>
      </c>
      <c r="T909" s="228">
        <f>S909*H909</f>
        <v>0</v>
      </c>
      <c r="AR909" s="15" t="s">
        <v>192</v>
      </c>
      <c r="AT909" s="15" t="s">
        <v>175</v>
      </c>
      <c r="AU909" s="15" t="s">
        <v>90</v>
      </c>
      <c r="AY909" s="15" t="s">
        <v>174</v>
      </c>
      <c r="BE909" s="229">
        <f>IF(N909="základní",J909,0)</f>
        <v>0</v>
      </c>
      <c r="BF909" s="229">
        <f>IF(N909="snížená",J909,0)</f>
        <v>0</v>
      </c>
      <c r="BG909" s="229">
        <f>IF(N909="zákl. přenesená",J909,0)</f>
        <v>0</v>
      </c>
      <c r="BH909" s="229">
        <f>IF(N909="sníž. přenesená",J909,0)</f>
        <v>0</v>
      </c>
      <c r="BI909" s="229">
        <f>IF(N909="nulová",J909,0)</f>
        <v>0</v>
      </c>
      <c r="BJ909" s="15" t="s">
        <v>87</v>
      </c>
      <c r="BK909" s="229">
        <f>ROUND(I909*H909,2)</f>
        <v>0</v>
      </c>
      <c r="BL909" s="15" t="s">
        <v>192</v>
      </c>
      <c r="BM909" s="15" t="s">
        <v>2164</v>
      </c>
    </row>
    <row r="910" s="12" customFormat="1">
      <c r="B910" s="236"/>
      <c r="C910" s="237"/>
      <c r="D910" s="230" t="s">
        <v>287</v>
      </c>
      <c r="E910" s="238" t="s">
        <v>1</v>
      </c>
      <c r="F910" s="239" t="s">
        <v>192</v>
      </c>
      <c r="G910" s="237"/>
      <c r="H910" s="240">
        <v>4</v>
      </c>
      <c r="I910" s="241"/>
      <c r="J910" s="237"/>
      <c r="K910" s="237"/>
      <c r="L910" s="242"/>
      <c r="M910" s="243"/>
      <c r="N910" s="244"/>
      <c r="O910" s="244"/>
      <c r="P910" s="244"/>
      <c r="Q910" s="244"/>
      <c r="R910" s="244"/>
      <c r="S910" s="244"/>
      <c r="T910" s="245"/>
      <c r="AT910" s="246" t="s">
        <v>287</v>
      </c>
      <c r="AU910" s="246" t="s">
        <v>90</v>
      </c>
      <c r="AV910" s="12" t="s">
        <v>90</v>
      </c>
      <c r="AW910" s="12" t="s">
        <v>40</v>
      </c>
      <c r="AX910" s="12" t="s">
        <v>87</v>
      </c>
      <c r="AY910" s="246" t="s">
        <v>174</v>
      </c>
    </row>
    <row r="911" s="1" customFormat="1" ht="22.5" customHeight="1">
      <c r="B911" s="37"/>
      <c r="C911" s="218" t="s">
        <v>697</v>
      </c>
      <c r="D911" s="218" t="s">
        <v>175</v>
      </c>
      <c r="E911" s="219" t="s">
        <v>2165</v>
      </c>
      <c r="F911" s="220" t="s">
        <v>518</v>
      </c>
      <c r="G911" s="221" t="s">
        <v>178</v>
      </c>
      <c r="H911" s="222">
        <v>93</v>
      </c>
      <c r="I911" s="223"/>
      <c r="J911" s="224">
        <f>ROUND(I911*H911,2)</f>
        <v>0</v>
      </c>
      <c r="K911" s="220" t="s">
        <v>1</v>
      </c>
      <c r="L911" s="42"/>
      <c r="M911" s="225" t="s">
        <v>1</v>
      </c>
      <c r="N911" s="226" t="s">
        <v>50</v>
      </c>
      <c r="O911" s="78"/>
      <c r="P911" s="227">
        <f>O911*H911</f>
        <v>0</v>
      </c>
      <c r="Q911" s="227">
        <v>0</v>
      </c>
      <c r="R911" s="227">
        <f>Q911*H911</f>
        <v>0</v>
      </c>
      <c r="S911" s="227">
        <v>0</v>
      </c>
      <c r="T911" s="228">
        <f>S911*H911</f>
        <v>0</v>
      </c>
      <c r="AR911" s="15" t="s">
        <v>192</v>
      </c>
      <c r="AT911" s="15" t="s">
        <v>175</v>
      </c>
      <c r="AU911" s="15" t="s">
        <v>90</v>
      </c>
      <c r="AY911" s="15" t="s">
        <v>174</v>
      </c>
      <c r="BE911" s="229">
        <f>IF(N911="základní",J911,0)</f>
        <v>0</v>
      </c>
      <c r="BF911" s="229">
        <f>IF(N911="snížená",J911,0)</f>
        <v>0</v>
      </c>
      <c r="BG911" s="229">
        <f>IF(N911="zákl. přenesená",J911,0)</f>
        <v>0</v>
      </c>
      <c r="BH911" s="229">
        <f>IF(N911="sníž. přenesená",J911,0)</f>
        <v>0</v>
      </c>
      <c r="BI911" s="229">
        <f>IF(N911="nulová",J911,0)</f>
        <v>0</v>
      </c>
      <c r="BJ911" s="15" t="s">
        <v>87</v>
      </c>
      <c r="BK911" s="229">
        <f>ROUND(I911*H911,2)</f>
        <v>0</v>
      </c>
      <c r="BL911" s="15" t="s">
        <v>192</v>
      </c>
      <c r="BM911" s="15" t="s">
        <v>2166</v>
      </c>
    </row>
    <row r="912" s="12" customFormat="1">
      <c r="B912" s="236"/>
      <c r="C912" s="237"/>
      <c r="D912" s="230" t="s">
        <v>287</v>
      </c>
      <c r="E912" s="238" t="s">
        <v>1</v>
      </c>
      <c r="F912" s="239" t="s">
        <v>769</v>
      </c>
      <c r="G912" s="237"/>
      <c r="H912" s="240">
        <v>93</v>
      </c>
      <c r="I912" s="241"/>
      <c r="J912" s="237"/>
      <c r="K912" s="237"/>
      <c r="L912" s="242"/>
      <c r="M912" s="243"/>
      <c r="N912" s="244"/>
      <c r="O912" s="244"/>
      <c r="P912" s="244"/>
      <c r="Q912" s="244"/>
      <c r="R912" s="244"/>
      <c r="S912" s="244"/>
      <c r="T912" s="245"/>
      <c r="AT912" s="246" t="s">
        <v>287</v>
      </c>
      <c r="AU912" s="246" t="s">
        <v>90</v>
      </c>
      <c r="AV912" s="12" t="s">
        <v>90</v>
      </c>
      <c r="AW912" s="12" t="s">
        <v>40</v>
      </c>
      <c r="AX912" s="12" t="s">
        <v>87</v>
      </c>
      <c r="AY912" s="246" t="s">
        <v>174</v>
      </c>
    </row>
    <row r="913" s="1" customFormat="1" ht="16.5" customHeight="1">
      <c r="B913" s="37"/>
      <c r="C913" s="218" t="s">
        <v>702</v>
      </c>
      <c r="D913" s="218" t="s">
        <v>175</v>
      </c>
      <c r="E913" s="219" t="s">
        <v>2167</v>
      </c>
      <c r="F913" s="220" t="s">
        <v>2168</v>
      </c>
      <c r="G913" s="221" t="s">
        <v>178</v>
      </c>
      <c r="H913" s="222">
        <v>97</v>
      </c>
      <c r="I913" s="223"/>
      <c r="J913" s="224">
        <f>ROUND(I913*H913,2)</f>
        <v>0</v>
      </c>
      <c r="K913" s="220" t="s">
        <v>1</v>
      </c>
      <c r="L913" s="42"/>
      <c r="M913" s="225" t="s">
        <v>1</v>
      </c>
      <c r="N913" s="226" t="s">
        <v>50</v>
      </c>
      <c r="O913" s="78"/>
      <c r="P913" s="227">
        <f>O913*H913</f>
        <v>0</v>
      </c>
      <c r="Q913" s="227">
        <v>0</v>
      </c>
      <c r="R913" s="227">
        <f>Q913*H913</f>
        <v>0</v>
      </c>
      <c r="S913" s="227">
        <v>0</v>
      </c>
      <c r="T913" s="228">
        <f>S913*H913</f>
        <v>0</v>
      </c>
      <c r="AR913" s="15" t="s">
        <v>192</v>
      </c>
      <c r="AT913" s="15" t="s">
        <v>175</v>
      </c>
      <c r="AU913" s="15" t="s">
        <v>90</v>
      </c>
      <c r="AY913" s="15" t="s">
        <v>174</v>
      </c>
      <c r="BE913" s="229">
        <f>IF(N913="základní",J913,0)</f>
        <v>0</v>
      </c>
      <c r="BF913" s="229">
        <f>IF(N913="snížená",J913,0)</f>
        <v>0</v>
      </c>
      <c r="BG913" s="229">
        <f>IF(N913="zákl. přenesená",J913,0)</f>
        <v>0</v>
      </c>
      <c r="BH913" s="229">
        <f>IF(N913="sníž. přenesená",J913,0)</f>
        <v>0</v>
      </c>
      <c r="BI913" s="229">
        <f>IF(N913="nulová",J913,0)</f>
        <v>0</v>
      </c>
      <c r="BJ913" s="15" t="s">
        <v>87</v>
      </c>
      <c r="BK913" s="229">
        <f>ROUND(I913*H913,2)</f>
        <v>0</v>
      </c>
      <c r="BL913" s="15" t="s">
        <v>192</v>
      </c>
      <c r="BM913" s="15" t="s">
        <v>2169</v>
      </c>
    </row>
    <row r="914" s="12" customFormat="1">
      <c r="B914" s="236"/>
      <c r="C914" s="237"/>
      <c r="D914" s="230" t="s">
        <v>287</v>
      </c>
      <c r="E914" s="238" t="s">
        <v>1</v>
      </c>
      <c r="F914" s="239" t="s">
        <v>2170</v>
      </c>
      <c r="G914" s="237"/>
      <c r="H914" s="240">
        <v>97</v>
      </c>
      <c r="I914" s="241"/>
      <c r="J914" s="237"/>
      <c r="K914" s="237"/>
      <c r="L914" s="242"/>
      <c r="M914" s="243"/>
      <c r="N914" s="244"/>
      <c r="O914" s="244"/>
      <c r="P914" s="244"/>
      <c r="Q914" s="244"/>
      <c r="R914" s="244"/>
      <c r="S914" s="244"/>
      <c r="T914" s="245"/>
      <c r="AT914" s="246" t="s">
        <v>287</v>
      </c>
      <c r="AU914" s="246" t="s">
        <v>90</v>
      </c>
      <c r="AV914" s="12" t="s">
        <v>90</v>
      </c>
      <c r="AW914" s="12" t="s">
        <v>40</v>
      </c>
      <c r="AX914" s="12" t="s">
        <v>87</v>
      </c>
      <c r="AY914" s="246" t="s">
        <v>174</v>
      </c>
    </row>
    <row r="915" s="1" customFormat="1" ht="16.5" customHeight="1">
      <c r="B915" s="37"/>
      <c r="C915" s="218" t="s">
        <v>709</v>
      </c>
      <c r="D915" s="218" t="s">
        <v>175</v>
      </c>
      <c r="E915" s="219" t="s">
        <v>2171</v>
      </c>
      <c r="F915" s="220" t="s">
        <v>2172</v>
      </c>
      <c r="G915" s="221" t="s">
        <v>178</v>
      </c>
      <c r="H915" s="222">
        <v>97</v>
      </c>
      <c r="I915" s="223"/>
      <c r="J915" s="224">
        <f>ROUND(I915*H915,2)</f>
        <v>0</v>
      </c>
      <c r="K915" s="220" t="s">
        <v>1</v>
      </c>
      <c r="L915" s="42"/>
      <c r="M915" s="225" t="s">
        <v>1</v>
      </c>
      <c r="N915" s="226" t="s">
        <v>50</v>
      </c>
      <c r="O915" s="78"/>
      <c r="P915" s="227">
        <f>O915*H915</f>
        <v>0</v>
      </c>
      <c r="Q915" s="227">
        <v>0</v>
      </c>
      <c r="R915" s="227">
        <f>Q915*H915</f>
        <v>0</v>
      </c>
      <c r="S915" s="227">
        <v>0</v>
      </c>
      <c r="T915" s="228">
        <f>S915*H915</f>
        <v>0</v>
      </c>
      <c r="AR915" s="15" t="s">
        <v>192</v>
      </c>
      <c r="AT915" s="15" t="s">
        <v>175</v>
      </c>
      <c r="AU915" s="15" t="s">
        <v>90</v>
      </c>
      <c r="AY915" s="15" t="s">
        <v>174</v>
      </c>
      <c r="BE915" s="229">
        <f>IF(N915="základní",J915,0)</f>
        <v>0</v>
      </c>
      <c r="BF915" s="229">
        <f>IF(N915="snížená",J915,0)</f>
        <v>0</v>
      </c>
      <c r="BG915" s="229">
        <f>IF(N915="zákl. přenesená",J915,0)</f>
        <v>0</v>
      </c>
      <c r="BH915" s="229">
        <f>IF(N915="sníž. přenesená",J915,0)</f>
        <v>0</v>
      </c>
      <c r="BI915" s="229">
        <f>IF(N915="nulová",J915,0)</f>
        <v>0</v>
      </c>
      <c r="BJ915" s="15" t="s">
        <v>87</v>
      </c>
      <c r="BK915" s="229">
        <f>ROUND(I915*H915,2)</f>
        <v>0</v>
      </c>
      <c r="BL915" s="15" t="s">
        <v>192</v>
      </c>
      <c r="BM915" s="15" t="s">
        <v>2173</v>
      </c>
    </row>
    <row r="916" s="12" customFormat="1">
      <c r="B916" s="236"/>
      <c r="C916" s="237"/>
      <c r="D916" s="230" t="s">
        <v>287</v>
      </c>
      <c r="E916" s="238" t="s">
        <v>1</v>
      </c>
      <c r="F916" s="239" t="s">
        <v>2170</v>
      </c>
      <c r="G916" s="237"/>
      <c r="H916" s="240">
        <v>97</v>
      </c>
      <c r="I916" s="241"/>
      <c r="J916" s="237"/>
      <c r="K916" s="237"/>
      <c r="L916" s="242"/>
      <c r="M916" s="243"/>
      <c r="N916" s="244"/>
      <c r="O916" s="244"/>
      <c r="P916" s="244"/>
      <c r="Q916" s="244"/>
      <c r="R916" s="244"/>
      <c r="S916" s="244"/>
      <c r="T916" s="245"/>
      <c r="AT916" s="246" t="s">
        <v>287</v>
      </c>
      <c r="AU916" s="246" t="s">
        <v>90</v>
      </c>
      <c r="AV916" s="12" t="s">
        <v>90</v>
      </c>
      <c r="AW916" s="12" t="s">
        <v>40</v>
      </c>
      <c r="AX916" s="12" t="s">
        <v>87</v>
      </c>
      <c r="AY916" s="246" t="s">
        <v>174</v>
      </c>
    </row>
    <row r="917" s="1" customFormat="1" ht="16.5" customHeight="1">
      <c r="B917" s="37"/>
      <c r="C917" s="218" t="s">
        <v>714</v>
      </c>
      <c r="D917" s="218" t="s">
        <v>175</v>
      </c>
      <c r="E917" s="219" t="s">
        <v>2174</v>
      </c>
      <c r="F917" s="220" t="s">
        <v>2175</v>
      </c>
      <c r="G917" s="221" t="s">
        <v>178</v>
      </c>
      <c r="H917" s="222">
        <v>70</v>
      </c>
      <c r="I917" s="223"/>
      <c r="J917" s="224">
        <f>ROUND(I917*H917,2)</f>
        <v>0</v>
      </c>
      <c r="K917" s="220" t="s">
        <v>1</v>
      </c>
      <c r="L917" s="42"/>
      <c r="M917" s="225" t="s">
        <v>1</v>
      </c>
      <c r="N917" s="226" t="s">
        <v>50</v>
      </c>
      <c r="O917" s="78"/>
      <c r="P917" s="227">
        <f>O917*H917</f>
        <v>0</v>
      </c>
      <c r="Q917" s="227">
        <v>0</v>
      </c>
      <c r="R917" s="227">
        <f>Q917*H917</f>
        <v>0</v>
      </c>
      <c r="S917" s="227">
        <v>0</v>
      </c>
      <c r="T917" s="228">
        <f>S917*H917</f>
        <v>0</v>
      </c>
      <c r="AR917" s="15" t="s">
        <v>192</v>
      </c>
      <c r="AT917" s="15" t="s">
        <v>175</v>
      </c>
      <c r="AU917" s="15" t="s">
        <v>90</v>
      </c>
      <c r="AY917" s="15" t="s">
        <v>174</v>
      </c>
      <c r="BE917" s="229">
        <f>IF(N917="základní",J917,0)</f>
        <v>0</v>
      </c>
      <c r="BF917" s="229">
        <f>IF(N917="snížená",J917,0)</f>
        <v>0</v>
      </c>
      <c r="BG917" s="229">
        <f>IF(N917="zákl. přenesená",J917,0)</f>
        <v>0</v>
      </c>
      <c r="BH917" s="229">
        <f>IF(N917="sníž. přenesená",J917,0)</f>
        <v>0</v>
      </c>
      <c r="BI917" s="229">
        <f>IF(N917="nulová",J917,0)</f>
        <v>0</v>
      </c>
      <c r="BJ917" s="15" t="s">
        <v>87</v>
      </c>
      <c r="BK917" s="229">
        <f>ROUND(I917*H917,2)</f>
        <v>0</v>
      </c>
      <c r="BL917" s="15" t="s">
        <v>192</v>
      </c>
      <c r="BM917" s="15" t="s">
        <v>2176</v>
      </c>
    </row>
    <row r="918" s="1" customFormat="1">
      <c r="B918" s="37"/>
      <c r="C918" s="38"/>
      <c r="D918" s="230" t="s">
        <v>181</v>
      </c>
      <c r="E918" s="38"/>
      <c r="F918" s="231" t="s">
        <v>2175</v>
      </c>
      <c r="G918" s="38"/>
      <c r="H918" s="38"/>
      <c r="I918" s="142"/>
      <c r="J918" s="38"/>
      <c r="K918" s="38"/>
      <c r="L918" s="42"/>
      <c r="M918" s="232"/>
      <c r="N918" s="78"/>
      <c r="O918" s="78"/>
      <c r="P918" s="78"/>
      <c r="Q918" s="78"/>
      <c r="R918" s="78"/>
      <c r="S918" s="78"/>
      <c r="T918" s="79"/>
      <c r="AT918" s="15" t="s">
        <v>181</v>
      </c>
      <c r="AU918" s="15" t="s">
        <v>90</v>
      </c>
    </row>
    <row r="919" s="12" customFormat="1">
      <c r="B919" s="236"/>
      <c r="C919" s="237"/>
      <c r="D919" s="230" t="s">
        <v>287</v>
      </c>
      <c r="E919" s="238" t="s">
        <v>1</v>
      </c>
      <c r="F919" s="239" t="s">
        <v>640</v>
      </c>
      <c r="G919" s="237"/>
      <c r="H919" s="240">
        <v>70</v>
      </c>
      <c r="I919" s="241"/>
      <c r="J919" s="237"/>
      <c r="K919" s="237"/>
      <c r="L919" s="242"/>
      <c r="M919" s="243"/>
      <c r="N919" s="244"/>
      <c r="O919" s="244"/>
      <c r="P919" s="244"/>
      <c r="Q919" s="244"/>
      <c r="R919" s="244"/>
      <c r="S919" s="244"/>
      <c r="T919" s="245"/>
      <c r="AT919" s="246" t="s">
        <v>287</v>
      </c>
      <c r="AU919" s="246" t="s">
        <v>90</v>
      </c>
      <c r="AV919" s="12" t="s">
        <v>90</v>
      </c>
      <c r="AW919" s="12" t="s">
        <v>40</v>
      </c>
      <c r="AX919" s="12" t="s">
        <v>87</v>
      </c>
      <c r="AY919" s="246" t="s">
        <v>174</v>
      </c>
    </row>
    <row r="920" s="1" customFormat="1" ht="16.5" customHeight="1">
      <c r="B920" s="37"/>
      <c r="C920" s="218" t="s">
        <v>719</v>
      </c>
      <c r="D920" s="218" t="s">
        <v>175</v>
      </c>
      <c r="E920" s="219" t="s">
        <v>2177</v>
      </c>
      <c r="F920" s="220" t="s">
        <v>2178</v>
      </c>
      <c r="G920" s="221" t="s">
        <v>178</v>
      </c>
      <c r="H920" s="222">
        <v>27</v>
      </c>
      <c r="I920" s="223"/>
      <c r="J920" s="224">
        <f>ROUND(I920*H920,2)</f>
        <v>0</v>
      </c>
      <c r="K920" s="220" t="s">
        <v>1</v>
      </c>
      <c r="L920" s="42"/>
      <c r="M920" s="225" t="s">
        <v>1</v>
      </c>
      <c r="N920" s="226" t="s">
        <v>50</v>
      </c>
      <c r="O920" s="78"/>
      <c r="P920" s="227">
        <f>O920*H920</f>
        <v>0</v>
      </c>
      <c r="Q920" s="227">
        <v>0</v>
      </c>
      <c r="R920" s="227">
        <f>Q920*H920</f>
        <v>0</v>
      </c>
      <c r="S920" s="227">
        <v>0</v>
      </c>
      <c r="T920" s="228">
        <f>S920*H920</f>
        <v>0</v>
      </c>
      <c r="AR920" s="15" t="s">
        <v>192</v>
      </c>
      <c r="AT920" s="15" t="s">
        <v>175</v>
      </c>
      <c r="AU920" s="15" t="s">
        <v>90</v>
      </c>
      <c r="AY920" s="15" t="s">
        <v>174</v>
      </c>
      <c r="BE920" s="229">
        <f>IF(N920="základní",J920,0)</f>
        <v>0</v>
      </c>
      <c r="BF920" s="229">
        <f>IF(N920="snížená",J920,0)</f>
        <v>0</v>
      </c>
      <c r="BG920" s="229">
        <f>IF(N920="zákl. přenesená",J920,0)</f>
        <v>0</v>
      </c>
      <c r="BH920" s="229">
        <f>IF(N920="sníž. přenesená",J920,0)</f>
        <v>0</v>
      </c>
      <c r="BI920" s="229">
        <f>IF(N920="nulová",J920,0)</f>
        <v>0</v>
      </c>
      <c r="BJ920" s="15" t="s">
        <v>87</v>
      </c>
      <c r="BK920" s="229">
        <f>ROUND(I920*H920,2)</f>
        <v>0</v>
      </c>
      <c r="BL920" s="15" t="s">
        <v>192</v>
      </c>
      <c r="BM920" s="15" t="s">
        <v>2179</v>
      </c>
    </row>
    <row r="921" s="1" customFormat="1">
      <c r="B921" s="37"/>
      <c r="C921" s="38"/>
      <c r="D921" s="230" t="s">
        <v>181</v>
      </c>
      <c r="E921" s="38"/>
      <c r="F921" s="231" t="s">
        <v>2178</v>
      </c>
      <c r="G921" s="38"/>
      <c r="H921" s="38"/>
      <c r="I921" s="142"/>
      <c r="J921" s="38"/>
      <c r="K921" s="38"/>
      <c r="L921" s="42"/>
      <c r="M921" s="232"/>
      <c r="N921" s="78"/>
      <c r="O921" s="78"/>
      <c r="P921" s="78"/>
      <c r="Q921" s="78"/>
      <c r="R921" s="78"/>
      <c r="S921" s="78"/>
      <c r="T921" s="79"/>
      <c r="AT921" s="15" t="s">
        <v>181</v>
      </c>
      <c r="AU921" s="15" t="s">
        <v>90</v>
      </c>
    </row>
    <row r="922" s="12" customFormat="1">
      <c r="B922" s="236"/>
      <c r="C922" s="237"/>
      <c r="D922" s="230" t="s">
        <v>287</v>
      </c>
      <c r="E922" s="238" t="s">
        <v>1</v>
      </c>
      <c r="F922" s="239" t="s">
        <v>405</v>
      </c>
      <c r="G922" s="237"/>
      <c r="H922" s="240">
        <v>27</v>
      </c>
      <c r="I922" s="241"/>
      <c r="J922" s="237"/>
      <c r="K922" s="237"/>
      <c r="L922" s="242"/>
      <c r="M922" s="243"/>
      <c r="N922" s="244"/>
      <c r="O922" s="244"/>
      <c r="P922" s="244"/>
      <c r="Q922" s="244"/>
      <c r="R922" s="244"/>
      <c r="S922" s="244"/>
      <c r="T922" s="245"/>
      <c r="AT922" s="246" t="s">
        <v>287</v>
      </c>
      <c r="AU922" s="246" t="s">
        <v>90</v>
      </c>
      <c r="AV922" s="12" t="s">
        <v>90</v>
      </c>
      <c r="AW922" s="12" t="s">
        <v>40</v>
      </c>
      <c r="AX922" s="12" t="s">
        <v>87</v>
      </c>
      <c r="AY922" s="246" t="s">
        <v>174</v>
      </c>
    </row>
    <row r="923" s="1" customFormat="1" ht="16.5" customHeight="1">
      <c r="B923" s="37"/>
      <c r="C923" s="247" t="s">
        <v>724</v>
      </c>
      <c r="D923" s="247" t="s">
        <v>312</v>
      </c>
      <c r="E923" s="248" t="s">
        <v>2180</v>
      </c>
      <c r="F923" s="249" t="s">
        <v>2181</v>
      </c>
      <c r="G923" s="250" t="s">
        <v>320</v>
      </c>
      <c r="H923" s="251">
        <v>8</v>
      </c>
      <c r="I923" s="252"/>
      <c r="J923" s="253">
        <f>ROUND(I923*H923,2)</f>
        <v>0</v>
      </c>
      <c r="K923" s="249" t="s">
        <v>1</v>
      </c>
      <c r="L923" s="254"/>
      <c r="M923" s="255" t="s">
        <v>1</v>
      </c>
      <c r="N923" s="256" t="s">
        <v>50</v>
      </c>
      <c r="O923" s="78"/>
      <c r="P923" s="227">
        <f>O923*H923</f>
        <v>0</v>
      </c>
      <c r="Q923" s="227">
        <v>0.0022000000000000001</v>
      </c>
      <c r="R923" s="227">
        <f>Q923*H923</f>
        <v>0.017600000000000001</v>
      </c>
      <c r="S923" s="227">
        <v>0</v>
      </c>
      <c r="T923" s="228">
        <f>S923*H923</f>
        <v>0</v>
      </c>
      <c r="AR923" s="15" t="s">
        <v>209</v>
      </c>
      <c r="AT923" s="15" t="s">
        <v>312</v>
      </c>
      <c r="AU923" s="15" t="s">
        <v>90</v>
      </c>
      <c r="AY923" s="15" t="s">
        <v>174</v>
      </c>
      <c r="BE923" s="229">
        <f>IF(N923="základní",J923,0)</f>
        <v>0</v>
      </c>
      <c r="BF923" s="229">
        <f>IF(N923="snížená",J923,0)</f>
        <v>0</v>
      </c>
      <c r="BG923" s="229">
        <f>IF(N923="zákl. přenesená",J923,0)</f>
        <v>0</v>
      </c>
      <c r="BH923" s="229">
        <f>IF(N923="sníž. přenesená",J923,0)</f>
        <v>0</v>
      </c>
      <c r="BI923" s="229">
        <f>IF(N923="nulová",J923,0)</f>
        <v>0</v>
      </c>
      <c r="BJ923" s="15" t="s">
        <v>87</v>
      </c>
      <c r="BK923" s="229">
        <f>ROUND(I923*H923,2)</f>
        <v>0</v>
      </c>
      <c r="BL923" s="15" t="s">
        <v>192</v>
      </c>
      <c r="BM923" s="15" t="s">
        <v>2182</v>
      </c>
    </row>
    <row r="924" s="1" customFormat="1">
      <c r="B924" s="37"/>
      <c r="C924" s="38"/>
      <c r="D924" s="230" t="s">
        <v>181</v>
      </c>
      <c r="E924" s="38"/>
      <c r="F924" s="231" t="s">
        <v>2181</v>
      </c>
      <c r="G924" s="38"/>
      <c r="H924" s="38"/>
      <c r="I924" s="142"/>
      <c r="J924" s="38"/>
      <c r="K924" s="38"/>
      <c r="L924" s="42"/>
      <c r="M924" s="232"/>
      <c r="N924" s="78"/>
      <c r="O924" s="78"/>
      <c r="P924" s="78"/>
      <c r="Q924" s="78"/>
      <c r="R924" s="78"/>
      <c r="S924" s="78"/>
      <c r="T924" s="79"/>
      <c r="AT924" s="15" t="s">
        <v>181</v>
      </c>
      <c r="AU924" s="15" t="s">
        <v>90</v>
      </c>
    </row>
    <row r="925" s="12" customFormat="1">
      <c r="B925" s="236"/>
      <c r="C925" s="237"/>
      <c r="D925" s="230" t="s">
        <v>287</v>
      </c>
      <c r="E925" s="238" t="s">
        <v>1</v>
      </c>
      <c r="F925" s="239" t="s">
        <v>2183</v>
      </c>
      <c r="G925" s="237"/>
      <c r="H925" s="240">
        <v>8</v>
      </c>
      <c r="I925" s="241"/>
      <c r="J925" s="237"/>
      <c r="K925" s="237"/>
      <c r="L925" s="242"/>
      <c r="M925" s="243"/>
      <c r="N925" s="244"/>
      <c r="O925" s="244"/>
      <c r="P925" s="244"/>
      <c r="Q925" s="244"/>
      <c r="R925" s="244"/>
      <c r="S925" s="244"/>
      <c r="T925" s="245"/>
      <c r="AT925" s="246" t="s">
        <v>287</v>
      </c>
      <c r="AU925" s="246" t="s">
        <v>90</v>
      </c>
      <c r="AV925" s="12" t="s">
        <v>90</v>
      </c>
      <c r="AW925" s="12" t="s">
        <v>40</v>
      </c>
      <c r="AX925" s="12" t="s">
        <v>87</v>
      </c>
      <c r="AY925" s="246" t="s">
        <v>174</v>
      </c>
    </row>
    <row r="926" s="1" customFormat="1" ht="16.5" customHeight="1">
      <c r="B926" s="37"/>
      <c r="C926" s="247" t="s">
        <v>2184</v>
      </c>
      <c r="D926" s="247" t="s">
        <v>312</v>
      </c>
      <c r="E926" s="248" t="s">
        <v>2185</v>
      </c>
      <c r="F926" s="249" t="s">
        <v>2186</v>
      </c>
      <c r="G926" s="250" t="s">
        <v>320</v>
      </c>
      <c r="H926" s="251">
        <v>16</v>
      </c>
      <c r="I926" s="252"/>
      <c r="J926" s="253">
        <f>ROUND(I926*H926,2)</f>
        <v>0</v>
      </c>
      <c r="K926" s="249" t="s">
        <v>1</v>
      </c>
      <c r="L926" s="254"/>
      <c r="M926" s="255" t="s">
        <v>1</v>
      </c>
      <c r="N926" s="256" t="s">
        <v>50</v>
      </c>
      <c r="O926" s="78"/>
      <c r="P926" s="227">
        <f>O926*H926</f>
        <v>0</v>
      </c>
      <c r="Q926" s="227">
        <v>0.0028</v>
      </c>
      <c r="R926" s="227">
        <f>Q926*H926</f>
        <v>0.0448</v>
      </c>
      <c r="S926" s="227">
        <v>0</v>
      </c>
      <c r="T926" s="228">
        <f>S926*H926</f>
        <v>0</v>
      </c>
      <c r="AR926" s="15" t="s">
        <v>209</v>
      </c>
      <c r="AT926" s="15" t="s">
        <v>312</v>
      </c>
      <c r="AU926" s="15" t="s">
        <v>90</v>
      </c>
      <c r="AY926" s="15" t="s">
        <v>174</v>
      </c>
      <c r="BE926" s="229">
        <f>IF(N926="základní",J926,0)</f>
        <v>0</v>
      </c>
      <c r="BF926" s="229">
        <f>IF(N926="snížená",J926,0)</f>
        <v>0</v>
      </c>
      <c r="BG926" s="229">
        <f>IF(N926="zákl. přenesená",J926,0)</f>
        <v>0</v>
      </c>
      <c r="BH926" s="229">
        <f>IF(N926="sníž. přenesená",J926,0)</f>
        <v>0</v>
      </c>
      <c r="BI926" s="229">
        <f>IF(N926="nulová",J926,0)</f>
        <v>0</v>
      </c>
      <c r="BJ926" s="15" t="s">
        <v>87</v>
      </c>
      <c r="BK926" s="229">
        <f>ROUND(I926*H926,2)</f>
        <v>0</v>
      </c>
      <c r="BL926" s="15" t="s">
        <v>192</v>
      </c>
      <c r="BM926" s="15" t="s">
        <v>2187</v>
      </c>
    </row>
    <row r="927" s="1" customFormat="1">
      <c r="B927" s="37"/>
      <c r="C927" s="38"/>
      <c r="D927" s="230" t="s">
        <v>181</v>
      </c>
      <c r="E927" s="38"/>
      <c r="F927" s="231" t="s">
        <v>2186</v>
      </c>
      <c r="G927" s="38"/>
      <c r="H927" s="38"/>
      <c r="I927" s="142"/>
      <c r="J927" s="38"/>
      <c r="K927" s="38"/>
      <c r="L927" s="42"/>
      <c r="M927" s="232"/>
      <c r="N927" s="78"/>
      <c r="O927" s="78"/>
      <c r="P927" s="78"/>
      <c r="Q927" s="78"/>
      <c r="R927" s="78"/>
      <c r="S927" s="78"/>
      <c r="T927" s="79"/>
      <c r="AT927" s="15" t="s">
        <v>181</v>
      </c>
      <c r="AU927" s="15" t="s">
        <v>90</v>
      </c>
    </row>
    <row r="928" s="12" customFormat="1">
      <c r="B928" s="236"/>
      <c r="C928" s="237"/>
      <c r="D928" s="230" t="s">
        <v>287</v>
      </c>
      <c r="E928" s="238" t="s">
        <v>1</v>
      </c>
      <c r="F928" s="239" t="s">
        <v>2188</v>
      </c>
      <c r="G928" s="237"/>
      <c r="H928" s="240">
        <v>16</v>
      </c>
      <c r="I928" s="241"/>
      <c r="J928" s="237"/>
      <c r="K928" s="237"/>
      <c r="L928" s="242"/>
      <c r="M928" s="243"/>
      <c r="N928" s="244"/>
      <c r="O928" s="244"/>
      <c r="P928" s="244"/>
      <c r="Q928" s="244"/>
      <c r="R928" s="244"/>
      <c r="S928" s="244"/>
      <c r="T928" s="245"/>
      <c r="AT928" s="246" t="s">
        <v>287</v>
      </c>
      <c r="AU928" s="246" t="s">
        <v>90</v>
      </c>
      <c r="AV928" s="12" t="s">
        <v>90</v>
      </c>
      <c r="AW928" s="12" t="s">
        <v>40</v>
      </c>
      <c r="AX928" s="12" t="s">
        <v>87</v>
      </c>
      <c r="AY928" s="246" t="s">
        <v>174</v>
      </c>
    </row>
    <row r="929" s="1" customFormat="1" ht="16.5" customHeight="1">
      <c r="B929" s="37"/>
      <c r="C929" s="247" t="s">
        <v>2189</v>
      </c>
      <c r="D929" s="247" t="s">
        <v>312</v>
      </c>
      <c r="E929" s="248" t="s">
        <v>2190</v>
      </c>
      <c r="F929" s="249" t="s">
        <v>2191</v>
      </c>
      <c r="G929" s="250" t="s">
        <v>320</v>
      </c>
      <c r="H929" s="251">
        <v>1</v>
      </c>
      <c r="I929" s="252"/>
      <c r="J929" s="253">
        <f>ROUND(I929*H929,2)</f>
        <v>0</v>
      </c>
      <c r="K929" s="249" t="s">
        <v>1</v>
      </c>
      <c r="L929" s="254"/>
      <c r="M929" s="255" t="s">
        <v>1</v>
      </c>
      <c r="N929" s="256" t="s">
        <v>50</v>
      </c>
      <c r="O929" s="78"/>
      <c r="P929" s="227">
        <f>O929*H929</f>
        <v>0</v>
      </c>
      <c r="Q929" s="227">
        <v>0.0028</v>
      </c>
      <c r="R929" s="227">
        <f>Q929*H929</f>
        <v>0.0028</v>
      </c>
      <c r="S929" s="227">
        <v>0</v>
      </c>
      <c r="T929" s="228">
        <f>S929*H929</f>
        <v>0</v>
      </c>
      <c r="AR929" s="15" t="s">
        <v>209</v>
      </c>
      <c r="AT929" s="15" t="s">
        <v>312</v>
      </c>
      <c r="AU929" s="15" t="s">
        <v>90</v>
      </c>
      <c r="AY929" s="15" t="s">
        <v>174</v>
      </c>
      <c r="BE929" s="229">
        <f>IF(N929="základní",J929,0)</f>
        <v>0</v>
      </c>
      <c r="BF929" s="229">
        <f>IF(N929="snížená",J929,0)</f>
        <v>0</v>
      </c>
      <c r="BG929" s="229">
        <f>IF(N929="zákl. přenesená",J929,0)</f>
        <v>0</v>
      </c>
      <c r="BH929" s="229">
        <f>IF(N929="sníž. přenesená",J929,0)</f>
        <v>0</v>
      </c>
      <c r="BI929" s="229">
        <f>IF(N929="nulová",J929,0)</f>
        <v>0</v>
      </c>
      <c r="BJ929" s="15" t="s">
        <v>87</v>
      </c>
      <c r="BK929" s="229">
        <f>ROUND(I929*H929,2)</f>
        <v>0</v>
      </c>
      <c r="BL929" s="15" t="s">
        <v>192</v>
      </c>
      <c r="BM929" s="15" t="s">
        <v>2192</v>
      </c>
    </row>
    <row r="930" s="1" customFormat="1">
      <c r="B930" s="37"/>
      <c r="C930" s="38"/>
      <c r="D930" s="230" t="s">
        <v>181</v>
      </c>
      <c r="E930" s="38"/>
      <c r="F930" s="231" t="s">
        <v>2191</v>
      </c>
      <c r="G930" s="38"/>
      <c r="H930" s="38"/>
      <c r="I930" s="142"/>
      <c r="J930" s="38"/>
      <c r="K930" s="38"/>
      <c r="L930" s="42"/>
      <c r="M930" s="232"/>
      <c r="N930" s="78"/>
      <c r="O930" s="78"/>
      <c r="P930" s="78"/>
      <c r="Q930" s="78"/>
      <c r="R930" s="78"/>
      <c r="S930" s="78"/>
      <c r="T930" s="79"/>
      <c r="AT930" s="15" t="s">
        <v>181</v>
      </c>
      <c r="AU930" s="15" t="s">
        <v>90</v>
      </c>
    </row>
    <row r="931" s="12" customFormat="1">
      <c r="B931" s="236"/>
      <c r="C931" s="237"/>
      <c r="D931" s="230" t="s">
        <v>287</v>
      </c>
      <c r="E931" s="238" t="s">
        <v>1</v>
      </c>
      <c r="F931" s="239" t="s">
        <v>2193</v>
      </c>
      <c r="G931" s="237"/>
      <c r="H931" s="240">
        <v>1</v>
      </c>
      <c r="I931" s="241"/>
      <c r="J931" s="237"/>
      <c r="K931" s="237"/>
      <c r="L931" s="242"/>
      <c r="M931" s="243"/>
      <c r="N931" s="244"/>
      <c r="O931" s="244"/>
      <c r="P931" s="244"/>
      <c r="Q931" s="244"/>
      <c r="R931" s="244"/>
      <c r="S931" s="244"/>
      <c r="T931" s="245"/>
      <c r="AT931" s="246" t="s">
        <v>287</v>
      </c>
      <c r="AU931" s="246" t="s">
        <v>90</v>
      </c>
      <c r="AV931" s="12" t="s">
        <v>90</v>
      </c>
      <c r="AW931" s="12" t="s">
        <v>40</v>
      </c>
      <c r="AX931" s="12" t="s">
        <v>79</v>
      </c>
      <c r="AY931" s="246" t="s">
        <v>174</v>
      </c>
    </row>
    <row r="932" s="1" customFormat="1" ht="16.5" customHeight="1">
      <c r="B932" s="37"/>
      <c r="C932" s="247" t="s">
        <v>730</v>
      </c>
      <c r="D932" s="247" t="s">
        <v>312</v>
      </c>
      <c r="E932" s="248" t="s">
        <v>2194</v>
      </c>
      <c r="F932" s="249" t="s">
        <v>2195</v>
      </c>
      <c r="G932" s="250" t="s">
        <v>320</v>
      </c>
      <c r="H932" s="251">
        <v>6</v>
      </c>
      <c r="I932" s="252"/>
      <c r="J932" s="253">
        <f>ROUND(I932*H932,2)</f>
        <v>0</v>
      </c>
      <c r="K932" s="249" t="s">
        <v>1</v>
      </c>
      <c r="L932" s="254"/>
      <c r="M932" s="255" t="s">
        <v>1</v>
      </c>
      <c r="N932" s="256" t="s">
        <v>50</v>
      </c>
      <c r="O932" s="78"/>
      <c r="P932" s="227">
        <f>O932*H932</f>
        <v>0</v>
      </c>
      <c r="Q932" s="227">
        <v>0.0028</v>
      </c>
      <c r="R932" s="227">
        <f>Q932*H932</f>
        <v>0.016799999999999999</v>
      </c>
      <c r="S932" s="227">
        <v>0</v>
      </c>
      <c r="T932" s="228">
        <f>S932*H932</f>
        <v>0</v>
      </c>
      <c r="AR932" s="15" t="s">
        <v>209</v>
      </c>
      <c r="AT932" s="15" t="s">
        <v>312</v>
      </c>
      <c r="AU932" s="15" t="s">
        <v>90</v>
      </c>
      <c r="AY932" s="15" t="s">
        <v>174</v>
      </c>
      <c r="BE932" s="229">
        <f>IF(N932="základní",J932,0)</f>
        <v>0</v>
      </c>
      <c r="BF932" s="229">
        <f>IF(N932="snížená",J932,0)</f>
        <v>0</v>
      </c>
      <c r="BG932" s="229">
        <f>IF(N932="zákl. přenesená",J932,0)</f>
        <v>0</v>
      </c>
      <c r="BH932" s="229">
        <f>IF(N932="sníž. přenesená",J932,0)</f>
        <v>0</v>
      </c>
      <c r="BI932" s="229">
        <f>IF(N932="nulová",J932,0)</f>
        <v>0</v>
      </c>
      <c r="BJ932" s="15" t="s">
        <v>87</v>
      </c>
      <c r="BK932" s="229">
        <f>ROUND(I932*H932,2)</f>
        <v>0</v>
      </c>
      <c r="BL932" s="15" t="s">
        <v>192</v>
      </c>
      <c r="BM932" s="15" t="s">
        <v>2196</v>
      </c>
    </row>
    <row r="933" s="1" customFormat="1">
      <c r="B933" s="37"/>
      <c r="C933" s="38"/>
      <c r="D933" s="230" t="s">
        <v>181</v>
      </c>
      <c r="E933" s="38"/>
      <c r="F933" s="231" t="s">
        <v>2195</v>
      </c>
      <c r="G933" s="38"/>
      <c r="H933" s="38"/>
      <c r="I933" s="142"/>
      <c r="J933" s="38"/>
      <c r="K933" s="38"/>
      <c r="L933" s="42"/>
      <c r="M933" s="232"/>
      <c r="N933" s="78"/>
      <c r="O933" s="78"/>
      <c r="P933" s="78"/>
      <c r="Q933" s="78"/>
      <c r="R933" s="78"/>
      <c r="S933" s="78"/>
      <c r="T933" s="79"/>
      <c r="AT933" s="15" t="s">
        <v>181</v>
      </c>
      <c r="AU933" s="15" t="s">
        <v>90</v>
      </c>
    </row>
    <row r="934" s="12" customFormat="1">
      <c r="B934" s="236"/>
      <c r="C934" s="237"/>
      <c r="D934" s="230" t="s">
        <v>287</v>
      </c>
      <c r="E934" s="238" t="s">
        <v>1</v>
      </c>
      <c r="F934" s="239" t="s">
        <v>2197</v>
      </c>
      <c r="G934" s="237"/>
      <c r="H934" s="240">
        <v>5</v>
      </c>
      <c r="I934" s="241"/>
      <c r="J934" s="237"/>
      <c r="K934" s="237"/>
      <c r="L934" s="242"/>
      <c r="M934" s="243"/>
      <c r="N934" s="244"/>
      <c r="O934" s="244"/>
      <c r="P934" s="244"/>
      <c r="Q934" s="244"/>
      <c r="R934" s="244"/>
      <c r="S934" s="244"/>
      <c r="T934" s="245"/>
      <c r="AT934" s="246" t="s">
        <v>287</v>
      </c>
      <c r="AU934" s="246" t="s">
        <v>90</v>
      </c>
      <c r="AV934" s="12" t="s">
        <v>90</v>
      </c>
      <c r="AW934" s="12" t="s">
        <v>40</v>
      </c>
      <c r="AX934" s="12" t="s">
        <v>79</v>
      </c>
      <c r="AY934" s="246" t="s">
        <v>174</v>
      </c>
    </row>
    <row r="935" s="12" customFormat="1">
      <c r="B935" s="236"/>
      <c r="C935" s="237"/>
      <c r="D935" s="230" t="s">
        <v>287</v>
      </c>
      <c r="E935" s="238" t="s">
        <v>1</v>
      </c>
      <c r="F935" s="239" t="s">
        <v>2198</v>
      </c>
      <c r="G935" s="237"/>
      <c r="H935" s="240">
        <v>1</v>
      </c>
      <c r="I935" s="241"/>
      <c r="J935" s="237"/>
      <c r="K935" s="237"/>
      <c r="L935" s="242"/>
      <c r="M935" s="243"/>
      <c r="N935" s="244"/>
      <c r="O935" s="244"/>
      <c r="P935" s="244"/>
      <c r="Q935" s="244"/>
      <c r="R935" s="244"/>
      <c r="S935" s="244"/>
      <c r="T935" s="245"/>
      <c r="AT935" s="246" t="s">
        <v>287</v>
      </c>
      <c r="AU935" s="246" t="s">
        <v>90</v>
      </c>
      <c r="AV935" s="12" t="s">
        <v>90</v>
      </c>
      <c r="AW935" s="12" t="s">
        <v>40</v>
      </c>
      <c r="AX935" s="12" t="s">
        <v>79</v>
      </c>
      <c r="AY935" s="246" t="s">
        <v>174</v>
      </c>
    </row>
    <row r="936" s="1" customFormat="1" ht="16.5" customHeight="1">
      <c r="B936" s="37"/>
      <c r="C936" s="247" t="s">
        <v>737</v>
      </c>
      <c r="D936" s="247" t="s">
        <v>312</v>
      </c>
      <c r="E936" s="248" t="s">
        <v>2199</v>
      </c>
      <c r="F936" s="249" t="s">
        <v>2200</v>
      </c>
      <c r="G936" s="250" t="s">
        <v>320</v>
      </c>
      <c r="H936" s="251">
        <v>58</v>
      </c>
      <c r="I936" s="252"/>
      <c r="J936" s="253">
        <f>ROUND(I936*H936,2)</f>
        <v>0</v>
      </c>
      <c r="K936" s="249" t="s">
        <v>1</v>
      </c>
      <c r="L936" s="254"/>
      <c r="M936" s="255" t="s">
        <v>1</v>
      </c>
      <c r="N936" s="256" t="s">
        <v>50</v>
      </c>
      <c r="O936" s="78"/>
      <c r="P936" s="227">
        <f>O936*H936</f>
        <v>0</v>
      </c>
      <c r="Q936" s="227">
        <v>0.00025999999999999998</v>
      </c>
      <c r="R936" s="227">
        <f>Q936*H936</f>
        <v>0.015079999999999998</v>
      </c>
      <c r="S936" s="227">
        <v>0</v>
      </c>
      <c r="T936" s="228">
        <f>S936*H936</f>
        <v>0</v>
      </c>
      <c r="AR936" s="15" t="s">
        <v>209</v>
      </c>
      <c r="AT936" s="15" t="s">
        <v>312</v>
      </c>
      <c r="AU936" s="15" t="s">
        <v>90</v>
      </c>
      <c r="AY936" s="15" t="s">
        <v>174</v>
      </c>
      <c r="BE936" s="229">
        <f>IF(N936="základní",J936,0)</f>
        <v>0</v>
      </c>
      <c r="BF936" s="229">
        <f>IF(N936="snížená",J936,0)</f>
        <v>0</v>
      </c>
      <c r="BG936" s="229">
        <f>IF(N936="zákl. přenesená",J936,0)</f>
        <v>0</v>
      </c>
      <c r="BH936" s="229">
        <f>IF(N936="sníž. přenesená",J936,0)</f>
        <v>0</v>
      </c>
      <c r="BI936" s="229">
        <f>IF(N936="nulová",J936,0)</f>
        <v>0</v>
      </c>
      <c r="BJ936" s="15" t="s">
        <v>87</v>
      </c>
      <c r="BK936" s="229">
        <f>ROUND(I936*H936,2)</f>
        <v>0</v>
      </c>
      <c r="BL936" s="15" t="s">
        <v>192</v>
      </c>
      <c r="BM936" s="15" t="s">
        <v>2201</v>
      </c>
    </row>
    <row r="937" s="1" customFormat="1">
      <c r="B937" s="37"/>
      <c r="C937" s="38"/>
      <c r="D937" s="230" t="s">
        <v>181</v>
      </c>
      <c r="E937" s="38"/>
      <c r="F937" s="231" t="s">
        <v>2200</v>
      </c>
      <c r="G937" s="38"/>
      <c r="H937" s="38"/>
      <c r="I937" s="142"/>
      <c r="J937" s="38"/>
      <c r="K937" s="38"/>
      <c r="L937" s="42"/>
      <c r="M937" s="232"/>
      <c r="N937" s="78"/>
      <c r="O937" s="78"/>
      <c r="P937" s="78"/>
      <c r="Q937" s="78"/>
      <c r="R937" s="78"/>
      <c r="S937" s="78"/>
      <c r="T937" s="79"/>
      <c r="AT937" s="15" t="s">
        <v>181</v>
      </c>
      <c r="AU937" s="15" t="s">
        <v>90</v>
      </c>
    </row>
    <row r="938" s="12" customFormat="1">
      <c r="B938" s="236"/>
      <c r="C938" s="237"/>
      <c r="D938" s="230" t="s">
        <v>287</v>
      </c>
      <c r="E938" s="238" t="s">
        <v>1</v>
      </c>
      <c r="F938" s="239" t="s">
        <v>2202</v>
      </c>
      <c r="G938" s="237"/>
      <c r="H938" s="240">
        <v>14</v>
      </c>
      <c r="I938" s="241"/>
      <c r="J938" s="237"/>
      <c r="K938" s="237"/>
      <c r="L938" s="242"/>
      <c r="M938" s="243"/>
      <c r="N938" s="244"/>
      <c r="O938" s="244"/>
      <c r="P938" s="244"/>
      <c r="Q938" s="244"/>
      <c r="R938" s="244"/>
      <c r="S938" s="244"/>
      <c r="T938" s="245"/>
      <c r="AT938" s="246" t="s">
        <v>287</v>
      </c>
      <c r="AU938" s="246" t="s">
        <v>90</v>
      </c>
      <c r="AV938" s="12" t="s">
        <v>90</v>
      </c>
      <c r="AW938" s="12" t="s">
        <v>40</v>
      </c>
      <c r="AX938" s="12" t="s">
        <v>79</v>
      </c>
      <c r="AY938" s="246" t="s">
        <v>174</v>
      </c>
    </row>
    <row r="939" s="12" customFormat="1">
      <c r="B939" s="236"/>
      <c r="C939" s="237"/>
      <c r="D939" s="230" t="s">
        <v>287</v>
      </c>
      <c r="E939" s="238" t="s">
        <v>1</v>
      </c>
      <c r="F939" s="239" t="s">
        <v>2203</v>
      </c>
      <c r="G939" s="237"/>
      <c r="H939" s="240">
        <v>5</v>
      </c>
      <c r="I939" s="241"/>
      <c r="J939" s="237"/>
      <c r="K939" s="237"/>
      <c r="L939" s="242"/>
      <c r="M939" s="243"/>
      <c r="N939" s="244"/>
      <c r="O939" s="244"/>
      <c r="P939" s="244"/>
      <c r="Q939" s="244"/>
      <c r="R939" s="244"/>
      <c r="S939" s="244"/>
      <c r="T939" s="245"/>
      <c r="AT939" s="246" t="s">
        <v>287</v>
      </c>
      <c r="AU939" s="246" t="s">
        <v>90</v>
      </c>
      <c r="AV939" s="12" t="s">
        <v>90</v>
      </c>
      <c r="AW939" s="12" t="s">
        <v>40</v>
      </c>
      <c r="AX939" s="12" t="s">
        <v>79</v>
      </c>
      <c r="AY939" s="246" t="s">
        <v>174</v>
      </c>
    </row>
    <row r="940" s="12" customFormat="1">
      <c r="B940" s="236"/>
      <c r="C940" s="237"/>
      <c r="D940" s="230" t="s">
        <v>287</v>
      </c>
      <c r="E940" s="238" t="s">
        <v>1</v>
      </c>
      <c r="F940" s="239" t="s">
        <v>2011</v>
      </c>
      <c r="G940" s="237"/>
      <c r="H940" s="240">
        <v>1</v>
      </c>
      <c r="I940" s="241"/>
      <c r="J940" s="237"/>
      <c r="K940" s="237"/>
      <c r="L940" s="242"/>
      <c r="M940" s="243"/>
      <c r="N940" s="244"/>
      <c r="O940" s="244"/>
      <c r="P940" s="244"/>
      <c r="Q940" s="244"/>
      <c r="R940" s="244"/>
      <c r="S940" s="244"/>
      <c r="T940" s="245"/>
      <c r="AT940" s="246" t="s">
        <v>287</v>
      </c>
      <c r="AU940" s="246" t="s">
        <v>90</v>
      </c>
      <c r="AV940" s="12" t="s">
        <v>90</v>
      </c>
      <c r="AW940" s="12" t="s">
        <v>40</v>
      </c>
      <c r="AX940" s="12" t="s">
        <v>79</v>
      </c>
      <c r="AY940" s="246" t="s">
        <v>174</v>
      </c>
    </row>
    <row r="941" s="12" customFormat="1">
      <c r="B941" s="236"/>
      <c r="C941" s="237"/>
      <c r="D941" s="230" t="s">
        <v>287</v>
      </c>
      <c r="E941" s="238" t="s">
        <v>1</v>
      </c>
      <c r="F941" s="239" t="s">
        <v>2204</v>
      </c>
      <c r="G941" s="237"/>
      <c r="H941" s="240">
        <v>4</v>
      </c>
      <c r="I941" s="241"/>
      <c r="J941" s="237"/>
      <c r="K941" s="237"/>
      <c r="L941" s="242"/>
      <c r="M941" s="243"/>
      <c r="N941" s="244"/>
      <c r="O941" s="244"/>
      <c r="P941" s="244"/>
      <c r="Q941" s="244"/>
      <c r="R941" s="244"/>
      <c r="S941" s="244"/>
      <c r="T941" s="245"/>
      <c r="AT941" s="246" t="s">
        <v>287</v>
      </c>
      <c r="AU941" s="246" t="s">
        <v>90</v>
      </c>
      <c r="AV941" s="12" t="s">
        <v>90</v>
      </c>
      <c r="AW941" s="12" t="s">
        <v>40</v>
      </c>
      <c r="AX941" s="12" t="s">
        <v>79</v>
      </c>
      <c r="AY941" s="246" t="s">
        <v>174</v>
      </c>
    </row>
    <row r="942" s="12" customFormat="1">
      <c r="B942" s="236"/>
      <c r="C942" s="237"/>
      <c r="D942" s="230" t="s">
        <v>287</v>
      </c>
      <c r="E942" s="238" t="s">
        <v>1</v>
      </c>
      <c r="F942" s="239" t="s">
        <v>2205</v>
      </c>
      <c r="G942" s="237"/>
      <c r="H942" s="240">
        <v>9</v>
      </c>
      <c r="I942" s="241"/>
      <c r="J942" s="237"/>
      <c r="K942" s="237"/>
      <c r="L942" s="242"/>
      <c r="M942" s="243"/>
      <c r="N942" s="244"/>
      <c r="O942" s="244"/>
      <c r="P942" s="244"/>
      <c r="Q942" s="244"/>
      <c r="R942" s="244"/>
      <c r="S942" s="244"/>
      <c r="T942" s="245"/>
      <c r="AT942" s="246" t="s">
        <v>287</v>
      </c>
      <c r="AU942" s="246" t="s">
        <v>90</v>
      </c>
      <c r="AV942" s="12" t="s">
        <v>90</v>
      </c>
      <c r="AW942" s="12" t="s">
        <v>40</v>
      </c>
      <c r="AX942" s="12" t="s">
        <v>79</v>
      </c>
      <c r="AY942" s="246" t="s">
        <v>174</v>
      </c>
    </row>
    <row r="943" s="12" customFormat="1">
      <c r="B943" s="236"/>
      <c r="C943" s="237"/>
      <c r="D943" s="230" t="s">
        <v>287</v>
      </c>
      <c r="E943" s="238" t="s">
        <v>1</v>
      </c>
      <c r="F943" s="239" t="s">
        <v>2206</v>
      </c>
      <c r="G943" s="237"/>
      <c r="H943" s="240">
        <v>5</v>
      </c>
      <c r="I943" s="241"/>
      <c r="J943" s="237"/>
      <c r="K943" s="237"/>
      <c r="L943" s="242"/>
      <c r="M943" s="243"/>
      <c r="N943" s="244"/>
      <c r="O943" s="244"/>
      <c r="P943" s="244"/>
      <c r="Q943" s="244"/>
      <c r="R943" s="244"/>
      <c r="S943" s="244"/>
      <c r="T943" s="245"/>
      <c r="AT943" s="246" t="s">
        <v>287</v>
      </c>
      <c r="AU943" s="246" t="s">
        <v>90</v>
      </c>
      <c r="AV943" s="12" t="s">
        <v>90</v>
      </c>
      <c r="AW943" s="12" t="s">
        <v>40</v>
      </c>
      <c r="AX943" s="12" t="s">
        <v>79</v>
      </c>
      <c r="AY943" s="246" t="s">
        <v>174</v>
      </c>
    </row>
    <row r="944" s="12" customFormat="1">
      <c r="B944" s="236"/>
      <c r="C944" s="237"/>
      <c r="D944" s="230" t="s">
        <v>287</v>
      </c>
      <c r="E944" s="238" t="s">
        <v>1</v>
      </c>
      <c r="F944" s="239" t="s">
        <v>2207</v>
      </c>
      <c r="G944" s="237"/>
      <c r="H944" s="240">
        <v>3</v>
      </c>
      <c r="I944" s="241"/>
      <c r="J944" s="237"/>
      <c r="K944" s="237"/>
      <c r="L944" s="242"/>
      <c r="M944" s="243"/>
      <c r="N944" s="244"/>
      <c r="O944" s="244"/>
      <c r="P944" s="244"/>
      <c r="Q944" s="244"/>
      <c r="R944" s="244"/>
      <c r="S944" s="244"/>
      <c r="T944" s="245"/>
      <c r="AT944" s="246" t="s">
        <v>287</v>
      </c>
      <c r="AU944" s="246" t="s">
        <v>90</v>
      </c>
      <c r="AV944" s="12" t="s">
        <v>90</v>
      </c>
      <c r="AW944" s="12" t="s">
        <v>40</v>
      </c>
      <c r="AX944" s="12" t="s">
        <v>79</v>
      </c>
      <c r="AY944" s="246" t="s">
        <v>174</v>
      </c>
    </row>
    <row r="945" s="12" customFormat="1">
      <c r="B945" s="236"/>
      <c r="C945" s="237"/>
      <c r="D945" s="230" t="s">
        <v>287</v>
      </c>
      <c r="E945" s="238" t="s">
        <v>1</v>
      </c>
      <c r="F945" s="239" t="s">
        <v>2208</v>
      </c>
      <c r="G945" s="237"/>
      <c r="H945" s="240">
        <v>4</v>
      </c>
      <c r="I945" s="241"/>
      <c r="J945" s="237"/>
      <c r="K945" s="237"/>
      <c r="L945" s="242"/>
      <c r="M945" s="243"/>
      <c r="N945" s="244"/>
      <c r="O945" s="244"/>
      <c r="P945" s="244"/>
      <c r="Q945" s="244"/>
      <c r="R945" s="244"/>
      <c r="S945" s="244"/>
      <c r="T945" s="245"/>
      <c r="AT945" s="246" t="s">
        <v>287</v>
      </c>
      <c r="AU945" s="246" t="s">
        <v>90</v>
      </c>
      <c r="AV945" s="12" t="s">
        <v>90</v>
      </c>
      <c r="AW945" s="12" t="s">
        <v>40</v>
      </c>
      <c r="AX945" s="12" t="s">
        <v>79</v>
      </c>
      <c r="AY945" s="246" t="s">
        <v>174</v>
      </c>
    </row>
    <row r="946" s="12" customFormat="1">
      <c r="B946" s="236"/>
      <c r="C946" s="237"/>
      <c r="D946" s="230" t="s">
        <v>287</v>
      </c>
      <c r="E946" s="238" t="s">
        <v>1</v>
      </c>
      <c r="F946" s="239" t="s">
        <v>2209</v>
      </c>
      <c r="G946" s="237"/>
      <c r="H946" s="240">
        <v>4</v>
      </c>
      <c r="I946" s="241"/>
      <c r="J946" s="237"/>
      <c r="K946" s="237"/>
      <c r="L946" s="242"/>
      <c r="M946" s="243"/>
      <c r="N946" s="244"/>
      <c r="O946" s="244"/>
      <c r="P946" s="244"/>
      <c r="Q946" s="244"/>
      <c r="R946" s="244"/>
      <c r="S946" s="244"/>
      <c r="T946" s="245"/>
      <c r="AT946" s="246" t="s">
        <v>287</v>
      </c>
      <c r="AU946" s="246" t="s">
        <v>90</v>
      </c>
      <c r="AV946" s="12" t="s">
        <v>90</v>
      </c>
      <c r="AW946" s="12" t="s">
        <v>40</v>
      </c>
      <c r="AX946" s="12" t="s">
        <v>79</v>
      </c>
      <c r="AY946" s="246" t="s">
        <v>174</v>
      </c>
    </row>
    <row r="947" s="12" customFormat="1">
      <c r="B947" s="236"/>
      <c r="C947" s="237"/>
      <c r="D947" s="230" t="s">
        <v>287</v>
      </c>
      <c r="E947" s="238" t="s">
        <v>1</v>
      </c>
      <c r="F947" s="239" t="s">
        <v>2210</v>
      </c>
      <c r="G947" s="237"/>
      <c r="H947" s="240">
        <v>6</v>
      </c>
      <c r="I947" s="241"/>
      <c r="J947" s="237"/>
      <c r="K947" s="237"/>
      <c r="L947" s="242"/>
      <c r="M947" s="243"/>
      <c r="N947" s="244"/>
      <c r="O947" s="244"/>
      <c r="P947" s="244"/>
      <c r="Q947" s="244"/>
      <c r="R947" s="244"/>
      <c r="S947" s="244"/>
      <c r="T947" s="245"/>
      <c r="AT947" s="246" t="s">
        <v>287</v>
      </c>
      <c r="AU947" s="246" t="s">
        <v>90</v>
      </c>
      <c r="AV947" s="12" t="s">
        <v>90</v>
      </c>
      <c r="AW947" s="12" t="s">
        <v>40</v>
      </c>
      <c r="AX947" s="12" t="s">
        <v>79</v>
      </c>
      <c r="AY947" s="246" t="s">
        <v>174</v>
      </c>
    </row>
    <row r="948" s="12" customFormat="1">
      <c r="B948" s="236"/>
      <c r="C948" s="237"/>
      <c r="D948" s="230" t="s">
        <v>287</v>
      </c>
      <c r="E948" s="238" t="s">
        <v>1</v>
      </c>
      <c r="F948" s="239" t="s">
        <v>2211</v>
      </c>
      <c r="G948" s="237"/>
      <c r="H948" s="240">
        <v>3</v>
      </c>
      <c r="I948" s="241"/>
      <c r="J948" s="237"/>
      <c r="K948" s="237"/>
      <c r="L948" s="242"/>
      <c r="M948" s="243"/>
      <c r="N948" s="244"/>
      <c r="O948" s="244"/>
      <c r="P948" s="244"/>
      <c r="Q948" s="244"/>
      <c r="R948" s="244"/>
      <c r="S948" s="244"/>
      <c r="T948" s="245"/>
      <c r="AT948" s="246" t="s">
        <v>287</v>
      </c>
      <c r="AU948" s="246" t="s">
        <v>90</v>
      </c>
      <c r="AV948" s="12" t="s">
        <v>90</v>
      </c>
      <c r="AW948" s="12" t="s">
        <v>40</v>
      </c>
      <c r="AX948" s="12" t="s">
        <v>79</v>
      </c>
      <c r="AY948" s="246" t="s">
        <v>174</v>
      </c>
    </row>
    <row r="949" s="1" customFormat="1" ht="16.5" customHeight="1">
      <c r="B949" s="37"/>
      <c r="C949" s="247" t="s">
        <v>743</v>
      </c>
      <c r="D949" s="247" t="s">
        <v>312</v>
      </c>
      <c r="E949" s="248" t="s">
        <v>2212</v>
      </c>
      <c r="F949" s="249" t="s">
        <v>2213</v>
      </c>
      <c r="G949" s="250" t="s">
        <v>320</v>
      </c>
      <c r="H949" s="251">
        <v>7</v>
      </c>
      <c r="I949" s="252"/>
      <c r="J949" s="253">
        <f>ROUND(I949*H949,2)</f>
        <v>0</v>
      </c>
      <c r="K949" s="249" t="s">
        <v>1</v>
      </c>
      <c r="L949" s="254"/>
      <c r="M949" s="255" t="s">
        <v>1</v>
      </c>
      <c r="N949" s="256" t="s">
        <v>50</v>
      </c>
      <c r="O949" s="78"/>
      <c r="P949" s="227">
        <f>O949*H949</f>
        <v>0</v>
      </c>
      <c r="Q949" s="227">
        <v>0.00038000000000000002</v>
      </c>
      <c r="R949" s="227">
        <f>Q949*H949</f>
        <v>0.00266</v>
      </c>
      <c r="S949" s="227">
        <v>0</v>
      </c>
      <c r="T949" s="228">
        <f>S949*H949</f>
        <v>0</v>
      </c>
      <c r="AR949" s="15" t="s">
        <v>209</v>
      </c>
      <c r="AT949" s="15" t="s">
        <v>312</v>
      </c>
      <c r="AU949" s="15" t="s">
        <v>90</v>
      </c>
      <c r="AY949" s="15" t="s">
        <v>174</v>
      </c>
      <c r="BE949" s="229">
        <f>IF(N949="základní",J949,0)</f>
        <v>0</v>
      </c>
      <c r="BF949" s="229">
        <f>IF(N949="snížená",J949,0)</f>
        <v>0</v>
      </c>
      <c r="BG949" s="229">
        <f>IF(N949="zákl. přenesená",J949,0)</f>
        <v>0</v>
      </c>
      <c r="BH949" s="229">
        <f>IF(N949="sníž. přenesená",J949,0)</f>
        <v>0</v>
      </c>
      <c r="BI949" s="229">
        <f>IF(N949="nulová",J949,0)</f>
        <v>0</v>
      </c>
      <c r="BJ949" s="15" t="s">
        <v>87</v>
      </c>
      <c r="BK949" s="229">
        <f>ROUND(I949*H949,2)</f>
        <v>0</v>
      </c>
      <c r="BL949" s="15" t="s">
        <v>192</v>
      </c>
      <c r="BM949" s="15" t="s">
        <v>2214</v>
      </c>
    </row>
    <row r="950" s="1" customFormat="1">
      <c r="B950" s="37"/>
      <c r="C950" s="38"/>
      <c r="D950" s="230" t="s">
        <v>181</v>
      </c>
      <c r="E950" s="38"/>
      <c r="F950" s="231" t="s">
        <v>2213</v>
      </c>
      <c r="G950" s="38"/>
      <c r="H950" s="38"/>
      <c r="I950" s="142"/>
      <c r="J950" s="38"/>
      <c r="K950" s="38"/>
      <c r="L950" s="42"/>
      <c r="M950" s="232"/>
      <c r="N950" s="78"/>
      <c r="O950" s="78"/>
      <c r="P950" s="78"/>
      <c r="Q950" s="78"/>
      <c r="R950" s="78"/>
      <c r="S950" s="78"/>
      <c r="T950" s="79"/>
      <c r="AT950" s="15" t="s">
        <v>181</v>
      </c>
      <c r="AU950" s="15" t="s">
        <v>90</v>
      </c>
    </row>
    <row r="951" s="12" customFormat="1">
      <c r="B951" s="236"/>
      <c r="C951" s="237"/>
      <c r="D951" s="230" t="s">
        <v>287</v>
      </c>
      <c r="E951" s="238" t="s">
        <v>1</v>
      </c>
      <c r="F951" s="239" t="s">
        <v>2215</v>
      </c>
      <c r="G951" s="237"/>
      <c r="H951" s="240">
        <v>1</v>
      </c>
      <c r="I951" s="241"/>
      <c r="J951" s="237"/>
      <c r="K951" s="237"/>
      <c r="L951" s="242"/>
      <c r="M951" s="243"/>
      <c r="N951" s="244"/>
      <c r="O951" s="244"/>
      <c r="P951" s="244"/>
      <c r="Q951" s="244"/>
      <c r="R951" s="244"/>
      <c r="S951" s="244"/>
      <c r="T951" s="245"/>
      <c r="AT951" s="246" t="s">
        <v>287</v>
      </c>
      <c r="AU951" s="246" t="s">
        <v>90</v>
      </c>
      <c r="AV951" s="12" t="s">
        <v>90</v>
      </c>
      <c r="AW951" s="12" t="s">
        <v>40</v>
      </c>
      <c r="AX951" s="12" t="s">
        <v>79</v>
      </c>
      <c r="AY951" s="246" t="s">
        <v>174</v>
      </c>
    </row>
    <row r="952" s="12" customFormat="1">
      <c r="B952" s="236"/>
      <c r="C952" s="237"/>
      <c r="D952" s="230" t="s">
        <v>287</v>
      </c>
      <c r="E952" s="238" t="s">
        <v>1</v>
      </c>
      <c r="F952" s="239" t="s">
        <v>2216</v>
      </c>
      <c r="G952" s="237"/>
      <c r="H952" s="240">
        <v>1</v>
      </c>
      <c r="I952" s="241"/>
      <c r="J952" s="237"/>
      <c r="K952" s="237"/>
      <c r="L952" s="242"/>
      <c r="M952" s="243"/>
      <c r="N952" s="244"/>
      <c r="O952" s="244"/>
      <c r="P952" s="244"/>
      <c r="Q952" s="244"/>
      <c r="R952" s="244"/>
      <c r="S952" s="244"/>
      <c r="T952" s="245"/>
      <c r="AT952" s="246" t="s">
        <v>287</v>
      </c>
      <c r="AU952" s="246" t="s">
        <v>90</v>
      </c>
      <c r="AV952" s="12" t="s">
        <v>90</v>
      </c>
      <c r="AW952" s="12" t="s">
        <v>40</v>
      </c>
      <c r="AX952" s="12" t="s">
        <v>79</v>
      </c>
      <c r="AY952" s="246" t="s">
        <v>174</v>
      </c>
    </row>
    <row r="953" s="12" customFormat="1">
      <c r="B953" s="236"/>
      <c r="C953" s="237"/>
      <c r="D953" s="230" t="s">
        <v>287</v>
      </c>
      <c r="E953" s="238" t="s">
        <v>1</v>
      </c>
      <c r="F953" s="239" t="s">
        <v>2032</v>
      </c>
      <c r="G953" s="237"/>
      <c r="H953" s="240">
        <v>2</v>
      </c>
      <c r="I953" s="241"/>
      <c r="J953" s="237"/>
      <c r="K953" s="237"/>
      <c r="L953" s="242"/>
      <c r="M953" s="243"/>
      <c r="N953" s="244"/>
      <c r="O953" s="244"/>
      <c r="P953" s="244"/>
      <c r="Q953" s="244"/>
      <c r="R953" s="244"/>
      <c r="S953" s="244"/>
      <c r="T953" s="245"/>
      <c r="AT953" s="246" t="s">
        <v>287</v>
      </c>
      <c r="AU953" s="246" t="s">
        <v>90</v>
      </c>
      <c r="AV953" s="12" t="s">
        <v>90</v>
      </c>
      <c r="AW953" s="12" t="s">
        <v>40</v>
      </c>
      <c r="AX953" s="12" t="s">
        <v>79</v>
      </c>
      <c r="AY953" s="246" t="s">
        <v>174</v>
      </c>
    </row>
    <row r="954" s="12" customFormat="1">
      <c r="B954" s="236"/>
      <c r="C954" s="237"/>
      <c r="D954" s="230" t="s">
        <v>287</v>
      </c>
      <c r="E954" s="238" t="s">
        <v>1</v>
      </c>
      <c r="F954" s="239" t="s">
        <v>1541</v>
      </c>
      <c r="G954" s="237"/>
      <c r="H954" s="240">
        <v>0</v>
      </c>
      <c r="I954" s="241"/>
      <c r="J954" s="237"/>
      <c r="K954" s="237"/>
      <c r="L954" s="242"/>
      <c r="M954" s="243"/>
      <c r="N954" s="244"/>
      <c r="O954" s="244"/>
      <c r="P954" s="244"/>
      <c r="Q954" s="244"/>
      <c r="R954" s="244"/>
      <c r="S954" s="244"/>
      <c r="T954" s="245"/>
      <c r="AT954" s="246" t="s">
        <v>287</v>
      </c>
      <c r="AU954" s="246" t="s">
        <v>90</v>
      </c>
      <c r="AV954" s="12" t="s">
        <v>90</v>
      </c>
      <c r="AW954" s="12" t="s">
        <v>40</v>
      </c>
      <c r="AX954" s="12" t="s">
        <v>79</v>
      </c>
      <c r="AY954" s="246" t="s">
        <v>174</v>
      </c>
    </row>
    <row r="955" s="12" customFormat="1">
      <c r="B955" s="236"/>
      <c r="C955" s="237"/>
      <c r="D955" s="230" t="s">
        <v>287</v>
      </c>
      <c r="E955" s="238" t="s">
        <v>1</v>
      </c>
      <c r="F955" s="239" t="s">
        <v>1542</v>
      </c>
      <c r="G955" s="237"/>
      <c r="H955" s="240">
        <v>0</v>
      </c>
      <c r="I955" s="241"/>
      <c r="J955" s="237"/>
      <c r="K955" s="237"/>
      <c r="L955" s="242"/>
      <c r="M955" s="243"/>
      <c r="N955" s="244"/>
      <c r="O955" s="244"/>
      <c r="P955" s="244"/>
      <c r="Q955" s="244"/>
      <c r="R955" s="244"/>
      <c r="S955" s="244"/>
      <c r="T955" s="245"/>
      <c r="AT955" s="246" t="s">
        <v>287</v>
      </c>
      <c r="AU955" s="246" t="s">
        <v>90</v>
      </c>
      <c r="AV955" s="12" t="s">
        <v>90</v>
      </c>
      <c r="AW955" s="12" t="s">
        <v>40</v>
      </c>
      <c r="AX955" s="12" t="s">
        <v>79</v>
      </c>
      <c r="AY955" s="246" t="s">
        <v>174</v>
      </c>
    </row>
    <row r="956" s="12" customFormat="1">
      <c r="B956" s="236"/>
      <c r="C956" s="237"/>
      <c r="D956" s="230" t="s">
        <v>287</v>
      </c>
      <c r="E956" s="238" t="s">
        <v>1</v>
      </c>
      <c r="F956" s="239" t="s">
        <v>1543</v>
      </c>
      <c r="G956" s="237"/>
      <c r="H956" s="240">
        <v>0</v>
      </c>
      <c r="I956" s="241"/>
      <c r="J956" s="237"/>
      <c r="K956" s="237"/>
      <c r="L956" s="242"/>
      <c r="M956" s="243"/>
      <c r="N956" s="244"/>
      <c r="O956" s="244"/>
      <c r="P956" s="244"/>
      <c r="Q956" s="244"/>
      <c r="R956" s="244"/>
      <c r="S956" s="244"/>
      <c r="T956" s="245"/>
      <c r="AT956" s="246" t="s">
        <v>287</v>
      </c>
      <c r="AU956" s="246" t="s">
        <v>90</v>
      </c>
      <c r="AV956" s="12" t="s">
        <v>90</v>
      </c>
      <c r="AW956" s="12" t="s">
        <v>40</v>
      </c>
      <c r="AX956" s="12" t="s">
        <v>79</v>
      </c>
      <c r="AY956" s="246" t="s">
        <v>174</v>
      </c>
    </row>
    <row r="957" s="12" customFormat="1">
      <c r="B957" s="236"/>
      <c r="C957" s="237"/>
      <c r="D957" s="230" t="s">
        <v>287</v>
      </c>
      <c r="E957" s="238" t="s">
        <v>1</v>
      </c>
      <c r="F957" s="239" t="s">
        <v>2217</v>
      </c>
      <c r="G957" s="237"/>
      <c r="H957" s="240">
        <v>2</v>
      </c>
      <c r="I957" s="241"/>
      <c r="J957" s="237"/>
      <c r="K957" s="237"/>
      <c r="L957" s="242"/>
      <c r="M957" s="243"/>
      <c r="N957" s="244"/>
      <c r="O957" s="244"/>
      <c r="P957" s="244"/>
      <c r="Q957" s="244"/>
      <c r="R957" s="244"/>
      <c r="S957" s="244"/>
      <c r="T957" s="245"/>
      <c r="AT957" s="246" t="s">
        <v>287</v>
      </c>
      <c r="AU957" s="246" t="s">
        <v>90</v>
      </c>
      <c r="AV957" s="12" t="s">
        <v>90</v>
      </c>
      <c r="AW957" s="12" t="s">
        <v>40</v>
      </c>
      <c r="AX957" s="12" t="s">
        <v>79</v>
      </c>
      <c r="AY957" s="246" t="s">
        <v>174</v>
      </c>
    </row>
    <row r="958" s="12" customFormat="1">
      <c r="B958" s="236"/>
      <c r="C958" s="237"/>
      <c r="D958" s="230" t="s">
        <v>287</v>
      </c>
      <c r="E958" s="238" t="s">
        <v>1</v>
      </c>
      <c r="F958" s="239" t="s">
        <v>2146</v>
      </c>
      <c r="G958" s="237"/>
      <c r="H958" s="240">
        <v>1</v>
      </c>
      <c r="I958" s="241"/>
      <c r="J958" s="237"/>
      <c r="K958" s="237"/>
      <c r="L958" s="242"/>
      <c r="M958" s="243"/>
      <c r="N958" s="244"/>
      <c r="O958" s="244"/>
      <c r="P958" s="244"/>
      <c r="Q958" s="244"/>
      <c r="R958" s="244"/>
      <c r="S958" s="244"/>
      <c r="T958" s="245"/>
      <c r="AT958" s="246" t="s">
        <v>287</v>
      </c>
      <c r="AU958" s="246" t="s">
        <v>90</v>
      </c>
      <c r="AV958" s="12" t="s">
        <v>90</v>
      </c>
      <c r="AW958" s="12" t="s">
        <v>40</v>
      </c>
      <c r="AX958" s="12" t="s">
        <v>79</v>
      </c>
      <c r="AY958" s="246" t="s">
        <v>174</v>
      </c>
    </row>
    <row r="959" s="12" customFormat="1">
      <c r="B959" s="236"/>
      <c r="C959" s="237"/>
      <c r="D959" s="230" t="s">
        <v>287</v>
      </c>
      <c r="E959" s="238" t="s">
        <v>1</v>
      </c>
      <c r="F959" s="239" t="s">
        <v>1546</v>
      </c>
      <c r="G959" s="237"/>
      <c r="H959" s="240">
        <v>0</v>
      </c>
      <c r="I959" s="241"/>
      <c r="J959" s="237"/>
      <c r="K959" s="237"/>
      <c r="L959" s="242"/>
      <c r="M959" s="243"/>
      <c r="N959" s="244"/>
      <c r="O959" s="244"/>
      <c r="P959" s="244"/>
      <c r="Q959" s="244"/>
      <c r="R959" s="244"/>
      <c r="S959" s="244"/>
      <c r="T959" s="245"/>
      <c r="AT959" s="246" t="s">
        <v>287</v>
      </c>
      <c r="AU959" s="246" t="s">
        <v>90</v>
      </c>
      <c r="AV959" s="12" t="s">
        <v>90</v>
      </c>
      <c r="AW959" s="12" t="s">
        <v>40</v>
      </c>
      <c r="AX959" s="12" t="s">
        <v>79</v>
      </c>
      <c r="AY959" s="246" t="s">
        <v>174</v>
      </c>
    </row>
    <row r="960" s="12" customFormat="1">
      <c r="B960" s="236"/>
      <c r="C960" s="237"/>
      <c r="D960" s="230" t="s">
        <v>287</v>
      </c>
      <c r="E960" s="238" t="s">
        <v>1</v>
      </c>
      <c r="F960" s="239" t="s">
        <v>1583</v>
      </c>
      <c r="G960" s="237"/>
      <c r="H960" s="240">
        <v>0</v>
      </c>
      <c r="I960" s="241"/>
      <c r="J960" s="237"/>
      <c r="K960" s="237"/>
      <c r="L960" s="242"/>
      <c r="M960" s="243"/>
      <c r="N960" s="244"/>
      <c r="O960" s="244"/>
      <c r="P960" s="244"/>
      <c r="Q960" s="244"/>
      <c r="R960" s="244"/>
      <c r="S960" s="244"/>
      <c r="T960" s="245"/>
      <c r="AT960" s="246" t="s">
        <v>287</v>
      </c>
      <c r="AU960" s="246" t="s">
        <v>90</v>
      </c>
      <c r="AV960" s="12" t="s">
        <v>90</v>
      </c>
      <c r="AW960" s="12" t="s">
        <v>40</v>
      </c>
      <c r="AX960" s="12" t="s">
        <v>79</v>
      </c>
      <c r="AY960" s="246" t="s">
        <v>174</v>
      </c>
    </row>
    <row r="961" s="12" customFormat="1">
      <c r="B961" s="236"/>
      <c r="C961" s="237"/>
      <c r="D961" s="230" t="s">
        <v>287</v>
      </c>
      <c r="E961" s="238" t="s">
        <v>1</v>
      </c>
      <c r="F961" s="239" t="s">
        <v>1548</v>
      </c>
      <c r="G961" s="237"/>
      <c r="H961" s="240">
        <v>0</v>
      </c>
      <c r="I961" s="241"/>
      <c r="J961" s="237"/>
      <c r="K961" s="237"/>
      <c r="L961" s="242"/>
      <c r="M961" s="243"/>
      <c r="N961" s="244"/>
      <c r="O961" s="244"/>
      <c r="P961" s="244"/>
      <c r="Q961" s="244"/>
      <c r="R961" s="244"/>
      <c r="S961" s="244"/>
      <c r="T961" s="245"/>
      <c r="AT961" s="246" t="s">
        <v>287</v>
      </c>
      <c r="AU961" s="246" t="s">
        <v>90</v>
      </c>
      <c r="AV961" s="12" t="s">
        <v>90</v>
      </c>
      <c r="AW961" s="12" t="s">
        <v>40</v>
      </c>
      <c r="AX961" s="12" t="s">
        <v>79</v>
      </c>
      <c r="AY961" s="246" t="s">
        <v>174</v>
      </c>
    </row>
    <row r="962" s="12" customFormat="1">
      <c r="B962" s="236"/>
      <c r="C962" s="237"/>
      <c r="D962" s="230" t="s">
        <v>287</v>
      </c>
      <c r="E962" s="238" t="s">
        <v>1</v>
      </c>
      <c r="F962" s="239" t="s">
        <v>2005</v>
      </c>
      <c r="G962" s="237"/>
      <c r="H962" s="240">
        <v>0</v>
      </c>
      <c r="I962" s="241"/>
      <c r="J962" s="237"/>
      <c r="K962" s="237"/>
      <c r="L962" s="242"/>
      <c r="M962" s="243"/>
      <c r="N962" s="244"/>
      <c r="O962" s="244"/>
      <c r="P962" s="244"/>
      <c r="Q962" s="244"/>
      <c r="R962" s="244"/>
      <c r="S962" s="244"/>
      <c r="T962" s="245"/>
      <c r="AT962" s="246" t="s">
        <v>287</v>
      </c>
      <c r="AU962" s="246" t="s">
        <v>90</v>
      </c>
      <c r="AV962" s="12" t="s">
        <v>90</v>
      </c>
      <c r="AW962" s="12" t="s">
        <v>40</v>
      </c>
      <c r="AX962" s="12" t="s">
        <v>79</v>
      </c>
      <c r="AY962" s="246" t="s">
        <v>174</v>
      </c>
    </row>
    <row r="963" s="12" customFormat="1">
      <c r="B963" s="236"/>
      <c r="C963" s="237"/>
      <c r="D963" s="230" t="s">
        <v>287</v>
      </c>
      <c r="E963" s="238" t="s">
        <v>1</v>
      </c>
      <c r="F963" s="239" t="s">
        <v>1550</v>
      </c>
      <c r="G963" s="237"/>
      <c r="H963" s="240">
        <v>0</v>
      </c>
      <c r="I963" s="241"/>
      <c r="J963" s="237"/>
      <c r="K963" s="237"/>
      <c r="L963" s="242"/>
      <c r="M963" s="243"/>
      <c r="N963" s="244"/>
      <c r="O963" s="244"/>
      <c r="P963" s="244"/>
      <c r="Q963" s="244"/>
      <c r="R963" s="244"/>
      <c r="S963" s="244"/>
      <c r="T963" s="245"/>
      <c r="AT963" s="246" t="s">
        <v>287</v>
      </c>
      <c r="AU963" s="246" t="s">
        <v>90</v>
      </c>
      <c r="AV963" s="12" t="s">
        <v>90</v>
      </c>
      <c r="AW963" s="12" t="s">
        <v>40</v>
      </c>
      <c r="AX963" s="12" t="s">
        <v>79</v>
      </c>
      <c r="AY963" s="246" t="s">
        <v>174</v>
      </c>
    </row>
    <row r="964" s="1" customFormat="1" ht="16.5" customHeight="1">
      <c r="B964" s="37"/>
      <c r="C964" s="247" t="s">
        <v>2218</v>
      </c>
      <c r="D964" s="247" t="s">
        <v>312</v>
      </c>
      <c r="E964" s="248" t="s">
        <v>2219</v>
      </c>
      <c r="F964" s="249" t="s">
        <v>2220</v>
      </c>
      <c r="G964" s="250" t="s">
        <v>320</v>
      </c>
      <c r="H964" s="251">
        <v>4</v>
      </c>
      <c r="I964" s="252"/>
      <c r="J964" s="253">
        <f>ROUND(I964*H964,2)</f>
        <v>0</v>
      </c>
      <c r="K964" s="249" t="s">
        <v>1</v>
      </c>
      <c r="L964" s="254"/>
      <c r="M964" s="255" t="s">
        <v>1</v>
      </c>
      <c r="N964" s="256" t="s">
        <v>50</v>
      </c>
      <c r="O964" s="78"/>
      <c r="P964" s="227">
        <f>O964*H964</f>
        <v>0</v>
      </c>
      <c r="Q964" s="227">
        <v>0.0028</v>
      </c>
      <c r="R964" s="227">
        <f>Q964*H964</f>
        <v>0.0112</v>
      </c>
      <c r="S964" s="227">
        <v>0</v>
      </c>
      <c r="T964" s="228">
        <f>S964*H964</f>
        <v>0</v>
      </c>
      <c r="AR964" s="15" t="s">
        <v>209</v>
      </c>
      <c r="AT964" s="15" t="s">
        <v>312</v>
      </c>
      <c r="AU964" s="15" t="s">
        <v>90</v>
      </c>
      <c r="AY964" s="15" t="s">
        <v>174</v>
      </c>
      <c r="BE964" s="229">
        <f>IF(N964="základní",J964,0)</f>
        <v>0</v>
      </c>
      <c r="BF964" s="229">
        <f>IF(N964="snížená",J964,0)</f>
        <v>0</v>
      </c>
      <c r="BG964" s="229">
        <f>IF(N964="zákl. přenesená",J964,0)</f>
        <v>0</v>
      </c>
      <c r="BH964" s="229">
        <f>IF(N964="sníž. přenesená",J964,0)</f>
        <v>0</v>
      </c>
      <c r="BI964" s="229">
        <f>IF(N964="nulová",J964,0)</f>
        <v>0</v>
      </c>
      <c r="BJ964" s="15" t="s">
        <v>87</v>
      </c>
      <c r="BK964" s="229">
        <f>ROUND(I964*H964,2)</f>
        <v>0</v>
      </c>
      <c r="BL964" s="15" t="s">
        <v>192</v>
      </c>
      <c r="BM964" s="15" t="s">
        <v>2221</v>
      </c>
    </row>
    <row r="965" s="1" customFormat="1">
      <c r="B965" s="37"/>
      <c r="C965" s="38"/>
      <c r="D965" s="230" t="s">
        <v>181</v>
      </c>
      <c r="E965" s="38"/>
      <c r="F965" s="231" t="s">
        <v>2220</v>
      </c>
      <c r="G965" s="38"/>
      <c r="H965" s="38"/>
      <c r="I965" s="142"/>
      <c r="J965" s="38"/>
      <c r="K965" s="38"/>
      <c r="L965" s="42"/>
      <c r="M965" s="232"/>
      <c r="N965" s="78"/>
      <c r="O965" s="78"/>
      <c r="P965" s="78"/>
      <c r="Q965" s="78"/>
      <c r="R965" s="78"/>
      <c r="S965" s="78"/>
      <c r="T965" s="79"/>
      <c r="AT965" s="15" t="s">
        <v>181</v>
      </c>
      <c r="AU965" s="15" t="s">
        <v>90</v>
      </c>
    </row>
    <row r="966" s="12" customFormat="1">
      <c r="B966" s="236"/>
      <c r="C966" s="237"/>
      <c r="D966" s="230" t="s">
        <v>287</v>
      </c>
      <c r="E966" s="238" t="s">
        <v>1</v>
      </c>
      <c r="F966" s="239" t="s">
        <v>2158</v>
      </c>
      <c r="G966" s="237"/>
      <c r="H966" s="240">
        <v>4</v>
      </c>
      <c r="I966" s="241"/>
      <c r="J966" s="237"/>
      <c r="K966" s="237"/>
      <c r="L966" s="242"/>
      <c r="M966" s="243"/>
      <c r="N966" s="244"/>
      <c r="O966" s="244"/>
      <c r="P966" s="244"/>
      <c r="Q966" s="244"/>
      <c r="R966" s="244"/>
      <c r="S966" s="244"/>
      <c r="T966" s="245"/>
      <c r="AT966" s="246" t="s">
        <v>287</v>
      </c>
      <c r="AU966" s="246" t="s">
        <v>90</v>
      </c>
      <c r="AV966" s="12" t="s">
        <v>90</v>
      </c>
      <c r="AW966" s="12" t="s">
        <v>40</v>
      </c>
      <c r="AX966" s="12" t="s">
        <v>79</v>
      </c>
      <c r="AY966" s="246" t="s">
        <v>174</v>
      </c>
    </row>
    <row r="967" s="1" customFormat="1" ht="16.5" customHeight="1">
      <c r="B967" s="37"/>
      <c r="C967" s="247" t="s">
        <v>2222</v>
      </c>
      <c r="D967" s="247" t="s">
        <v>312</v>
      </c>
      <c r="E967" s="248" t="s">
        <v>2223</v>
      </c>
      <c r="F967" s="249" t="s">
        <v>2224</v>
      </c>
      <c r="G967" s="250" t="s">
        <v>320</v>
      </c>
      <c r="H967" s="251">
        <v>1</v>
      </c>
      <c r="I967" s="252"/>
      <c r="J967" s="253">
        <f>ROUND(I967*H967,2)</f>
        <v>0</v>
      </c>
      <c r="K967" s="249" t="s">
        <v>1</v>
      </c>
      <c r="L967" s="254"/>
      <c r="M967" s="255" t="s">
        <v>1</v>
      </c>
      <c r="N967" s="256" t="s">
        <v>50</v>
      </c>
      <c r="O967" s="78"/>
      <c r="P967" s="227">
        <f>O967*H967</f>
        <v>0</v>
      </c>
      <c r="Q967" s="227">
        <v>0.0028</v>
      </c>
      <c r="R967" s="227">
        <f>Q967*H967</f>
        <v>0.0028</v>
      </c>
      <c r="S967" s="227">
        <v>0</v>
      </c>
      <c r="T967" s="228">
        <f>S967*H967</f>
        <v>0</v>
      </c>
      <c r="AR967" s="15" t="s">
        <v>209</v>
      </c>
      <c r="AT967" s="15" t="s">
        <v>312</v>
      </c>
      <c r="AU967" s="15" t="s">
        <v>90</v>
      </c>
      <c r="AY967" s="15" t="s">
        <v>174</v>
      </c>
      <c r="BE967" s="229">
        <f>IF(N967="základní",J967,0)</f>
        <v>0</v>
      </c>
      <c r="BF967" s="229">
        <f>IF(N967="snížená",J967,0)</f>
        <v>0</v>
      </c>
      <c r="BG967" s="229">
        <f>IF(N967="zákl. přenesená",J967,0)</f>
        <v>0</v>
      </c>
      <c r="BH967" s="229">
        <f>IF(N967="sníž. přenesená",J967,0)</f>
        <v>0</v>
      </c>
      <c r="BI967" s="229">
        <f>IF(N967="nulová",J967,0)</f>
        <v>0</v>
      </c>
      <c r="BJ967" s="15" t="s">
        <v>87</v>
      </c>
      <c r="BK967" s="229">
        <f>ROUND(I967*H967,2)</f>
        <v>0</v>
      </c>
      <c r="BL967" s="15" t="s">
        <v>192</v>
      </c>
      <c r="BM967" s="15" t="s">
        <v>2225</v>
      </c>
    </row>
    <row r="968" s="1" customFormat="1">
      <c r="B968" s="37"/>
      <c r="C968" s="38"/>
      <c r="D968" s="230" t="s">
        <v>181</v>
      </c>
      <c r="E968" s="38"/>
      <c r="F968" s="231" t="s">
        <v>2224</v>
      </c>
      <c r="G968" s="38"/>
      <c r="H968" s="38"/>
      <c r="I968" s="142"/>
      <c r="J968" s="38"/>
      <c r="K968" s="38"/>
      <c r="L968" s="42"/>
      <c r="M968" s="232"/>
      <c r="N968" s="78"/>
      <c r="O968" s="78"/>
      <c r="P968" s="78"/>
      <c r="Q968" s="78"/>
      <c r="R968" s="78"/>
      <c r="S968" s="78"/>
      <c r="T968" s="79"/>
      <c r="AT968" s="15" t="s">
        <v>181</v>
      </c>
      <c r="AU968" s="15" t="s">
        <v>90</v>
      </c>
    </row>
    <row r="969" s="12" customFormat="1">
      <c r="B969" s="236"/>
      <c r="C969" s="237"/>
      <c r="D969" s="230" t="s">
        <v>287</v>
      </c>
      <c r="E969" s="238" t="s">
        <v>1</v>
      </c>
      <c r="F969" s="239" t="s">
        <v>2226</v>
      </c>
      <c r="G969" s="237"/>
      <c r="H969" s="240">
        <v>1</v>
      </c>
      <c r="I969" s="241"/>
      <c r="J969" s="237"/>
      <c r="K969" s="237"/>
      <c r="L969" s="242"/>
      <c r="M969" s="243"/>
      <c r="N969" s="244"/>
      <c r="O969" s="244"/>
      <c r="P969" s="244"/>
      <c r="Q969" s="244"/>
      <c r="R969" s="244"/>
      <c r="S969" s="244"/>
      <c r="T969" s="245"/>
      <c r="AT969" s="246" t="s">
        <v>287</v>
      </c>
      <c r="AU969" s="246" t="s">
        <v>90</v>
      </c>
      <c r="AV969" s="12" t="s">
        <v>90</v>
      </c>
      <c r="AW969" s="12" t="s">
        <v>40</v>
      </c>
      <c r="AX969" s="12" t="s">
        <v>79</v>
      </c>
      <c r="AY969" s="246" t="s">
        <v>174</v>
      </c>
    </row>
    <row r="970" s="1" customFormat="1" ht="16.5" customHeight="1">
      <c r="B970" s="37"/>
      <c r="C970" s="247" t="s">
        <v>748</v>
      </c>
      <c r="D970" s="247" t="s">
        <v>312</v>
      </c>
      <c r="E970" s="248" t="s">
        <v>2227</v>
      </c>
      <c r="F970" s="249" t="s">
        <v>2228</v>
      </c>
      <c r="G970" s="250" t="s">
        <v>320</v>
      </c>
      <c r="H970" s="251">
        <v>4</v>
      </c>
      <c r="I970" s="252"/>
      <c r="J970" s="253">
        <f>ROUND(I970*H970,2)</f>
        <v>0</v>
      </c>
      <c r="K970" s="249" t="s">
        <v>1</v>
      </c>
      <c r="L970" s="254"/>
      <c r="M970" s="255" t="s">
        <v>1</v>
      </c>
      <c r="N970" s="256" t="s">
        <v>50</v>
      </c>
      <c r="O970" s="78"/>
      <c r="P970" s="227">
        <f>O970*H970</f>
        <v>0</v>
      </c>
      <c r="Q970" s="227">
        <v>0.0032000000000000002</v>
      </c>
      <c r="R970" s="227">
        <f>Q970*H970</f>
        <v>0.012800000000000001</v>
      </c>
      <c r="S970" s="227">
        <v>0</v>
      </c>
      <c r="T970" s="228">
        <f>S970*H970</f>
        <v>0</v>
      </c>
      <c r="AR970" s="15" t="s">
        <v>209</v>
      </c>
      <c r="AT970" s="15" t="s">
        <v>312</v>
      </c>
      <c r="AU970" s="15" t="s">
        <v>90</v>
      </c>
      <c r="AY970" s="15" t="s">
        <v>174</v>
      </c>
      <c r="BE970" s="229">
        <f>IF(N970="základní",J970,0)</f>
        <v>0</v>
      </c>
      <c r="BF970" s="229">
        <f>IF(N970="snížená",J970,0)</f>
        <v>0</v>
      </c>
      <c r="BG970" s="229">
        <f>IF(N970="zákl. přenesená",J970,0)</f>
        <v>0</v>
      </c>
      <c r="BH970" s="229">
        <f>IF(N970="sníž. přenesená",J970,0)</f>
        <v>0</v>
      </c>
      <c r="BI970" s="229">
        <f>IF(N970="nulová",J970,0)</f>
        <v>0</v>
      </c>
      <c r="BJ970" s="15" t="s">
        <v>87</v>
      </c>
      <c r="BK970" s="229">
        <f>ROUND(I970*H970,2)</f>
        <v>0</v>
      </c>
      <c r="BL970" s="15" t="s">
        <v>192</v>
      </c>
      <c r="BM970" s="15" t="s">
        <v>2229</v>
      </c>
    </row>
    <row r="971" s="1" customFormat="1">
      <c r="B971" s="37"/>
      <c r="C971" s="38"/>
      <c r="D971" s="230" t="s">
        <v>181</v>
      </c>
      <c r="E971" s="38"/>
      <c r="F971" s="231" t="s">
        <v>2228</v>
      </c>
      <c r="G971" s="38"/>
      <c r="H971" s="38"/>
      <c r="I971" s="142"/>
      <c r="J971" s="38"/>
      <c r="K971" s="38"/>
      <c r="L971" s="42"/>
      <c r="M971" s="232"/>
      <c r="N971" s="78"/>
      <c r="O971" s="78"/>
      <c r="P971" s="78"/>
      <c r="Q971" s="78"/>
      <c r="R971" s="78"/>
      <c r="S971" s="78"/>
      <c r="T971" s="79"/>
      <c r="AT971" s="15" t="s">
        <v>181</v>
      </c>
      <c r="AU971" s="15" t="s">
        <v>90</v>
      </c>
    </row>
    <row r="972" s="12" customFormat="1">
      <c r="B972" s="236"/>
      <c r="C972" s="237"/>
      <c r="D972" s="230" t="s">
        <v>287</v>
      </c>
      <c r="E972" s="238" t="s">
        <v>1</v>
      </c>
      <c r="F972" s="239" t="s">
        <v>192</v>
      </c>
      <c r="G972" s="237"/>
      <c r="H972" s="240">
        <v>4</v>
      </c>
      <c r="I972" s="241"/>
      <c r="J972" s="237"/>
      <c r="K972" s="237"/>
      <c r="L972" s="242"/>
      <c r="M972" s="243"/>
      <c r="N972" s="244"/>
      <c r="O972" s="244"/>
      <c r="P972" s="244"/>
      <c r="Q972" s="244"/>
      <c r="R972" s="244"/>
      <c r="S972" s="244"/>
      <c r="T972" s="245"/>
      <c r="AT972" s="246" t="s">
        <v>287</v>
      </c>
      <c r="AU972" s="246" t="s">
        <v>90</v>
      </c>
      <c r="AV972" s="12" t="s">
        <v>90</v>
      </c>
      <c r="AW972" s="12" t="s">
        <v>40</v>
      </c>
      <c r="AX972" s="12" t="s">
        <v>87</v>
      </c>
      <c r="AY972" s="246" t="s">
        <v>174</v>
      </c>
    </row>
    <row r="973" s="1" customFormat="1" ht="16.5" customHeight="1">
      <c r="B973" s="37"/>
      <c r="C973" s="247" t="s">
        <v>754</v>
      </c>
      <c r="D973" s="247" t="s">
        <v>312</v>
      </c>
      <c r="E973" s="248" t="s">
        <v>2230</v>
      </c>
      <c r="F973" s="249" t="s">
        <v>2231</v>
      </c>
      <c r="G973" s="250" t="s">
        <v>320</v>
      </c>
      <c r="H973" s="251">
        <v>15</v>
      </c>
      <c r="I973" s="252"/>
      <c r="J973" s="253">
        <f>ROUND(I973*H973,2)</f>
        <v>0</v>
      </c>
      <c r="K973" s="249" t="s">
        <v>1</v>
      </c>
      <c r="L973" s="254"/>
      <c r="M973" s="255" t="s">
        <v>1</v>
      </c>
      <c r="N973" s="256" t="s">
        <v>50</v>
      </c>
      <c r="O973" s="78"/>
      <c r="P973" s="227">
        <f>O973*H973</f>
        <v>0</v>
      </c>
      <c r="Q973" s="227">
        <v>0.00019000000000000001</v>
      </c>
      <c r="R973" s="227">
        <f>Q973*H973</f>
        <v>0.0028500000000000001</v>
      </c>
      <c r="S973" s="227">
        <v>0</v>
      </c>
      <c r="T973" s="228">
        <f>S973*H973</f>
        <v>0</v>
      </c>
      <c r="AR973" s="15" t="s">
        <v>209</v>
      </c>
      <c r="AT973" s="15" t="s">
        <v>312</v>
      </c>
      <c r="AU973" s="15" t="s">
        <v>90</v>
      </c>
      <c r="AY973" s="15" t="s">
        <v>174</v>
      </c>
      <c r="BE973" s="229">
        <f>IF(N973="základní",J973,0)</f>
        <v>0</v>
      </c>
      <c r="BF973" s="229">
        <f>IF(N973="snížená",J973,0)</f>
        <v>0</v>
      </c>
      <c r="BG973" s="229">
        <f>IF(N973="zákl. přenesená",J973,0)</f>
        <v>0</v>
      </c>
      <c r="BH973" s="229">
        <f>IF(N973="sníž. přenesená",J973,0)</f>
        <v>0</v>
      </c>
      <c r="BI973" s="229">
        <f>IF(N973="nulová",J973,0)</f>
        <v>0</v>
      </c>
      <c r="BJ973" s="15" t="s">
        <v>87</v>
      </c>
      <c r="BK973" s="229">
        <f>ROUND(I973*H973,2)</f>
        <v>0</v>
      </c>
      <c r="BL973" s="15" t="s">
        <v>192</v>
      </c>
      <c r="BM973" s="15" t="s">
        <v>2232</v>
      </c>
    </row>
    <row r="974" s="1" customFormat="1">
      <c r="B974" s="37"/>
      <c r="C974" s="38"/>
      <c r="D974" s="230" t="s">
        <v>181</v>
      </c>
      <c r="E974" s="38"/>
      <c r="F974" s="231" t="s">
        <v>2231</v>
      </c>
      <c r="G974" s="38"/>
      <c r="H974" s="38"/>
      <c r="I974" s="142"/>
      <c r="J974" s="38"/>
      <c r="K974" s="38"/>
      <c r="L974" s="42"/>
      <c r="M974" s="232"/>
      <c r="N974" s="78"/>
      <c r="O974" s="78"/>
      <c r="P974" s="78"/>
      <c r="Q974" s="78"/>
      <c r="R974" s="78"/>
      <c r="S974" s="78"/>
      <c r="T974" s="79"/>
      <c r="AT974" s="15" t="s">
        <v>181</v>
      </c>
      <c r="AU974" s="15" t="s">
        <v>90</v>
      </c>
    </row>
    <row r="975" s="12" customFormat="1">
      <c r="B975" s="236"/>
      <c r="C975" s="237"/>
      <c r="D975" s="230" t="s">
        <v>287</v>
      </c>
      <c r="E975" s="238" t="s">
        <v>1</v>
      </c>
      <c r="F975" s="239" t="s">
        <v>2032</v>
      </c>
      <c r="G975" s="237"/>
      <c r="H975" s="240">
        <v>2</v>
      </c>
      <c r="I975" s="241"/>
      <c r="J975" s="237"/>
      <c r="K975" s="237"/>
      <c r="L975" s="242"/>
      <c r="M975" s="243"/>
      <c r="N975" s="244"/>
      <c r="O975" s="244"/>
      <c r="P975" s="244"/>
      <c r="Q975" s="244"/>
      <c r="R975" s="244"/>
      <c r="S975" s="244"/>
      <c r="T975" s="245"/>
      <c r="AT975" s="246" t="s">
        <v>287</v>
      </c>
      <c r="AU975" s="246" t="s">
        <v>90</v>
      </c>
      <c r="AV975" s="12" t="s">
        <v>90</v>
      </c>
      <c r="AW975" s="12" t="s">
        <v>40</v>
      </c>
      <c r="AX975" s="12" t="s">
        <v>79</v>
      </c>
      <c r="AY975" s="246" t="s">
        <v>174</v>
      </c>
    </row>
    <row r="976" s="12" customFormat="1">
      <c r="B976" s="236"/>
      <c r="C976" s="237"/>
      <c r="D976" s="230" t="s">
        <v>287</v>
      </c>
      <c r="E976" s="238" t="s">
        <v>1</v>
      </c>
      <c r="F976" s="239" t="s">
        <v>2010</v>
      </c>
      <c r="G976" s="237"/>
      <c r="H976" s="240">
        <v>1</v>
      </c>
      <c r="I976" s="241"/>
      <c r="J976" s="237"/>
      <c r="K976" s="237"/>
      <c r="L976" s="242"/>
      <c r="M976" s="243"/>
      <c r="N976" s="244"/>
      <c r="O976" s="244"/>
      <c r="P976" s="244"/>
      <c r="Q976" s="244"/>
      <c r="R976" s="244"/>
      <c r="S976" s="244"/>
      <c r="T976" s="245"/>
      <c r="AT976" s="246" t="s">
        <v>287</v>
      </c>
      <c r="AU976" s="246" t="s">
        <v>90</v>
      </c>
      <c r="AV976" s="12" t="s">
        <v>90</v>
      </c>
      <c r="AW976" s="12" t="s">
        <v>40</v>
      </c>
      <c r="AX976" s="12" t="s">
        <v>79</v>
      </c>
      <c r="AY976" s="246" t="s">
        <v>174</v>
      </c>
    </row>
    <row r="977" s="12" customFormat="1">
      <c r="B977" s="236"/>
      <c r="C977" s="237"/>
      <c r="D977" s="230" t="s">
        <v>287</v>
      </c>
      <c r="E977" s="238" t="s">
        <v>1</v>
      </c>
      <c r="F977" s="239" t="s">
        <v>2011</v>
      </c>
      <c r="G977" s="237"/>
      <c r="H977" s="240">
        <v>1</v>
      </c>
      <c r="I977" s="241"/>
      <c r="J977" s="237"/>
      <c r="K977" s="237"/>
      <c r="L977" s="242"/>
      <c r="M977" s="243"/>
      <c r="N977" s="244"/>
      <c r="O977" s="244"/>
      <c r="P977" s="244"/>
      <c r="Q977" s="244"/>
      <c r="R977" s="244"/>
      <c r="S977" s="244"/>
      <c r="T977" s="245"/>
      <c r="AT977" s="246" t="s">
        <v>287</v>
      </c>
      <c r="AU977" s="246" t="s">
        <v>90</v>
      </c>
      <c r="AV977" s="12" t="s">
        <v>90</v>
      </c>
      <c r="AW977" s="12" t="s">
        <v>40</v>
      </c>
      <c r="AX977" s="12" t="s">
        <v>79</v>
      </c>
      <c r="AY977" s="246" t="s">
        <v>174</v>
      </c>
    </row>
    <row r="978" s="12" customFormat="1">
      <c r="B978" s="236"/>
      <c r="C978" s="237"/>
      <c r="D978" s="230" t="s">
        <v>287</v>
      </c>
      <c r="E978" s="238" t="s">
        <v>1</v>
      </c>
      <c r="F978" s="239" t="s">
        <v>2233</v>
      </c>
      <c r="G978" s="237"/>
      <c r="H978" s="240">
        <v>2</v>
      </c>
      <c r="I978" s="241"/>
      <c r="J978" s="237"/>
      <c r="K978" s="237"/>
      <c r="L978" s="242"/>
      <c r="M978" s="243"/>
      <c r="N978" s="244"/>
      <c r="O978" s="244"/>
      <c r="P978" s="244"/>
      <c r="Q978" s="244"/>
      <c r="R978" s="244"/>
      <c r="S978" s="244"/>
      <c r="T978" s="245"/>
      <c r="AT978" s="246" t="s">
        <v>287</v>
      </c>
      <c r="AU978" s="246" t="s">
        <v>90</v>
      </c>
      <c r="AV978" s="12" t="s">
        <v>90</v>
      </c>
      <c r="AW978" s="12" t="s">
        <v>40</v>
      </c>
      <c r="AX978" s="12" t="s">
        <v>79</v>
      </c>
      <c r="AY978" s="246" t="s">
        <v>174</v>
      </c>
    </row>
    <row r="979" s="12" customFormat="1">
      <c r="B979" s="236"/>
      <c r="C979" s="237"/>
      <c r="D979" s="230" t="s">
        <v>287</v>
      </c>
      <c r="E979" s="238" t="s">
        <v>1</v>
      </c>
      <c r="F979" s="239" t="s">
        <v>2217</v>
      </c>
      <c r="G979" s="237"/>
      <c r="H979" s="240">
        <v>2</v>
      </c>
      <c r="I979" s="241"/>
      <c r="J979" s="237"/>
      <c r="K979" s="237"/>
      <c r="L979" s="242"/>
      <c r="M979" s="243"/>
      <c r="N979" s="244"/>
      <c r="O979" s="244"/>
      <c r="P979" s="244"/>
      <c r="Q979" s="244"/>
      <c r="R979" s="244"/>
      <c r="S979" s="244"/>
      <c r="T979" s="245"/>
      <c r="AT979" s="246" t="s">
        <v>287</v>
      </c>
      <c r="AU979" s="246" t="s">
        <v>90</v>
      </c>
      <c r="AV979" s="12" t="s">
        <v>90</v>
      </c>
      <c r="AW979" s="12" t="s">
        <v>40</v>
      </c>
      <c r="AX979" s="12" t="s">
        <v>79</v>
      </c>
      <c r="AY979" s="246" t="s">
        <v>174</v>
      </c>
    </row>
    <row r="980" s="12" customFormat="1">
      <c r="B980" s="236"/>
      <c r="C980" s="237"/>
      <c r="D980" s="230" t="s">
        <v>287</v>
      </c>
      <c r="E980" s="238" t="s">
        <v>1</v>
      </c>
      <c r="F980" s="239" t="s">
        <v>2014</v>
      </c>
      <c r="G980" s="237"/>
      <c r="H980" s="240">
        <v>2</v>
      </c>
      <c r="I980" s="241"/>
      <c r="J980" s="237"/>
      <c r="K980" s="237"/>
      <c r="L980" s="242"/>
      <c r="M980" s="243"/>
      <c r="N980" s="244"/>
      <c r="O980" s="244"/>
      <c r="P980" s="244"/>
      <c r="Q980" s="244"/>
      <c r="R980" s="244"/>
      <c r="S980" s="244"/>
      <c r="T980" s="245"/>
      <c r="AT980" s="246" t="s">
        <v>287</v>
      </c>
      <c r="AU980" s="246" t="s">
        <v>90</v>
      </c>
      <c r="AV980" s="12" t="s">
        <v>90</v>
      </c>
      <c r="AW980" s="12" t="s">
        <v>40</v>
      </c>
      <c r="AX980" s="12" t="s">
        <v>79</v>
      </c>
      <c r="AY980" s="246" t="s">
        <v>174</v>
      </c>
    </row>
    <row r="981" s="12" customFormat="1">
      <c r="B981" s="236"/>
      <c r="C981" s="237"/>
      <c r="D981" s="230" t="s">
        <v>287</v>
      </c>
      <c r="E981" s="238" t="s">
        <v>1</v>
      </c>
      <c r="F981" s="239" t="s">
        <v>2015</v>
      </c>
      <c r="G981" s="237"/>
      <c r="H981" s="240">
        <v>1</v>
      </c>
      <c r="I981" s="241"/>
      <c r="J981" s="237"/>
      <c r="K981" s="237"/>
      <c r="L981" s="242"/>
      <c r="M981" s="243"/>
      <c r="N981" s="244"/>
      <c r="O981" s="244"/>
      <c r="P981" s="244"/>
      <c r="Q981" s="244"/>
      <c r="R981" s="244"/>
      <c r="S981" s="244"/>
      <c r="T981" s="245"/>
      <c r="AT981" s="246" t="s">
        <v>287</v>
      </c>
      <c r="AU981" s="246" t="s">
        <v>90</v>
      </c>
      <c r="AV981" s="12" t="s">
        <v>90</v>
      </c>
      <c r="AW981" s="12" t="s">
        <v>40</v>
      </c>
      <c r="AX981" s="12" t="s">
        <v>79</v>
      </c>
      <c r="AY981" s="246" t="s">
        <v>174</v>
      </c>
    </row>
    <row r="982" s="12" customFormat="1">
      <c r="B982" s="236"/>
      <c r="C982" s="237"/>
      <c r="D982" s="230" t="s">
        <v>287</v>
      </c>
      <c r="E982" s="238" t="s">
        <v>1</v>
      </c>
      <c r="F982" s="239" t="s">
        <v>2016</v>
      </c>
      <c r="G982" s="237"/>
      <c r="H982" s="240">
        <v>1</v>
      </c>
      <c r="I982" s="241"/>
      <c r="J982" s="237"/>
      <c r="K982" s="237"/>
      <c r="L982" s="242"/>
      <c r="M982" s="243"/>
      <c r="N982" s="244"/>
      <c r="O982" s="244"/>
      <c r="P982" s="244"/>
      <c r="Q982" s="244"/>
      <c r="R982" s="244"/>
      <c r="S982" s="244"/>
      <c r="T982" s="245"/>
      <c r="AT982" s="246" t="s">
        <v>287</v>
      </c>
      <c r="AU982" s="246" t="s">
        <v>90</v>
      </c>
      <c r="AV982" s="12" t="s">
        <v>90</v>
      </c>
      <c r="AW982" s="12" t="s">
        <v>40</v>
      </c>
      <c r="AX982" s="12" t="s">
        <v>79</v>
      </c>
      <c r="AY982" s="246" t="s">
        <v>174</v>
      </c>
    </row>
    <row r="983" s="12" customFormat="1">
      <c r="B983" s="236"/>
      <c r="C983" s="237"/>
      <c r="D983" s="230" t="s">
        <v>287</v>
      </c>
      <c r="E983" s="238" t="s">
        <v>1</v>
      </c>
      <c r="F983" s="239" t="s">
        <v>2017</v>
      </c>
      <c r="G983" s="237"/>
      <c r="H983" s="240">
        <v>1</v>
      </c>
      <c r="I983" s="241"/>
      <c r="J983" s="237"/>
      <c r="K983" s="237"/>
      <c r="L983" s="242"/>
      <c r="M983" s="243"/>
      <c r="N983" s="244"/>
      <c r="O983" s="244"/>
      <c r="P983" s="244"/>
      <c r="Q983" s="244"/>
      <c r="R983" s="244"/>
      <c r="S983" s="244"/>
      <c r="T983" s="245"/>
      <c r="AT983" s="246" t="s">
        <v>287</v>
      </c>
      <c r="AU983" s="246" t="s">
        <v>90</v>
      </c>
      <c r="AV983" s="12" t="s">
        <v>90</v>
      </c>
      <c r="AW983" s="12" t="s">
        <v>40</v>
      </c>
      <c r="AX983" s="12" t="s">
        <v>79</v>
      </c>
      <c r="AY983" s="246" t="s">
        <v>174</v>
      </c>
    </row>
    <row r="984" s="12" customFormat="1">
      <c r="B984" s="236"/>
      <c r="C984" s="237"/>
      <c r="D984" s="230" t="s">
        <v>287</v>
      </c>
      <c r="E984" s="238" t="s">
        <v>1</v>
      </c>
      <c r="F984" s="239" t="s">
        <v>2018</v>
      </c>
      <c r="G984" s="237"/>
      <c r="H984" s="240">
        <v>1</v>
      </c>
      <c r="I984" s="241"/>
      <c r="J984" s="237"/>
      <c r="K984" s="237"/>
      <c r="L984" s="242"/>
      <c r="M984" s="243"/>
      <c r="N984" s="244"/>
      <c r="O984" s="244"/>
      <c r="P984" s="244"/>
      <c r="Q984" s="244"/>
      <c r="R984" s="244"/>
      <c r="S984" s="244"/>
      <c r="T984" s="245"/>
      <c r="AT984" s="246" t="s">
        <v>287</v>
      </c>
      <c r="AU984" s="246" t="s">
        <v>90</v>
      </c>
      <c r="AV984" s="12" t="s">
        <v>90</v>
      </c>
      <c r="AW984" s="12" t="s">
        <v>40</v>
      </c>
      <c r="AX984" s="12" t="s">
        <v>79</v>
      </c>
      <c r="AY984" s="246" t="s">
        <v>174</v>
      </c>
    </row>
    <row r="985" s="12" customFormat="1">
      <c r="B985" s="236"/>
      <c r="C985" s="237"/>
      <c r="D985" s="230" t="s">
        <v>287</v>
      </c>
      <c r="E985" s="238" t="s">
        <v>1</v>
      </c>
      <c r="F985" s="239" t="s">
        <v>2019</v>
      </c>
      <c r="G985" s="237"/>
      <c r="H985" s="240">
        <v>1</v>
      </c>
      <c r="I985" s="241"/>
      <c r="J985" s="237"/>
      <c r="K985" s="237"/>
      <c r="L985" s="242"/>
      <c r="M985" s="243"/>
      <c r="N985" s="244"/>
      <c r="O985" s="244"/>
      <c r="P985" s="244"/>
      <c r="Q985" s="244"/>
      <c r="R985" s="244"/>
      <c r="S985" s="244"/>
      <c r="T985" s="245"/>
      <c r="AT985" s="246" t="s">
        <v>287</v>
      </c>
      <c r="AU985" s="246" t="s">
        <v>90</v>
      </c>
      <c r="AV985" s="12" t="s">
        <v>90</v>
      </c>
      <c r="AW985" s="12" t="s">
        <v>40</v>
      </c>
      <c r="AX985" s="12" t="s">
        <v>79</v>
      </c>
      <c r="AY985" s="246" t="s">
        <v>174</v>
      </c>
    </row>
    <row r="986" s="1" customFormat="1" ht="16.5" customHeight="1">
      <c r="B986" s="37"/>
      <c r="C986" s="247" t="s">
        <v>2234</v>
      </c>
      <c r="D986" s="247" t="s">
        <v>312</v>
      </c>
      <c r="E986" s="248" t="s">
        <v>2235</v>
      </c>
      <c r="F986" s="249" t="s">
        <v>2236</v>
      </c>
      <c r="G986" s="250" t="s">
        <v>320</v>
      </c>
      <c r="H986" s="251">
        <v>5</v>
      </c>
      <c r="I986" s="252"/>
      <c r="J986" s="253">
        <f>ROUND(I986*H986,2)</f>
        <v>0</v>
      </c>
      <c r="K986" s="249" t="s">
        <v>1</v>
      </c>
      <c r="L986" s="254"/>
      <c r="M986" s="255" t="s">
        <v>1</v>
      </c>
      <c r="N986" s="256" t="s">
        <v>50</v>
      </c>
      <c r="O986" s="78"/>
      <c r="P986" s="227">
        <f>O986*H986</f>
        <v>0</v>
      </c>
      <c r="Q986" s="227">
        <v>0.0032000000000000002</v>
      </c>
      <c r="R986" s="227">
        <f>Q986*H986</f>
        <v>0.016</v>
      </c>
      <c r="S986" s="227">
        <v>0</v>
      </c>
      <c r="T986" s="228">
        <f>S986*H986</f>
        <v>0</v>
      </c>
      <c r="AR986" s="15" t="s">
        <v>209</v>
      </c>
      <c r="AT986" s="15" t="s">
        <v>312</v>
      </c>
      <c r="AU986" s="15" t="s">
        <v>90</v>
      </c>
      <c r="AY986" s="15" t="s">
        <v>174</v>
      </c>
      <c r="BE986" s="229">
        <f>IF(N986="základní",J986,0)</f>
        <v>0</v>
      </c>
      <c r="BF986" s="229">
        <f>IF(N986="snížená",J986,0)</f>
        <v>0</v>
      </c>
      <c r="BG986" s="229">
        <f>IF(N986="zákl. přenesená",J986,0)</f>
        <v>0</v>
      </c>
      <c r="BH986" s="229">
        <f>IF(N986="sníž. přenesená",J986,0)</f>
        <v>0</v>
      </c>
      <c r="BI986" s="229">
        <f>IF(N986="nulová",J986,0)</f>
        <v>0</v>
      </c>
      <c r="BJ986" s="15" t="s">
        <v>87</v>
      </c>
      <c r="BK986" s="229">
        <f>ROUND(I986*H986,2)</f>
        <v>0</v>
      </c>
      <c r="BL986" s="15" t="s">
        <v>192</v>
      </c>
      <c r="BM986" s="15" t="s">
        <v>2237</v>
      </c>
    </row>
    <row r="987" s="1" customFormat="1">
      <c r="B987" s="37"/>
      <c r="C987" s="38"/>
      <c r="D987" s="230" t="s">
        <v>181</v>
      </c>
      <c r="E987" s="38"/>
      <c r="F987" s="231" t="s">
        <v>2238</v>
      </c>
      <c r="G987" s="38"/>
      <c r="H987" s="38"/>
      <c r="I987" s="142"/>
      <c r="J987" s="38"/>
      <c r="K987" s="38"/>
      <c r="L987" s="42"/>
      <c r="M987" s="232"/>
      <c r="N987" s="78"/>
      <c r="O987" s="78"/>
      <c r="P987" s="78"/>
      <c r="Q987" s="78"/>
      <c r="R987" s="78"/>
      <c r="S987" s="78"/>
      <c r="T987" s="79"/>
      <c r="AT987" s="15" t="s">
        <v>181</v>
      </c>
      <c r="AU987" s="15" t="s">
        <v>90</v>
      </c>
    </row>
    <row r="988" s="12" customFormat="1">
      <c r="B988" s="236"/>
      <c r="C988" s="237"/>
      <c r="D988" s="230" t="s">
        <v>287</v>
      </c>
      <c r="E988" s="238" t="s">
        <v>1</v>
      </c>
      <c r="F988" s="239" t="s">
        <v>2037</v>
      </c>
      <c r="G988" s="237"/>
      <c r="H988" s="240">
        <v>5</v>
      </c>
      <c r="I988" s="241"/>
      <c r="J988" s="237"/>
      <c r="K988" s="237"/>
      <c r="L988" s="242"/>
      <c r="M988" s="243"/>
      <c r="N988" s="244"/>
      <c r="O988" s="244"/>
      <c r="P988" s="244"/>
      <c r="Q988" s="244"/>
      <c r="R988" s="244"/>
      <c r="S988" s="244"/>
      <c r="T988" s="245"/>
      <c r="AT988" s="246" t="s">
        <v>287</v>
      </c>
      <c r="AU988" s="246" t="s">
        <v>90</v>
      </c>
      <c r="AV988" s="12" t="s">
        <v>90</v>
      </c>
      <c r="AW988" s="12" t="s">
        <v>40</v>
      </c>
      <c r="AX988" s="12" t="s">
        <v>79</v>
      </c>
      <c r="AY988" s="246" t="s">
        <v>174</v>
      </c>
    </row>
    <row r="989" s="1" customFormat="1" ht="16.5" customHeight="1">
      <c r="B989" s="37"/>
      <c r="C989" s="247" t="s">
        <v>2239</v>
      </c>
      <c r="D989" s="247" t="s">
        <v>312</v>
      </c>
      <c r="E989" s="248" t="s">
        <v>2240</v>
      </c>
      <c r="F989" s="249" t="s">
        <v>2241</v>
      </c>
      <c r="G989" s="250" t="s">
        <v>320</v>
      </c>
      <c r="H989" s="251">
        <v>4</v>
      </c>
      <c r="I989" s="252"/>
      <c r="J989" s="253">
        <f>ROUND(I989*H989,2)</f>
        <v>0</v>
      </c>
      <c r="K989" s="249" t="s">
        <v>1</v>
      </c>
      <c r="L989" s="254"/>
      <c r="M989" s="255" t="s">
        <v>1</v>
      </c>
      <c r="N989" s="256" t="s">
        <v>50</v>
      </c>
      <c r="O989" s="78"/>
      <c r="P989" s="227">
        <f>O989*H989</f>
        <v>0</v>
      </c>
      <c r="Q989" s="227">
        <v>0.0032000000000000002</v>
      </c>
      <c r="R989" s="227">
        <f>Q989*H989</f>
        <v>0.012800000000000001</v>
      </c>
      <c r="S989" s="227">
        <v>0</v>
      </c>
      <c r="T989" s="228">
        <f>S989*H989</f>
        <v>0</v>
      </c>
      <c r="AR989" s="15" t="s">
        <v>209</v>
      </c>
      <c r="AT989" s="15" t="s">
        <v>312</v>
      </c>
      <c r="AU989" s="15" t="s">
        <v>90</v>
      </c>
      <c r="AY989" s="15" t="s">
        <v>174</v>
      </c>
      <c r="BE989" s="229">
        <f>IF(N989="základní",J989,0)</f>
        <v>0</v>
      </c>
      <c r="BF989" s="229">
        <f>IF(N989="snížená",J989,0)</f>
        <v>0</v>
      </c>
      <c r="BG989" s="229">
        <f>IF(N989="zákl. přenesená",J989,0)</f>
        <v>0</v>
      </c>
      <c r="BH989" s="229">
        <f>IF(N989="sníž. přenesená",J989,0)</f>
        <v>0</v>
      </c>
      <c r="BI989" s="229">
        <f>IF(N989="nulová",J989,0)</f>
        <v>0</v>
      </c>
      <c r="BJ989" s="15" t="s">
        <v>87</v>
      </c>
      <c r="BK989" s="229">
        <f>ROUND(I989*H989,2)</f>
        <v>0</v>
      </c>
      <c r="BL989" s="15" t="s">
        <v>192</v>
      </c>
      <c r="BM989" s="15" t="s">
        <v>2242</v>
      </c>
    </row>
    <row r="990" s="1" customFormat="1">
      <c r="B990" s="37"/>
      <c r="C990" s="38"/>
      <c r="D990" s="230" t="s">
        <v>181</v>
      </c>
      <c r="E990" s="38"/>
      <c r="F990" s="231" t="s">
        <v>2241</v>
      </c>
      <c r="G990" s="38"/>
      <c r="H990" s="38"/>
      <c r="I990" s="142"/>
      <c r="J990" s="38"/>
      <c r="K990" s="38"/>
      <c r="L990" s="42"/>
      <c r="M990" s="232"/>
      <c r="N990" s="78"/>
      <c r="O990" s="78"/>
      <c r="P990" s="78"/>
      <c r="Q990" s="78"/>
      <c r="R990" s="78"/>
      <c r="S990" s="78"/>
      <c r="T990" s="79"/>
      <c r="AT990" s="15" t="s">
        <v>181</v>
      </c>
      <c r="AU990" s="15" t="s">
        <v>90</v>
      </c>
    </row>
    <row r="991" s="12" customFormat="1">
      <c r="B991" s="236"/>
      <c r="C991" s="237"/>
      <c r="D991" s="230" t="s">
        <v>287</v>
      </c>
      <c r="E991" s="238" t="s">
        <v>1</v>
      </c>
      <c r="F991" s="239" t="s">
        <v>2158</v>
      </c>
      <c r="G991" s="237"/>
      <c r="H991" s="240">
        <v>4</v>
      </c>
      <c r="I991" s="241"/>
      <c r="J991" s="237"/>
      <c r="K991" s="237"/>
      <c r="L991" s="242"/>
      <c r="M991" s="243"/>
      <c r="N991" s="244"/>
      <c r="O991" s="244"/>
      <c r="P991" s="244"/>
      <c r="Q991" s="244"/>
      <c r="R991" s="244"/>
      <c r="S991" s="244"/>
      <c r="T991" s="245"/>
      <c r="AT991" s="246" t="s">
        <v>287</v>
      </c>
      <c r="AU991" s="246" t="s">
        <v>90</v>
      </c>
      <c r="AV991" s="12" t="s">
        <v>90</v>
      </c>
      <c r="AW991" s="12" t="s">
        <v>40</v>
      </c>
      <c r="AX991" s="12" t="s">
        <v>79</v>
      </c>
      <c r="AY991" s="246" t="s">
        <v>174</v>
      </c>
    </row>
    <row r="992" s="1" customFormat="1" ht="16.5" customHeight="1">
      <c r="B992" s="37"/>
      <c r="C992" s="247" t="s">
        <v>759</v>
      </c>
      <c r="D992" s="247" t="s">
        <v>312</v>
      </c>
      <c r="E992" s="248" t="s">
        <v>2243</v>
      </c>
      <c r="F992" s="249" t="s">
        <v>2244</v>
      </c>
      <c r="G992" s="250" t="s">
        <v>320</v>
      </c>
      <c r="H992" s="251">
        <v>30</v>
      </c>
      <c r="I992" s="252"/>
      <c r="J992" s="253">
        <f>ROUND(I992*H992,2)</f>
        <v>0</v>
      </c>
      <c r="K992" s="249" t="s">
        <v>1</v>
      </c>
      <c r="L992" s="254"/>
      <c r="M992" s="255" t="s">
        <v>1</v>
      </c>
      <c r="N992" s="256" t="s">
        <v>50</v>
      </c>
      <c r="O992" s="78"/>
      <c r="P992" s="227">
        <f>O992*H992</f>
        <v>0</v>
      </c>
      <c r="Q992" s="227">
        <v>0.00064999999999999997</v>
      </c>
      <c r="R992" s="227">
        <f>Q992*H992</f>
        <v>0.0195</v>
      </c>
      <c r="S992" s="227">
        <v>0</v>
      </c>
      <c r="T992" s="228">
        <f>S992*H992</f>
        <v>0</v>
      </c>
      <c r="AR992" s="15" t="s">
        <v>209</v>
      </c>
      <c r="AT992" s="15" t="s">
        <v>312</v>
      </c>
      <c r="AU992" s="15" t="s">
        <v>90</v>
      </c>
      <c r="AY992" s="15" t="s">
        <v>174</v>
      </c>
      <c r="BE992" s="229">
        <f>IF(N992="základní",J992,0)</f>
        <v>0</v>
      </c>
      <c r="BF992" s="229">
        <f>IF(N992="snížená",J992,0)</f>
        <v>0</v>
      </c>
      <c r="BG992" s="229">
        <f>IF(N992="zákl. přenesená",J992,0)</f>
        <v>0</v>
      </c>
      <c r="BH992" s="229">
        <f>IF(N992="sníž. přenesená",J992,0)</f>
        <v>0</v>
      </c>
      <c r="BI992" s="229">
        <f>IF(N992="nulová",J992,0)</f>
        <v>0</v>
      </c>
      <c r="BJ992" s="15" t="s">
        <v>87</v>
      </c>
      <c r="BK992" s="229">
        <f>ROUND(I992*H992,2)</f>
        <v>0</v>
      </c>
      <c r="BL992" s="15" t="s">
        <v>192</v>
      </c>
      <c r="BM992" s="15" t="s">
        <v>2245</v>
      </c>
    </row>
    <row r="993" s="1" customFormat="1">
      <c r="B993" s="37"/>
      <c r="C993" s="38"/>
      <c r="D993" s="230" t="s">
        <v>181</v>
      </c>
      <c r="E993" s="38"/>
      <c r="F993" s="231" t="s">
        <v>2244</v>
      </c>
      <c r="G993" s="38"/>
      <c r="H993" s="38"/>
      <c r="I993" s="142"/>
      <c r="J993" s="38"/>
      <c r="K993" s="38"/>
      <c r="L993" s="42"/>
      <c r="M993" s="232"/>
      <c r="N993" s="78"/>
      <c r="O993" s="78"/>
      <c r="P993" s="78"/>
      <c r="Q993" s="78"/>
      <c r="R993" s="78"/>
      <c r="S993" s="78"/>
      <c r="T993" s="79"/>
      <c r="AT993" s="15" t="s">
        <v>181</v>
      </c>
      <c r="AU993" s="15" t="s">
        <v>90</v>
      </c>
    </row>
    <row r="994" s="12" customFormat="1">
      <c r="B994" s="236"/>
      <c r="C994" s="237"/>
      <c r="D994" s="230" t="s">
        <v>287</v>
      </c>
      <c r="E994" s="238" t="s">
        <v>1</v>
      </c>
      <c r="F994" s="239" t="s">
        <v>2246</v>
      </c>
      <c r="G994" s="237"/>
      <c r="H994" s="240">
        <v>30</v>
      </c>
      <c r="I994" s="241"/>
      <c r="J994" s="237"/>
      <c r="K994" s="237"/>
      <c r="L994" s="242"/>
      <c r="M994" s="243"/>
      <c r="N994" s="244"/>
      <c r="O994" s="244"/>
      <c r="P994" s="244"/>
      <c r="Q994" s="244"/>
      <c r="R994" s="244"/>
      <c r="S994" s="244"/>
      <c r="T994" s="245"/>
      <c r="AT994" s="246" t="s">
        <v>287</v>
      </c>
      <c r="AU994" s="246" t="s">
        <v>90</v>
      </c>
      <c r="AV994" s="12" t="s">
        <v>90</v>
      </c>
      <c r="AW994" s="12" t="s">
        <v>40</v>
      </c>
      <c r="AX994" s="12" t="s">
        <v>87</v>
      </c>
      <c r="AY994" s="246" t="s">
        <v>174</v>
      </c>
    </row>
    <row r="995" s="1" customFormat="1" ht="16.5" customHeight="1">
      <c r="B995" s="37"/>
      <c r="C995" s="247" t="s">
        <v>764</v>
      </c>
      <c r="D995" s="247" t="s">
        <v>312</v>
      </c>
      <c r="E995" s="248" t="s">
        <v>2247</v>
      </c>
      <c r="F995" s="249" t="s">
        <v>2248</v>
      </c>
      <c r="G995" s="250" t="s">
        <v>320</v>
      </c>
      <c r="H995" s="251">
        <v>23</v>
      </c>
      <c r="I995" s="252"/>
      <c r="J995" s="253">
        <f>ROUND(I995*H995,2)</f>
        <v>0</v>
      </c>
      <c r="K995" s="249" t="s">
        <v>1</v>
      </c>
      <c r="L995" s="254"/>
      <c r="M995" s="255" t="s">
        <v>1</v>
      </c>
      <c r="N995" s="256" t="s">
        <v>50</v>
      </c>
      <c r="O995" s="78"/>
      <c r="P995" s="227">
        <f>O995*H995</f>
        <v>0</v>
      </c>
      <c r="Q995" s="227">
        <v>0.00054000000000000001</v>
      </c>
      <c r="R995" s="227">
        <f>Q995*H995</f>
        <v>0.012420000000000001</v>
      </c>
      <c r="S995" s="227">
        <v>0</v>
      </c>
      <c r="T995" s="228">
        <f>S995*H995</f>
        <v>0</v>
      </c>
      <c r="AR995" s="15" t="s">
        <v>209</v>
      </c>
      <c r="AT995" s="15" t="s">
        <v>312</v>
      </c>
      <c r="AU995" s="15" t="s">
        <v>90</v>
      </c>
      <c r="AY995" s="15" t="s">
        <v>174</v>
      </c>
      <c r="BE995" s="229">
        <f>IF(N995="základní",J995,0)</f>
        <v>0</v>
      </c>
      <c r="BF995" s="229">
        <f>IF(N995="snížená",J995,0)</f>
        <v>0</v>
      </c>
      <c r="BG995" s="229">
        <f>IF(N995="zákl. přenesená",J995,0)</f>
        <v>0</v>
      </c>
      <c r="BH995" s="229">
        <f>IF(N995="sníž. přenesená",J995,0)</f>
        <v>0</v>
      </c>
      <c r="BI995" s="229">
        <f>IF(N995="nulová",J995,0)</f>
        <v>0</v>
      </c>
      <c r="BJ995" s="15" t="s">
        <v>87</v>
      </c>
      <c r="BK995" s="229">
        <f>ROUND(I995*H995,2)</f>
        <v>0</v>
      </c>
      <c r="BL995" s="15" t="s">
        <v>192</v>
      </c>
      <c r="BM995" s="15" t="s">
        <v>2249</v>
      </c>
    </row>
    <row r="996" s="1" customFormat="1">
      <c r="B996" s="37"/>
      <c r="C996" s="38"/>
      <c r="D996" s="230" t="s">
        <v>181</v>
      </c>
      <c r="E996" s="38"/>
      <c r="F996" s="231" t="s">
        <v>2248</v>
      </c>
      <c r="G996" s="38"/>
      <c r="H996" s="38"/>
      <c r="I996" s="142"/>
      <c r="J996" s="38"/>
      <c r="K996" s="38"/>
      <c r="L996" s="42"/>
      <c r="M996" s="232"/>
      <c r="N996" s="78"/>
      <c r="O996" s="78"/>
      <c r="P996" s="78"/>
      <c r="Q996" s="78"/>
      <c r="R996" s="78"/>
      <c r="S996" s="78"/>
      <c r="T996" s="79"/>
      <c r="AT996" s="15" t="s">
        <v>181</v>
      </c>
      <c r="AU996" s="15" t="s">
        <v>90</v>
      </c>
    </row>
    <row r="997" s="12" customFormat="1">
      <c r="B997" s="236"/>
      <c r="C997" s="237"/>
      <c r="D997" s="230" t="s">
        <v>287</v>
      </c>
      <c r="E997" s="238" t="s">
        <v>1</v>
      </c>
      <c r="F997" s="239" t="s">
        <v>2250</v>
      </c>
      <c r="G997" s="237"/>
      <c r="H997" s="240">
        <v>23</v>
      </c>
      <c r="I997" s="241"/>
      <c r="J997" s="237"/>
      <c r="K997" s="237"/>
      <c r="L997" s="242"/>
      <c r="M997" s="243"/>
      <c r="N997" s="244"/>
      <c r="O997" s="244"/>
      <c r="P997" s="244"/>
      <c r="Q997" s="244"/>
      <c r="R997" s="244"/>
      <c r="S997" s="244"/>
      <c r="T997" s="245"/>
      <c r="AT997" s="246" t="s">
        <v>287</v>
      </c>
      <c r="AU997" s="246" t="s">
        <v>90</v>
      </c>
      <c r="AV997" s="12" t="s">
        <v>90</v>
      </c>
      <c r="AW997" s="12" t="s">
        <v>40</v>
      </c>
      <c r="AX997" s="12" t="s">
        <v>87</v>
      </c>
      <c r="AY997" s="246" t="s">
        <v>174</v>
      </c>
    </row>
    <row r="998" s="1" customFormat="1" ht="16.5" customHeight="1">
      <c r="B998" s="37"/>
      <c r="C998" s="247" t="s">
        <v>769</v>
      </c>
      <c r="D998" s="247" t="s">
        <v>312</v>
      </c>
      <c r="E998" s="248" t="s">
        <v>2251</v>
      </c>
      <c r="F998" s="249" t="s">
        <v>2252</v>
      </c>
      <c r="G998" s="250" t="s">
        <v>320</v>
      </c>
      <c r="H998" s="251">
        <v>7</v>
      </c>
      <c r="I998" s="252"/>
      <c r="J998" s="253">
        <f>ROUND(I998*H998,2)</f>
        <v>0</v>
      </c>
      <c r="K998" s="249" t="s">
        <v>1</v>
      </c>
      <c r="L998" s="254"/>
      <c r="M998" s="255" t="s">
        <v>1</v>
      </c>
      <c r="N998" s="256" t="s">
        <v>50</v>
      </c>
      <c r="O998" s="78"/>
      <c r="P998" s="227">
        <f>O998*H998</f>
        <v>0</v>
      </c>
      <c r="Q998" s="227">
        <v>0.00064000000000000005</v>
      </c>
      <c r="R998" s="227">
        <f>Q998*H998</f>
        <v>0.0044800000000000005</v>
      </c>
      <c r="S998" s="227">
        <v>0</v>
      </c>
      <c r="T998" s="228">
        <f>S998*H998</f>
        <v>0</v>
      </c>
      <c r="AR998" s="15" t="s">
        <v>209</v>
      </c>
      <c r="AT998" s="15" t="s">
        <v>312</v>
      </c>
      <c r="AU998" s="15" t="s">
        <v>90</v>
      </c>
      <c r="AY998" s="15" t="s">
        <v>174</v>
      </c>
      <c r="BE998" s="229">
        <f>IF(N998="základní",J998,0)</f>
        <v>0</v>
      </c>
      <c r="BF998" s="229">
        <f>IF(N998="snížená",J998,0)</f>
        <v>0</v>
      </c>
      <c r="BG998" s="229">
        <f>IF(N998="zákl. přenesená",J998,0)</f>
        <v>0</v>
      </c>
      <c r="BH998" s="229">
        <f>IF(N998="sníž. přenesená",J998,0)</f>
        <v>0</v>
      </c>
      <c r="BI998" s="229">
        <f>IF(N998="nulová",J998,0)</f>
        <v>0</v>
      </c>
      <c r="BJ998" s="15" t="s">
        <v>87</v>
      </c>
      <c r="BK998" s="229">
        <f>ROUND(I998*H998,2)</f>
        <v>0</v>
      </c>
      <c r="BL998" s="15" t="s">
        <v>192</v>
      </c>
      <c r="BM998" s="15" t="s">
        <v>2253</v>
      </c>
    </row>
    <row r="999" s="1" customFormat="1">
      <c r="B999" s="37"/>
      <c r="C999" s="38"/>
      <c r="D999" s="230" t="s">
        <v>181</v>
      </c>
      <c r="E999" s="38"/>
      <c r="F999" s="231" t="s">
        <v>2254</v>
      </c>
      <c r="G999" s="38"/>
      <c r="H999" s="38"/>
      <c r="I999" s="142"/>
      <c r="J999" s="38"/>
      <c r="K999" s="38"/>
      <c r="L999" s="42"/>
      <c r="M999" s="232"/>
      <c r="N999" s="78"/>
      <c r="O999" s="78"/>
      <c r="P999" s="78"/>
      <c r="Q999" s="78"/>
      <c r="R999" s="78"/>
      <c r="S999" s="78"/>
      <c r="T999" s="79"/>
      <c r="AT999" s="15" t="s">
        <v>181</v>
      </c>
      <c r="AU999" s="15" t="s">
        <v>90</v>
      </c>
    </row>
    <row r="1000" s="12" customFormat="1">
      <c r="B1000" s="236"/>
      <c r="C1000" s="237"/>
      <c r="D1000" s="230" t="s">
        <v>287</v>
      </c>
      <c r="E1000" s="238" t="s">
        <v>1</v>
      </c>
      <c r="F1000" s="239" t="s">
        <v>2255</v>
      </c>
      <c r="G1000" s="237"/>
      <c r="H1000" s="240">
        <v>7</v>
      </c>
      <c r="I1000" s="241"/>
      <c r="J1000" s="237"/>
      <c r="K1000" s="237"/>
      <c r="L1000" s="242"/>
      <c r="M1000" s="243"/>
      <c r="N1000" s="244"/>
      <c r="O1000" s="244"/>
      <c r="P1000" s="244"/>
      <c r="Q1000" s="244"/>
      <c r="R1000" s="244"/>
      <c r="S1000" s="244"/>
      <c r="T1000" s="245"/>
      <c r="AT1000" s="246" t="s">
        <v>287</v>
      </c>
      <c r="AU1000" s="246" t="s">
        <v>90</v>
      </c>
      <c r="AV1000" s="12" t="s">
        <v>90</v>
      </c>
      <c r="AW1000" s="12" t="s">
        <v>40</v>
      </c>
      <c r="AX1000" s="12" t="s">
        <v>87</v>
      </c>
      <c r="AY1000" s="246" t="s">
        <v>174</v>
      </c>
    </row>
    <row r="1001" s="1" customFormat="1" ht="16.5" customHeight="1">
      <c r="B1001" s="37"/>
      <c r="C1001" s="247" t="s">
        <v>2256</v>
      </c>
      <c r="D1001" s="247" t="s">
        <v>312</v>
      </c>
      <c r="E1001" s="248" t="s">
        <v>2257</v>
      </c>
      <c r="F1001" s="249" t="s">
        <v>2258</v>
      </c>
      <c r="G1001" s="250" t="s">
        <v>320</v>
      </c>
      <c r="H1001" s="251">
        <v>7</v>
      </c>
      <c r="I1001" s="252"/>
      <c r="J1001" s="253">
        <f>ROUND(I1001*H1001,2)</f>
        <v>0</v>
      </c>
      <c r="K1001" s="249" t="s">
        <v>1</v>
      </c>
      <c r="L1001" s="254"/>
      <c r="M1001" s="255" t="s">
        <v>1</v>
      </c>
      <c r="N1001" s="256" t="s">
        <v>50</v>
      </c>
      <c r="O1001" s="78"/>
      <c r="P1001" s="227">
        <f>O1001*H1001</f>
        <v>0</v>
      </c>
      <c r="Q1001" s="227">
        <v>0.00035</v>
      </c>
      <c r="R1001" s="227">
        <f>Q1001*H1001</f>
        <v>0.0024499999999999999</v>
      </c>
      <c r="S1001" s="227">
        <v>0</v>
      </c>
      <c r="T1001" s="228">
        <f>S1001*H1001</f>
        <v>0</v>
      </c>
      <c r="AR1001" s="15" t="s">
        <v>209</v>
      </c>
      <c r="AT1001" s="15" t="s">
        <v>312</v>
      </c>
      <c r="AU1001" s="15" t="s">
        <v>90</v>
      </c>
      <c r="AY1001" s="15" t="s">
        <v>174</v>
      </c>
      <c r="BE1001" s="229">
        <f>IF(N1001="základní",J1001,0)</f>
        <v>0</v>
      </c>
      <c r="BF1001" s="229">
        <f>IF(N1001="snížená",J1001,0)</f>
        <v>0</v>
      </c>
      <c r="BG1001" s="229">
        <f>IF(N1001="zákl. přenesená",J1001,0)</f>
        <v>0</v>
      </c>
      <c r="BH1001" s="229">
        <f>IF(N1001="sníž. přenesená",J1001,0)</f>
        <v>0</v>
      </c>
      <c r="BI1001" s="229">
        <f>IF(N1001="nulová",J1001,0)</f>
        <v>0</v>
      </c>
      <c r="BJ1001" s="15" t="s">
        <v>87</v>
      </c>
      <c r="BK1001" s="229">
        <f>ROUND(I1001*H1001,2)</f>
        <v>0</v>
      </c>
      <c r="BL1001" s="15" t="s">
        <v>192</v>
      </c>
      <c r="BM1001" s="15" t="s">
        <v>2259</v>
      </c>
    </row>
    <row r="1002" s="1" customFormat="1">
      <c r="B1002" s="37"/>
      <c r="C1002" s="38"/>
      <c r="D1002" s="230" t="s">
        <v>181</v>
      </c>
      <c r="E1002" s="38"/>
      <c r="F1002" s="231" t="s">
        <v>2258</v>
      </c>
      <c r="G1002" s="38"/>
      <c r="H1002" s="38"/>
      <c r="I1002" s="142"/>
      <c r="J1002" s="38"/>
      <c r="K1002" s="38"/>
      <c r="L1002" s="42"/>
      <c r="M1002" s="232"/>
      <c r="N1002" s="78"/>
      <c r="O1002" s="78"/>
      <c r="P1002" s="78"/>
      <c r="Q1002" s="78"/>
      <c r="R1002" s="78"/>
      <c r="S1002" s="78"/>
      <c r="T1002" s="79"/>
      <c r="AT1002" s="15" t="s">
        <v>181</v>
      </c>
      <c r="AU1002" s="15" t="s">
        <v>90</v>
      </c>
    </row>
    <row r="1003" s="12" customFormat="1">
      <c r="B1003" s="236"/>
      <c r="C1003" s="237"/>
      <c r="D1003" s="230" t="s">
        <v>287</v>
      </c>
      <c r="E1003" s="238" t="s">
        <v>1</v>
      </c>
      <c r="F1003" s="239" t="s">
        <v>2260</v>
      </c>
      <c r="G1003" s="237"/>
      <c r="H1003" s="240">
        <v>7</v>
      </c>
      <c r="I1003" s="241"/>
      <c r="J1003" s="237"/>
      <c r="K1003" s="237"/>
      <c r="L1003" s="242"/>
      <c r="M1003" s="243"/>
      <c r="N1003" s="244"/>
      <c r="O1003" s="244"/>
      <c r="P1003" s="244"/>
      <c r="Q1003" s="244"/>
      <c r="R1003" s="244"/>
      <c r="S1003" s="244"/>
      <c r="T1003" s="245"/>
      <c r="AT1003" s="246" t="s">
        <v>287</v>
      </c>
      <c r="AU1003" s="246" t="s">
        <v>90</v>
      </c>
      <c r="AV1003" s="12" t="s">
        <v>90</v>
      </c>
      <c r="AW1003" s="12" t="s">
        <v>40</v>
      </c>
      <c r="AX1003" s="12" t="s">
        <v>79</v>
      </c>
      <c r="AY1003" s="246" t="s">
        <v>174</v>
      </c>
    </row>
    <row r="1004" s="1" customFormat="1" ht="16.5" customHeight="1">
      <c r="B1004" s="37"/>
      <c r="C1004" s="247" t="s">
        <v>2261</v>
      </c>
      <c r="D1004" s="247" t="s">
        <v>312</v>
      </c>
      <c r="E1004" s="248" t="s">
        <v>2262</v>
      </c>
      <c r="F1004" s="249" t="s">
        <v>2263</v>
      </c>
      <c r="G1004" s="250" t="s">
        <v>320</v>
      </c>
      <c r="H1004" s="251">
        <v>3</v>
      </c>
      <c r="I1004" s="252"/>
      <c r="J1004" s="253">
        <f>ROUND(I1004*H1004,2)</f>
        <v>0</v>
      </c>
      <c r="K1004" s="249" t="s">
        <v>1</v>
      </c>
      <c r="L1004" s="254"/>
      <c r="M1004" s="255" t="s">
        <v>1</v>
      </c>
      <c r="N1004" s="256" t="s">
        <v>50</v>
      </c>
      <c r="O1004" s="78"/>
      <c r="P1004" s="227">
        <f>O1004*H1004</f>
        <v>0</v>
      </c>
      <c r="Q1004" s="227">
        <v>0.00034000000000000002</v>
      </c>
      <c r="R1004" s="227">
        <f>Q1004*H1004</f>
        <v>0.0010200000000000001</v>
      </c>
      <c r="S1004" s="227">
        <v>0</v>
      </c>
      <c r="T1004" s="228">
        <f>S1004*H1004</f>
        <v>0</v>
      </c>
      <c r="AR1004" s="15" t="s">
        <v>209</v>
      </c>
      <c r="AT1004" s="15" t="s">
        <v>312</v>
      </c>
      <c r="AU1004" s="15" t="s">
        <v>90</v>
      </c>
      <c r="AY1004" s="15" t="s">
        <v>174</v>
      </c>
      <c r="BE1004" s="229">
        <f>IF(N1004="základní",J1004,0)</f>
        <v>0</v>
      </c>
      <c r="BF1004" s="229">
        <f>IF(N1004="snížená",J1004,0)</f>
        <v>0</v>
      </c>
      <c r="BG1004" s="229">
        <f>IF(N1004="zákl. přenesená",J1004,0)</f>
        <v>0</v>
      </c>
      <c r="BH1004" s="229">
        <f>IF(N1004="sníž. přenesená",J1004,0)</f>
        <v>0</v>
      </c>
      <c r="BI1004" s="229">
        <f>IF(N1004="nulová",J1004,0)</f>
        <v>0</v>
      </c>
      <c r="BJ1004" s="15" t="s">
        <v>87</v>
      </c>
      <c r="BK1004" s="229">
        <f>ROUND(I1004*H1004,2)</f>
        <v>0</v>
      </c>
      <c r="BL1004" s="15" t="s">
        <v>192</v>
      </c>
      <c r="BM1004" s="15" t="s">
        <v>2264</v>
      </c>
    </row>
    <row r="1005" s="1" customFormat="1">
      <c r="B1005" s="37"/>
      <c r="C1005" s="38"/>
      <c r="D1005" s="230" t="s">
        <v>181</v>
      </c>
      <c r="E1005" s="38"/>
      <c r="F1005" s="231" t="s">
        <v>2263</v>
      </c>
      <c r="G1005" s="38"/>
      <c r="H1005" s="38"/>
      <c r="I1005" s="142"/>
      <c r="J1005" s="38"/>
      <c r="K1005" s="38"/>
      <c r="L1005" s="42"/>
      <c r="M1005" s="232"/>
      <c r="N1005" s="78"/>
      <c r="O1005" s="78"/>
      <c r="P1005" s="78"/>
      <c r="Q1005" s="78"/>
      <c r="R1005" s="78"/>
      <c r="S1005" s="78"/>
      <c r="T1005" s="79"/>
      <c r="AT1005" s="15" t="s">
        <v>181</v>
      </c>
      <c r="AU1005" s="15" t="s">
        <v>90</v>
      </c>
    </row>
    <row r="1006" s="12" customFormat="1">
      <c r="B1006" s="236"/>
      <c r="C1006" s="237"/>
      <c r="D1006" s="230" t="s">
        <v>287</v>
      </c>
      <c r="E1006" s="238" t="s">
        <v>1</v>
      </c>
      <c r="F1006" s="239" t="s">
        <v>2265</v>
      </c>
      <c r="G1006" s="237"/>
      <c r="H1006" s="240">
        <v>3</v>
      </c>
      <c r="I1006" s="241"/>
      <c r="J1006" s="237"/>
      <c r="K1006" s="237"/>
      <c r="L1006" s="242"/>
      <c r="M1006" s="243"/>
      <c r="N1006" s="244"/>
      <c r="O1006" s="244"/>
      <c r="P1006" s="244"/>
      <c r="Q1006" s="244"/>
      <c r="R1006" s="244"/>
      <c r="S1006" s="244"/>
      <c r="T1006" s="245"/>
      <c r="AT1006" s="246" t="s">
        <v>287</v>
      </c>
      <c r="AU1006" s="246" t="s">
        <v>90</v>
      </c>
      <c r="AV1006" s="12" t="s">
        <v>90</v>
      </c>
      <c r="AW1006" s="12" t="s">
        <v>40</v>
      </c>
      <c r="AX1006" s="12" t="s">
        <v>79</v>
      </c>
      <c r="AY1006" s="246" t="s">
        <v>174</v>
      </c>
    </row>
    <row r="1007" s="1" customFormat="1" ht="16.5" customHeight="1">
      <c r="B1007" s="37"/>
      <c r="C1007" s="247" t="s">
        <v>2266</v>
      </c>
      <c r="D1007" s="247" t="s">
        <v>312</v>
      </c>
      <c r="E1007" s="248" t="s">
        <v>2267</v>
      </c>
      <c r="F1007" s="249" t="s">
        <v>2268</v>
      </c>
      <c r="G1007" s="250" t="s">
        <v>320</v>
      </c>
      <c r="H1007" s="251">
        <v>13</v>
      </c>
      <c r="I1007" s="252"/>
      <c r="J1007" s="253">
        <f>ROUND(I1007*H1007,2)</f>
        <v>0</v>
      </c>
      <c r="K1007" s="249" t="s">
        <v>1</v>
      </c>
      <c r="L1007" s="254"/>
      <c r="M1007" s="255" t="s">
        <v>1</v>
      </c>
      <c r="N1007" s="256" t="s">
        <v>50</v>
      </c>
      <c r="O1007" s="78"/>
      <c r="P1007" s="227">
        <f>O1007*H1007</f>
        <v>0</v>
      </c>
      <c r="Q1007" s="227">
        <v>0.00029</v>
      </c>
      <c r="R1007" s="227">
        <f>Q1007*H1007</f>
        <v>0.0037699999999999999</v>
      </c>
      <c r="S1007" s="227">
        <v>0</v>
      </c>
      <c r="T1007" s="228">
        <f>S1007*H1007</f>
        <v>0</v>
      </c>
      <c r="AR1007" s="15" t="s">
        <v>209</v>
      </c>
      <c r="AT1007" s="15" t="s">
        <v>312</v>
      </c>
      <c r="AU1007" s="15" t="s">
        <v>90</v>
      </c>
      <c r="AY1007" s="15" t="s">
        <v>174</v>
      </c>
      <c r="BE1007" s="229">
        <f>IF(N1007="základní",J1007,0)</f>
        <v>0</v>
      </c>
      <c r="BF1007" s="229">
        <f>IF(N1007="snížená",J1007,0)</f>
        <v>0</v>
      </c>
      <c r="BG1007" s="229">
        <f>IF(N1007="zákl. přenesená",J1007,0)</f>
        <v>0</v>
      </c>
      <c r="BH1007" s="229">
        <f>IF(N1007="sníž. přenesená",J1007,0)</f>
        <v>0</v>
      </c>
      <c r="BI1007" s="229">
        <f>IF(N1007="nulová",J1007,0)</f>
        <v>0</v>
      </c>
      <c r="BJ1007" s="15" t="s">
        <v>87</v>
      </c>
      <c r="BK1007" s="229">
        <f>ROUND(I1007*H1007,2)</f>
        <v>0</v>
      </c>
      <c r="BL1007" s="15" t="s">
        <v>192</v>
      </c>
      <c r="BM1007" s="15" t="s">
        <v>2269</v>
      </c>
    </row>
    <row r="1008" s="1" customFormat="1">
      <c r="B1008" s="37"/>
      <c r="C1008" s="38"/>
      <c r="D1008" s="230" t="s">
        <v>181</v>
      </c>
      <c r="E1008" s="38"/>
      <c r="F1008" s="231" t="s">
        <v>2268</v>
      </c>
      <c r="G1008" s="38"/>
      <c r="H1008" s="38"/>
      <c r="I1008" s="142"/>
      <c r="J1008" s="38"/>
      <c r="K1008" s="38"/>
      <c r="L1008" s="42"/>
      <c r="M1008" s="232"/>
      <c r="N1008" s="78"/>
      <c r="O1008" s="78"/>
      <c r="P1008" s="78"/>
      <c r="Q1008" s="78"/>
      <c r="R1008" s="78"/>
      <c r="S1008" s="78"/>
      <c r="T1008" s="79"/>
      <c r="AT1008" s="15" t="s">
        <v>181</v>
      </c>
      <c r="AU1008" s="15" t="s">
        <v>90</v>
      </c>
    </row>
    <row r="1009" s="12" customFormat="1">
      <c r="B1009" s="236"/>
      <c r="C1009" s="237"/>
      <c r="D1009" s="230" t="s">
        <v>287</v>
      </c>
      <c r="E1009" s="238" t="s">
        <v>1</v>
      </c>
      <c r="F1009" s="239" t="s">
        <v>2270</v>
      </c>
      <c r="G1009" s="237"/>
      <c r="H1009" s="240">
        <v>13</v>
      </c>
      <c r="I1009" s="241"/>
      <c r="J1009" s="237"/>
      <c r="K1009" s="237"/>
      <c r="L1009" s="242"/>
      <c r="M1009" s="243"/>
      <c r="N1009" s="244"/>
      <c r="O1009" s="244"/>
      <c r="P1009" s="244"/>
      <c r="Q1009" s="244"/>
      <c r="R1009" s="244"/>
      <c r="S1009" s="244"/>
      <c r="T1009" s="245"/>
      <c r="AT1009" s="246" t="s">
        <v>287</v>
      </c>
      <c r="AU1009" s="246" t="s">
        <v>90</v>
      </c>
      <c r="AV1009" s="12" t="s">
        <v>90</v>
      </c>
      <c r="AW1009" s="12" t="s">
        <v>40</v>
      </c>
      <c r="AX1009" s="12" t="s">
        <v>79</v>
      </c>
      <c r="AY1009" s="246" t="s">
        <v>174</v>
      </c>
    </row>
    <row r="1010" s="1" customFormat="1" ht="16.5" customHeight="1">
      <c r="B1010" s="37"/>
      <c r="C1010" s="247" t="s">
        <v>773</v>
      </c>
      <c r="D1010" s="247" t="s">
        <v>312</v>
      </c>
      <c r="E1010" s="248" t="s">
        <v>2271</v>
      </c>
      <c r="F1010" s="249" t="s">
        <v>2272</v>
      </c>
      <c r="G1010" s="250" t="s">
        <v>320</v>
      </c>
      <c r="H1010" s="251">
        <v>105</v>
      </c>
      <c r="I1010" s="252"/>
      <c r="J1010" s="253">
        <f>ROUND(I1010*H1010,2)</f>
        <v>0</v>
      </c>
      <c r="K1010" s="249" t="s">
        <v>1</v>
      </c>
      <c r="L1010" s="254"/>
      <c r="M1010" s="255" t="s">
        <v>1</v>
      </c>
      <c r="N1010" s="256" t="s">
        <v>50</v>
      </c>
      <c r="O1010" s="78"/>
      <c r="P1010" s="227">
        <f>O1010*H1010</f>
        <v>0</v>
      </c>
      <c r="Q1010" s="227">
        <v>0.00022000000000000001</v>
      </c>
      <c r="R1010" s="227">
        <f>Q1010*H1010</f>
        <v>0.023100000000000002</v>
      </c>
      <c r="S1010" s="227">
        <v>0</v>
      </c>
      <c r="T1010" s="228">
        <f>S1010*H1010</f>
        <v>0</v>
      </c>
      <c r="AR1010" s="15" t="s">
        <v>209</v>
      </c>
      <c r="AT1010" s="15" t="s">
        <v>312</v>
      </c>
      <c r="AU1010" s="15" t="s">
        <v>90</v>
      </c>
      <c r="AY1010" s="15" t="s">
        <v>174</v>
      </c>
      <c r="BE1010" s="229">
        <f>IF(N1010="základní",J1010,0)</f>
        <v>0</v>
      </c>
      <c r="BF1010" s="229">
        <f>IF(N1010="snížená",J1010,0)</f>
        <v>0</v>
      </c>
      <c r="BG1010" s="229">
        <f>IF(N1010="zákl. přenesená",J1010,0)</f>
        <v>0</v>
      </c>
      <c r="BH1010" s="229">
        <f>IF(N1010="sníž. přenesená",J1010,0)</f>
        <v>0</v>
      </c>
      <c r="BI1010" s="229">
        <f>IF(N1010="nulová",J1010,0)</f>
        <v>0</v>
      </c>
      <c r="BJ1010" s="15" t="s">
        <v>87</v>
      </c>
      <c r="BK1010" s="229">
        <f>ROUND(I1010*H1010,2)</f>
        <v>0</v>
      </c>
      <c r="BL1010" s="15" t="s">
        <v>192</v>
      </c>
      <c r="BM1010" s="15" t="s">
        <v>2273</v>
      </c>
    </row>
    <row r="1011" s="1" customFormat="1">
      <c r="B1011" s="37"/>
      <c r="C1011" s="38"/>
      <c r="D1011" s="230" t="s">
        <v>181</v>
      </c>
      <c r="E1011" s="38"/>
      <c r="F1011" s="231" t="s">
        <v>2274</v>
      </c>
      <c r="G1011" s="38"/>
      <c r="H1011" s="38"/>
      <c r="I1011" s="142"/>
      <c r="J1011" s="38"/>
      <c r="K1011" s="38"/>
      <c r="L1011" s="42"/>
      <c r="M1011" s="232"/>
      <c r="N1011" s="78"/>
      <c r="O1011" s="78"/>
      <c r="P1011" s="78"/>
      <c r="Q1011" s="78"/>
      <c r="R1011" s="78"/>
      <c r="S1011" s="78"/>
      <c r="T1011" s="79"/>
      <c r="AT1011" s="15" t="s">
        <v>181</v>
      </c>
      <c r="AU1011" s="15" t="s">
        <v>90</v>
      </c>
    </row>
    <row r="1012" s="12" customFormat="1">
      <c r="B1012" s="236"/>
      <c r="C1012" s="237"/>
      <c r="D1012" s="230" t="s">
        <v>287</v>
      </c>
      <c r="E1012" s="238" t="s">
        <v>1</v>
      </c>
      <c r="F1012" s="239" t="s">
        <v>2275</v>
      </c>
      <c r="G1012" s="237"/>
      <c r="H1012" s="240">
        <v>18</v>
      </c>
      <c r="I1012" s="241"/>
      <c r="J1012" s="237"/>
      <c r="K1012" s="237"/>
      <c r="L1012" s="242"/>
      <c r="M1012" s="243"/>
      <c r="N1012" s="244"/>
      <c r="O1012" s="244"/>
      <c r="P1012" s="244"/>
      <c r="Q1012" s="244"/>
      <c r="R1012" s="244"/>
      <c r="S1012" s="244"/>
      <c r="T1012" s="245"/>
      <c r="AT1012" s="246" t="s">
        <v>287</v>
      </c>
      <c r="AU1012" s="246" t="s">
        <v>90</v>
      </c>
      <c r="AV1012" s="12" t="s">
        <v>90</v>
      </c>
      <c r="AW1012" s="12" t="s">
        <v>40</v>
      </c>
      <c r="AX1012" s="12" t="s">
        <v>79</v>
      </c>
      <c r="AY1012" s="246" t="s">
        <v>174</v>
      </c>
    </row>
    <row r="1013" s="12" customFormat="1">
      <c r="B1013" s="236"/>
      <c r="C1013" s="237"/>
      <c r="D1013" s="230" t="s">
        <v>287</v>
      </c>
      <c r="E1013" s="238" t="s">
        <v>1</v>
      </c>
      <c r="F1013" s="239" t="s">
        <v>2276</v>
      </c>
      <c r="G1013" s="237"/>
      <c r="H1013" s="240">
        <v>6</v>
      </c>
      <c r="I1013" s="241"/>
      <c r="J1013" s="237"/>
      <c r="K1013" s="237"/>
      <c r="L1013" s="242"/>
      <c r="M1013" s="243"/>
      <c r="N1013" s="244"/>
      <c r="O1013" s="244"/>
      <c r="P1013" s="244"/>
      <c r="Q1013" s="244"/>
      <c r="R1013" s="244"/>
      <c r="S1013" s="244"/>
      <c r="T1013" s="245"/>
      <c r="AT1013" s="246" t="s">
        <v>287</v>
      </c>
      <c r="AU1013" s="246" t="s">
        <v>90</v>
      </c>
      <c r="AV1013" s="12" t="s">
        <v>90</v>
      </c>
      <c r="AW1013" s="12" t="s">
        <v>40</v>
      </c>
      <c r="AX1013" s="12" t="s">
        <v>79</v>
      </c>
      <c r="AY1013" s="246" t="s">
        <v>174</v>
      </c>
    </row>
    <row r="1014" s="12" customFormat="1">
      <c r="B1014" s="236"/>
      <c r="C1014" s="237"/>
      <c r="D1014" s="230" t="s">
        <v>287</v>
      </c>
      <c r="E1014" s="238" t="s">
        <v>1</v>
      </c>
      <c r="F1014" s="239" t="s">
        <v>2277</v>
      </c>
      <c r="G1014" s="237"/>
      <c r="H1014" s="240">
        <v>3</v>
      </c>
      <c r="I1014" s="241"/>
      <c r="J1014" s="237"/>
      <c r="K1014" s="237"/>
      <c r="L1014" s="242"/>
      <c r="M1014" s="243"/>
      <c r="N1014" s="244"/>
      <c r="O1014" s="244"/>
      <c r="P1014" s="244"/>
      <c r="Q1014" s="244"/>
      <c r="R1014" s="244"/>
      <c r="S1014" s="244"/>
      <c r="T1014" s="245"/>
      <c r="AT1014" s="246" t="s">
        <v>287</v>
      </c>
      <c r="AU1014" s="246" t="s">
        <v>90</v>
      </c>
      <c r="AV1014" s="12" t="s">
        <v>90</v>
      </c>
      <c r="AW1014" s="12" t="s">
        <v>40</v>
      </c>
      <c r="AX1014" s="12" t="s">
        <v>79</v>
      </c>
      <c r="AY1014" s="246" t="s">
        <v>174</v>
      </c>
    </row>
    <row r="1015" s="12" customFormat="1">
      <c r="B1015" s="236"/>
      <c r="C1015" s="237"/>
      <c r="D1015" s="230" t="s">
        <v>287</v>
      </c>
      <c r="E1015" s="238" t="s">
        <v>1</v>
      </c>
      <c r="F1015" s="239" t="s">
        <v>2278</v>
      </c>
      <c r="G1015" s="237"/>
      <c r="H1015" s="240">
        <v>10</v>
      </c>
      <c r="I1015" s="241"/>
      <c r="J1015" s="237"/>
      <c r="K1015" s="237"/>
      <c r="L1015" s="242"/>
      <c r="M1015" s="243"/>
      <c r="N1015" s="244"/>
      <c r="O1015" s="244"/>
      <c r="P1015" s="244"/>
      <c r="Q1015" s="244"/>
      <c r="R1015" s="244"/>
      <c r="S1015" s="244"/>
      <c r="T1015" s="245"/>
      <c r="AT1015" s="246" t="s">
        <v>287</v>
      </c>
      <c r="AU1015" s="246" t="s">
        <v>90</v>
      </c>
      <c r="AV1015" s="12" t="s">
        <v>90</v>
      </c>
      <c r="AW1015" s="12" t="s">
        <v>40</v>
      </c>
      <c r="AX1015" s="12" t="s">
        <v>79</v>
      </c>
      <c r="AY1015" s="246" t="s">
        <v>174</v>
      </c>
    </row>
    <row r="1016" s="12" customFormat="1">
      <c r="B1016" s="236"/>
      <c r="C1016" s="237"/>
      <c r="D1016" s="230" t="s">
        <v>287</v>
      </c>
      <c r="E1016" s="238" t="s">
        <v>1</v>
      </c>
      <c r="F1016" s="239" t="s">
        <v>2279</v>
      </c>
      <c r="G1016" s="237"/>
      <c r="H1016" s="240">
        <v>8</v>
      </c>
      <c r="I1016" s="241"/>
      <c r="J1016" s="237"/>
      <c r="K1016" s="237"/>
      <c r="L1016" s="242"/>
      <c r="M1016" s="243"/>
      <c r="N1016" s="244"/>
      <c r="O1016" s="244"/>
      <c r="P1016" s="244"/>
      <c r="Q1016" s="244"/>
      <c r="R1016" s="244"/>
      <c r="S1016" s="244"/>
      <c r="T1016" s="245"/>
      <c r="AT1016" s="246" t="s">
        <v>287</v>
      </c>
      <c r="AU1016" s="246" t="s">
        <v>90</v>
      </c>
      <c r="AV1016" s="12" t="s">
        <v>90</v>
      </c>
      <c r="AW1016" s="12" t="s">
        <v>40</v>
      </c>
      <c r="AX1016" s="12" t="s">
        <v>79</v>
      </c>
      <c r="AY1016" s="246" t="s">
        <v>174</v>
      </c>
    </row>
    <row r="1017" s="12" customFormat="1">
      <c r="B1017" s="236"/>
      <c r="C1017" s="237"/>
      <c r="D1017" s="230" t="s">
        <v>287</v>
      </c>
      <c r="E1017" s="238" t="s">
        <v>1</v>
      </c>
      <c r="F1017" s="239" t="s">
        <v>2280</v>
      </c>
      <c r="G1017" s="237"/>
      <c r="H1017" s="240">
        <v>15</v>
      </c>
      <c r="I1017" s="241"/>
      <c r="J1017" s="237"/>
      <c r="K1017" s="237"/>
      <c r="L1017" s="242"/>
      <c r="M1017" s="243"/>
      <c r="N1017" s="244"/>
      <c r="O1017" s="244"/>
      <c r="P1017" s="244"/>
      <c r="Q1017" s="244"/>
      <c r="R1017" s="244"/>
      <c r="S1017" s="244"/>
      <c r="T1017" s="245"/>
      <c r="AT1017" s="246" t="s">
        <v>287</v>
      </c>
      <c r="AU1017" s="246" t="s">
        <v>90</v>
      </c>
      <c r="AV1017" s="12" t="s">
        <v>90</v>
      </c>
      <c r="AW1017" s="12" t="s">
        <v>40</v>
      </c>
      <c r="AX1017" s="12" t="s">
        <v>79</v>
      </c>
      <c r="AY1017" s="246" t="s">
        <v>174</v>
      </c>
    </row>
    <row r="1018" s="12" customFormat="1">
      <c r="B1018" s="236"/>
      <c r="C1018" s="237"/>
      <c r="D1018" s="230" t="s">
        <v>287</v>
      </c>
      <c r="E1018" s="238" t="s">
        <v>1</v>
      </c>
      <c r="F1018" s="239" t="s">
        <v>2281</v>
      </c>
      <c r="G1018" s="237"/>
      <c r="H1018" s="240">
        <v>7</v>
      </c>
      <c r="I1018" s="241"/>
      <c r="J1018" s="237"/>
      <c r="K1018" s="237"/>
      <c r="L1018" s="242"/>
      <c r="M1018" s="243"/>
      <c r="N1018" s="244"/>
      <c r="O1018" s="244"/>
      <c r="P1018" s="244"/>
      <c r="Q1018" s="244"/>
      <c r="R1018" s="244"/>
      <c r="S1018" s="244"/>
      <c r="T1018" s="245"/>
      <c r="AT1018" s="246" t="s">
        <v>287</v>
      </c>
      <c r="AU1018" s="246" t="s">
        <v>90</v>
      </c>
      <c r="AV1018" s="12" t="s">
        <v>90</v>
      </c>
      <c r="AW1018" s="12" t="s">
        <v>40</v>
      </c>
      <c r="AX1018" s="12" t="s">
        <v>79</v>
      </c>
      <c r="AY1018" s="246" t="s">
        <v>174</v>
      </c>
    </row>
    <row r="1019" s="12" customFormat="1">
      <c r="B1019" s="236"/>
      <c r="C1019" s="237"/>
      <c r="D1019" s="230" t="s">
        <v>287</v>
      </c>
      <c r="E1019" s="238" t="s">
        <v>1</v>
      </c>
      <c r="F1019" s="239" t="s">
        <v>2282</v>
      </c>
      <c r="G1019" s="237"/>
      <c r="H1019" s="240">
        <v>4</v>
      </c>
      <c r="I1019" s="241"/>
      <c r="J1019" s="237"/>
      <c r="K1019" s="237"/>
      <c r="L1019" s="242"/>
      <c r="M1019" s="243"/>
      <c r="N1019" s="244"/>
      <c r="O1019" s="244"/>
      <c r="P1019" s="244"/>
      <c r="Q1019" s="244"/>
      <c r="R1019" s="244"/>
      <c r="S1019" s="244"/>
      <c r="T1019" s="245"/>
      <c r="AT1019" s="246" t="s">
        <v>287</v>
      </c>
      <c r="AU1019" s="246" t="s">
        <v>90</v>
      </c>
      <c r="AV1019" s="12" t="s">
        <v>90</v>
      </c>
      <c r="AW1019" s="12" t="s">
        <v>40</v>
      </c>
      <c r="AX1019" s="12" t="s">
        <v>79</v>
      </c>
      <c r="AY1019" s="246" t="s">
        <v>174</v>
      </c>
    </row>
    <row r="1020" s="12" customFormat="1">
      <c r="B1020" s="236"/>
      <c r="C1020" s="237"/>
      <c r="D1020" s="230" t="s">
        <v>287</v>
      </c>
      <c r="E1020" s="238" t="s">
        <v>1</v>
      </c>
      <c r="F1020" s="239" t="s">
        <v>2283</v>
      </c>
      <c r="G1020" s="237"/>
      <c r="H1020" s="240">
        <v>5</v>
      </c>
      <c r="I1020" s="241"/>
      <c r="J1020" s="237"/>
      <c r="K1020" s="237"/>
      <c r="L1020" s="242"/>
      <c r="M1020" s="243"/>
      <c r="N1020" s="244"/>
      <c r="O1020" s="244"/>
      <c r="P1020" s="244"/>
      <c r="Q1020" s="244"/>
      <c r="R1020" s="244"/>
      <c r="S1020" s="244"/>
      <c r="T1020" s="245"/>
      <c r="AT1020" s="246" t="s">
        <v>287</v>
      </c>
      <c r="AU1020" s="246" t="s">
        <v>90</v>
      </c>
      <c r="AV1020" s="12" t="s">
        <v>90</v>
      </c>
      <c r="AW1020" s="12" t="s">
        <v>40</v>
      </c>
      <c r="AX1020" s="12" t="s">
        <v>79</v>
      </c>
      <c r="AY1020" s="246" t="s">
        <v>174</v>
      </c>
    </row>
    <row r="1021" s="12" customFormat="1">
      <c r="B1021" s="236"/>
      <c r="C1021" s="237"/>
      <c r="D1021" s="230" t="s">
        <v>287</v>
      </c>
      <c r="E1021" s="238" t="s">
        <v>1</v>
      </c>
      <c r="F1021" s="239" t="s">
        <v>2284</v>
      </c>
      <c r="G1021" s="237"/>
      <c r="H1021" s="240">
        <v>8</v>
      </c>
      <c r="I1021" s="241"/>
      <c r="J1021" s="237"/>
      <c r="K1021" s="237"/>
      <c r="L1021" s="242"/>
      <c r="M1021" s="243"/>
      <c r="N1021" s="244"/>
      <c r="O1021" s="244"/>
      <c r="P1021" s="244"/>
      <c r="Q1021" s="244"/>
      <c r="R1021" s="244"/>
      <c r="S1021" s="244"/>
      <c r="T1021" s="245"/>
      <c r="AT1021" s="246" t="s">
        <v>287</v>
      </c>
      <c r="AU1021" s="246" t="s">
        <v>90</v>
      </c>
      <c r="AV1021" s="12" t="s">
        <v>90</v>
      </c>
      <c r="AW1021" s="12" t="s">
        <v>40</v>
      </c>
      <c r="AX1021" s="12" t="s">
        <v>79</v>
      </c>
      <c r="AY1021" s="246" t="s">
        <v>174</v>
      </c>
    </row>
    <row r="1022" s="12" customFormat="1">
      <c r="B1022" s="236"/>
      <c r="C1022" s="237"/>
      <c r="D1022" s="230" t="s">
        <v>287</v>
      </c>
      <c r="E1022" s="238" t="s">
        <v>1</v>
      </c>
      <c r="F1022" s="239" t="s">
        <v>2285</v>
      </c>
      <c r="G1022" s="237"/>
      <c r="H1022" s="240">
        <v>3</v>
      </c>
      <c r="I1022" s="241"/>
      <c r="J1022" s="237"/>
      <c r="K1022" s="237"/>
      <c r="L1022" s="242"/>
      <c r="M1022" s="243"/>
      <c r="N1022" s="244"/>
      <c r="O1022" s="244"/>
      <c r="P1022" s="244"/>
      <c r="Q1022" s="244"/>
      <c r="R1022" s="244"/>
      <c r="S1022" s="244"/>
      <c r="T1022" s="245"/>
      <c r="AT1022" s="246" t="s">
        <v>287</v>
      </c>
      <c r="AU1022" s="246" t="s">
        <v>90</v>
      </c>
      <c r="AV1022" s="12" t="s">
        <v>90</v>
      </c>
      <c r="AW1022" s="12" t="s">
        <v>40</v>
      </c>
      <c r="AX1022" s="12" t="s">
        <v>79</v>
      </c>
      <c r="AY1022" s="246" t="s">
        <v>174</v>
      </c>
    </row>
    <row r="1023" s="12" customFormat="1">
      <c r="B1023" s="236"/>
      <c r="C1023" s="237"/>
      <c r="D1023" s="230" t="s">
        <v>287</v>
      </c>
      <c r="E1023" s="238" t="s">
        <v>1</v>
      </c>
      <c r="F1023" s="239" t="s">
        <v>2286</v>
      </c>
      <c r="G1023" s="237"/>
      <c r="H1023" s="240">
        <v>18</v>
      </c>
      <c r="I1023" s="241"/>
      <c r="J1023" s="237"/>
      <c r="K1023" s="237"/>
      <c r="L1023" s="242"/>
      <c r="M1023" s="243"/>
      <c r="N1023" s="244"/>
      <c r="O1023" s="244"/>
      <c r="P1023" s="244"/>
      <c r="Q1023" s="244"/>
      <c r="R1023" s="244"/>
      <c r="S1023" s="244"/>
      <c r="T1023" s="245"/>
      <c r="AT1023" s="246" t="s">
        <v>287</v>
      </c>
      <c r="AU1023" s="246" t="s">
        <v>90</v>
      </c>
      <c r="AV1023" s="12" t="s">
        <v>90</v>
      </c>
      <c r="AW1023" s="12" t="s">
        <v>40</v>
      </c>
      <c r="AX1023" s="12" t="s">
        <v>79</v>
      </c>
      <c r="AY1023" s="246" t="s">
        <v>174</v>
      </c>
    </row>
    <row r="1024" s="1" customFormat="1" ht="16.5" customHeight="1">
      <c r="B1024" s="37"/>
      <c r="C1024" s="247" t="s">
        <v>777</v>
      </c>
      <c r="D1024" s="247" t="s">
        <v>312</v>
      </c>
      <c r="E1024" s="248" t="s">
        <v>2287</v>
      </c>
      <c r="F1024" s="249" t="s">
        <v>2288</v>
      </c>
      <c r="G1024" s="250" t="s">
        <v>320</v>
      </c>
      <c r="H1024" s="251">
        <v>51</v>
      </c>
      <c r="I1024" s="252"/>
      <c r="J1024" s="253">
        <f>ROUND(I1024*H1024,2)</f>
        <v>0</v>
      </c>
      <c r="K1024" s="249" t="s">
        <v>1</v>
      </c>
      <c r="L1024" s="254"/>
      <c r="M1024" s="255" t="s">
        <v>1</v>
      </c>
      <c r="N1024" s="256" t="s">
        <v>50</v>
      </c>
      <c r="O1024" s="78"/>
      <c r="P1024" s="227">
        <f>O1024*H1024</f>
        <v>0</v>
      </c>
      <c r="Q1024" s="227">
        <v>0.00022000000000000001</v>
      </c>
      <c r="R1024" s="227">
        <f>Q1024*H1024</f>
        <v>0.011220000000000001</v>
      </c>
      <c r="S1024" s="227">
        <v>0</v>
      </c>
      <c r="T1024" s="228">
        <f>S1024*H1024</f>
        <v>0</v>
      </c>
      <c r="AR1024" s="15" t="s">
        <v>209</v>
      </c>
      <c r="AT1024" s="15" t="s">
        <v>312</v>
      </c>
      <c r="AU1024" s="15" t="s">
        <v>90</v>
      </c>
      <c r="AY1024" s="15" t="s">
        <v>174</v>
      </c>
      <c r="BE1024" s="229">
        <f>IF(N1024="základní",J1024,0)</f>
        <v>0</v>
      </c>
      <c r="BF1024" s="229">
        <f>IF(N1024="snížená",J1024,0)</f>
        <v>0</v>
      </c>
      <c r="BG1024" s="229">
        <f>IF(N1024="zákl. přenesená",J1024,0)</f>
        <v>0</v>
      </c>
      <c r="BH1024" s="229">
        <f>IF(N1024="sníž. přenesená",J1024,0)</f>
        <v>0</v>
      </c>
      <c r="BI1024" s="229">
        <f>IF(N1024="nulová",J1024,0)</f>
        <v>0</v>
      </c>
      <c r="BJ1024" s="15" t="s">
        <v>87</v>
      </c>
      <c r="BK1024" s="229">
        <f>ROUND(I1024*H1024,2)</f>
        <v>0</v>
      </c>
      <c r="BL1024" s="15" t="s">
        <v>192</v>
      </c>
      <c r="BM1024" s="15" t="s">
        <v>2289</v>
      </c>
    </row>
    <row r="1025" s="1" customFormat="1">
      <c r="B1025" s="37"/>
      <c r="C1025" s="38"/>
      <c r="D1025" s="230" t="s">
        <v>181</v>
      </c>
      <c r="E1025" s="38"/>
      <c r="F1025" s="231" t="s">
        <v>2290</v>
      </c>
      <c r="G1025" s="38"/>
      <c r="H1025" s="38"/>
      <c r="I1025" s="142"/>
      <c r="J1025" s="38"/>
      <c r="K1025" s="38"/>
      <c r="L1025" s="42"/>
      <c r="M1025" s="232"/>
      <c r="N1025" s="78"/>
      <c r="O1025" s="78"/>
      <c r="P1025" s="78"/>
      <c r="Q1025" s="78"/>
      <c r="R1025" s="78"/>
      <c r="S1025" s="78"/>
      <c r="T1025" s="79"/>
      <c r="AT1025" s="15" t="s">
        <v>181</v>
      </c>
      <c r="AU1025" s="15" t="s">
        <v>90</v>
      </c>
    </row>
    <row r="1026" s="12" customFormat="1">
      <c r="B1026" s="236"/>
      <c r="C1026" s="237"/>
      <c r="D1026" s="230" t="s">
        <v>287</v>
      </c>
      <c r="E1026" s="238" t="s">
        <v>1</v>
      </c>
      <c r="F1026" s="239" t="s">
        <v>2291</v>
      </c>
      <c r="G1026" s="237"/>
      <c r="H1026" s="240">
        <v>3</v>
      </c>
      <c r="I1026" s="241"/>
      <c r="J1026" s="237"/>
      <c r="K1026" s="237"/>
      <c r="L1026" s="242"/>
      <c r="M1026" s="243"/>
      <c r="N1026" s="244"/>
      <c r="O1026" s="244"/>
      <c r="P1026" s="244"/>
      <c r="Q1026" s="244"/>
      <c r="R1026" s="244"/>
      <c r="S1026" s="244"/>
      <c r="T1026" s="245"/>
      <c r="AT1026" s="246" t="s">
        <v>287</v>
      </c>
      <c r="AU1026" s="246" t="s">
        <v>90</v>
      </c>
      <c r="AV1026" s="12" t="s">
        <v>90</v>
      </c>
      <c r="AW1026" s="12" t="s">
        <v>40</v>
      </c>
      <c r="AX1026" s="12" t="s">
        <v>79</v>
      </c>
      <c r="AY1026" s="246" t="s">
        <v>174</v>
      </c>
    </row>
    <row r="1027" s="12" customFormat="1">
      <c r="B1027" s="236"/>
      <c r="C1027" s="237"/>
      <c r="D1027" s="230" t="s">
        <v>287</v>
      </c>
      <c r="E1027" s="238" t="s">
        <v>1</v>
      </c>
      <c r="F1027" s="239" t="s">
        <v>2292</v>
      </c>
      <c r="G1027" s="237"/>
      <c r="H1027" s="240">
        <v>3</v>
      </c>
      <c r="I1027" s="241"/>
      <c r="J1027" s="237"/>
      <c r="K1027" s="237"/>
      <c r="L1027" s="242"/>
      <c r="M1027" s="243"/>
      <c r="N1027" s="244"/>
      <c r="O1027" s="244"/>
      <c r="P1027" s="244"/>
      <c r="Q1027" s="244"/>
      <c r="R1027" s="244"/>
      <c r="S1027" s="244"/>
      <c r="T1027" s="245"/>
      <c r="AT1027" s="246" t="s">
        <v>287</v>
      </c>
      <c r="AU1027" s="246" t="s">
        <v>90</v>
      </c>
      <c r="AV1027" s="12" t="s">
        <v>90</v>
      </c>
      <c r="AW1027" s="12" t="s">
        <v>40</v>
      </c>
      <c r="AX1027" s="12" t="s">
        <v>79</v>
      </c>
      <c r="AY1027" s="246" t="s">
        <v>174</v>
      </c>
    </row>
    <row r="1028" s="12" customFormat="1">
      <c r="B1028" s="236"/>
      <c r="C1028" s="237"/>
      <c r="D1028" s="230" t="s">
        <v>287</v>
      </c>
      <c r="E1028" s="238" t="s">
        <v>1</v>
      </c>
      <c r="F1028" s="239" t="s">
        <v>2293</v>
      </c>
      <c r="G1028" s="237"/>
      <c r="H1028" s="240">
        <v>2</v>
      </c>
      <c r="I1028" s="241"/>
      <c r="J1028" s="237"/>
      <c r="K1028" s="237"/>
      <c r="L1028" s="242"/>
      <c r="M1028" s="243"/>
      <c r="N1028" s="244"/>
      <c r="O1028" s="244"/>
      <c r="P1028" s="244"/>
      <c r="Q1028" s="244"/>
      <c r="R1028" s="244"/>
      <c r="S1028" s="244"/>
      <c r="T1028" s="245"/>
      <c r="AT1028" s="246" t="s">
        <v>287</v>
      </c>
      <c r="AU1028" s="246" t="s">
        <v>90</v>
      </c>
      <c r="AV1028" s="12" t="s">
        <v>90</v>
      </c>
      <c r="AW1028" s="12" t="s">
        <v>40</v>
      </c>
      <c r="AX1028" s="12" t="s">
        <v>79</v>
      </c>
      <c r="AY1028" s="246" t="s">
        <v>174</v>
      </c>
    </row>
    <row r="1029" s="12" customFormat="1">
      <c r="B1029" s="236"/>
      <c r="C1029" s="237"/>
      <c r="D1029" s="230" t="s">
        <v>287</v>
      </c>
      <c r="E1029" s="238" t="s">
        <v>1</v>
      </c>
      <c r="F1029" s="239" t="s">
        <v>2294</v>
      </c>
      <c r="G1029" s="237"/>
      <c r="H1029" s="240">
        <v>8</v>
      </c>
      <c r="I1029" s="241"/>
      <c r="J1029" s="237"/>
      <c r="K1029" s="237"/>
      <c r="L1029" s="242"/>
      <c r="M1029" s="243"/>
      <c r="N1029" s="244"/>
      <c r="O1029" s="244"/>
      <c r="P1029" s="244"/>
      <c r="Q1029" s="244"/>
      <c r="R1029" s="244"/>
      <c r="S1029" s="244"/>
      <c r="T1029" s="245"/>
      <c r="AT1029" s="246" t="s">
        <v>287</v>
      </c>
      <c r="AU1029" s="246" t="s">
        <v>90</v>
      </c>
      <c r="AV1029" s="12" t="s">
        <v>90</v>
      </c>
      <c r="AW1029" s="12" t="s">
        <v>40</v>
      </c>
      <c r="AX1029" s="12" t="s">
        <v>79</v>
      </c>
      <c r="AY1029" s="246" t="s">
        <v>174</v>
      </c>
    </row>
    <row r="1030" s="12" customFormat="1">
      <c r="B1030" s="236"/>
      <c r="C1030" s="237"/>
      <c r="D1030" s="230" t="s">
        <v>287</v>
      </c>
      <c r="E1030" s="238" t="s">
        <v>1</v>
      </c>
      <c r="F1030" s="239" t="s">
        <v>2295</v>
      </c>
      <c r="G1030" s="237"/>
      <c r="H1030" s="240">
        <v>5</v>
      </c>
      <c r="I1030" s="241"/>
      <c r="J1030" s="237"/>
      <c r="K1030" s="237"/>
      <c r="L1030" s="242"/>
      <c r="M1030" s="243"/>
      <c r="N1030" s="244"/>
      <c r="O1030" s="244"/>
      <c r="P1030" s="244"/>
      <c r="Q1030" s="244"/>
      <c r="R1030" s="244"/>
      <c r="S1030" s="244"/>
      <c r="T1030" s="245"/>
      <c r="AT1030" s="246" t="s">
        <v>287</v>
      </c>
      <c r="AU1030" s="246" t="s">
        <v>90</v>
      </c>
      <c r="AV1030" s="12" t="s">
        <v>90</v>
      </c>
      <c r="AW1030" s="12" t="s">
        <v>40</v>
      </c>
      <c r="AX1030" s="12" t="s">
        <v>79</v>
      </c>
      <c r="AY1030" s="246" t="s">
        <v>174</v>
      </c>
    </row>
    <row r="1031" s="12" customFormat="1">
      <c r="B1031" s="236"/>
      <c r="C1031" s="237"/>
      <c r="D1031" s="230" t="s">
        <v>287</v>
      </c>
      <c r="E1031" s="238" t="s">
        <v>1</v>
      </c>
      <c r="F1031" s="239" t="s">
        <v>2296</v>
      </c>
      <c r="G1031" s="237"/>
      <c r="H1031" s="240">
        <v>7</v>
      </c>
      <c r="I1031" s="241"/>
      <c r="J1031" s="237"/>
      <c r="K1031" s="237"/>
      <c r="L1031" s="242"/>
      <c r="M1031" s="243"/>
      <c r="N1031" s="244"/>
      <c r="O1031" s="244"/>
      <c r="P1031" s="244"/>
      <c r="Q1031" s="244"/>
      <c r="R1031" s="244"/>
      <c r="S1031" s="244"/>
      <c r="T1031" s="245"/>
      <c r="AT1031" s="246" t="s">
        <v>287</v>
      </c>
      <c r="AU1031" s="246" t="s">
        <v>90</v>
      </c>
      <c r="AV1031" s="12" t="s">
        <v>90</v>
      </c>
      <c r="AW1031" s="12" t="s">
        <v>40</v>
      </c>
      <c r="AX1031" s="12" t="s">
        <v>79</v>
      </c>
      <c r="AY1031" s="246" t="s">
        <v>174</v>
      </c>
    </row>
    <row r="1032" s="12" customFormat="1">
      <c r="B1032" s="236"/>
      <c r="C1032" s="237"/>
      <c r="D1032" s="230" t="s">
        <v>287</v>
      </c>
      <c r="E1032" s="238" t="s">
        <v>1</v>
      </c>
      <c r="F1032" s="239" t="s">
        <v>2297</v>
      </c>
      <c r="G1032" s="237"/>
      <c r="H1032" s="240">
        <v>3</v>
      </c>
      <c r="I1032" s="241"/>
      <c r="J1032" s="237"/>
      <c r="K1032" s="237"/>
      <c r="L1032" s="242"/>
      <c r="M1032" s="243"/>
      <c r="N1032" s="244"/>
      <c r="O1032" s="244"/>
      <c r="P1032" s="244"/>
      <c r="Q1032" s="244"/>
      <c r="R1032" s="244"/>
      <c r="S1032" s="244"/>
      <c r="T1032" s="245"/>
      <c r="AT1032" s="246" t="s">
        <v>287</v>
      </c>
      <c r="AU1032" s="246" t="s">
        <v>90</v>
      </c>
      <c r="AV1032" s="12" t="s">
        <v>90</v>
      </c>
      <c r="AW1032" s="12" t="s">
        <v>40</v>
      </c>
      <c r="AX1032" s="12" t="s">
        <v>79</v>
      </c>
      <c r="AY1032" s="246" t="s">
        <v>174</v>
      </c>
    </row>
    <row r="1033" s="12" customFormat="1">
      <c r="B1033" s="236"/>
      <c r="C1033" s="237"/>
      <c r="D1033" s="230" t="s">
        <v>287</v>
      </c>
      <c r="E1033" s="238" t="s">
        <v>1</v>
      </c>
      <c r="F1033" s="239" t="s">
        <v>2298</v>
      </c>
      <c r="G1033" s="237"/>
      <c r="H1033" s="240">
        <v>2</v>
      </c>
      <c r="I1033" s="241"/>
      <c r="J1033" s="237"/>
      <c r="K1033" s="237"/>
      <c r="L1033" s="242"/>
      <c r="M1033" s="243"/>
      <c r="N1033" s="244"/>
      <c r="O1033" s="244"/>
      <c r="P1033" s="244"/>
      <c r="Q1033" s="244"/>
      <c r="R1033" s="244"/>
      <c r="S1033" s="244"/>
      <c r="T1033" s="245"/>
      <c r="AT1033" s="246" t="s">
        <v>287</v>
      </c>
      <c r="AU1033" s="246" t="s">
        <v>90</v>
      </c>
      <c r="AV1033" s="12" t="s">
        <v>90</v>
      </c>
      <c r="AW1033" s="12" t="s">
        <v>40</v>
      </c>
      <c r="AX1033" s="12" t="s">
        <v>79</v>
      </c>
      <c r="AY1033" s="246" t="s">
        <v>174</v>
      </c>
    </row>
    <row r="1034" s="12" customFormat="1">
      <c r="B1034" s="236"/>
      <c r="C1034" s="237"/>
      <c r="D1034" s="230" t="s">
        <v>287</v>
      </c>
      <c r="E1034" s="238" t="s">
        <v>1</v>
      </c>
      <c r="F1034" s="239" t="s">
        <v>2299</v>
      </c>
      <c r="G1034" s="237"/>
      <c r="H1034" s="240">
        <v>3</v>
      </c>
      <c r="I1034" s="241"/>
      <c r="J1034" s="237"/>
      <c r="K1034" s="237"/>
      <c r="L1034" s="242"/>
      <c r="M1034" s="243"/>
      <c r="N1034" s="244"/>
      <c r="O1034" s="244"/>
      <c r="P1034" s="244"/>
      <c r="Q1034" s="244"/>
      <c r="R1034" s="244"/>
      <c r="S1034" s="244"/>
      <c r="T1034" s="245"/>
      <c r="AT1034" s="246" t="s">
        <v>287</v>
      </c>
      <c r="AU1034" s="246" t="s">
        <v>90</v>
      </c>
      <c r="AV1034" s="12" t="s">
        <v>90</v>
      </c>
      <c r="AW1034" s="12" t="s">
        <v>40</v>
      </c>
      <c r="AX1034" s="12" t="s">
        <v>79</v>
      </c>
      <c r="AY1034" s="246" t="s">
        <v>174</v>
      </c>
    </row>
    <row r="1035" s="12" customFormat="1">
      <c r="B1035" s="236"/>
      <c r="C1035" s="237"/>
      <c r="D1035" s="230" t="s">
        <v>287</v>
      </c>
      <c r="E1035" s="238" t="s">
        <v>1</v>
      </c>
      <c r="F1035" s="239" t="s">
        <v>2300</v>
      </c>
      <c r="G1035" s="237"/>
      <c r="H1035" s="240">
        <v>2</v>
      </c>
      <c r="I1035" s="241"/>
      <c r="J1035" s="237"/>
      <c r="K1035" s="237"/>
      <c r="L1035" s="242"/>
      <c r="M1035" s="243"/>
      <c r="N1035" s="244"/>
      <c r="O1035" s="244"/>
      <c r="P1035" s="244"/>
      <c r="Q1035" s="244"/>
      <c r="R1035" s="244"/>
      <c r="S1035" s="244"/>
      <c r="T1035" s="245"/>
      <c r="AT1035" s="246" t="s">
        <v>287</v>
      </c>
      <c r="AU1035" s="246" t="s">
        <v>90</v>
      </c>
      <c r="AV1035" s="12" t="s">
        <v>90</v>
      </c>
      <c r="AW1035" s="12" t="s">
        <v>40</v>
      </c>
      <c r="AX1035" s="12" t="s">
        <v>79</v>
      </c>
      <c r="AY1035" s="246" t="s">
        <v>174</v>
      </c>
    </row>
    <row r="1036" s="12" customFormat="1">
      <c r="B1036" s="236"/>
      <c r="C1036" s="237"/>
      <c r="D1036" s="230" t="s">
        <v>287</v>
      </c>
      <c r="E1036" s="238" t="s">
        <v>1</v>
      </c>
      <c r="F1036" s="239" t="s">
        <v>2301</v>
      </c>
      <c r="G1036" s="237"/>
      <c r="H1036" s="240">
        <v>1</v>
      </c>
      <c r="I1036" s="241"/>
      <c r="J1036" s="237"/>
      <c r="K1036" s="237"/>
      <c r="L1036" s="242"/>
      <c r="M1036" s="243"/>
      <c r="N1036" s="244"/>
      <c r="O1036" s="244"/>
      <c r="P1036" s="244"/>
      <c r="Q1036" s="244"/>
      <c r="R1036" s="244"/>
      <c r="S1036" s="244"/>
      <c r="T1036" s="245"/>
      <c r="AT1036" s="246" t="s">
        <v>287</v>
      </c>
      <c r="AU1036" s="246" t="s">
        <v>90</v>
      </c>
      <c r="AV1036" s="12" t="s">
        <v>90</v>
      </c>
      <c r="AW1036" s="12" t="s">
        <v>40</v>
      </c>
      <c r="AX1036" s="12" t="s">
        <v>79</v>
      </c>
      <c r="AY1036" s="246" t="s">
        <v>174</v>
      </c>
    </row>
    <row r="1037" s="12" customFormat="1">
      <c r="B1037" s="236"/>
      <c r="C1037" s="237"/>
      <c r="D1037" s="230" t="s">
        <v>287</v>
      </c>
      <c r="E1037" s="238" t="s">
        <v>1</v>
      </c>
      <c r="F1037" s="239" t="s">
        <v>2302</v>
      </c>
      <c r="G1037" s="237"/>
      <c r="H1037" s="240">
        <v>12</v>
      </c>
      <c r="I1037" s="241"/>
      <c r="J1037" s="237"/>
      <c r="K1037" s="237"/>
      <c r="L1037" s="242"/>
      <c r="M1037" s="243"/>
      <c r="N1037" s="244"/>
      <c r="O1037" s="244"/>
      <c r="P1037" s="244"/>
      <c r="Q1037" s="244"/>
      <c r="R1037" s="244"/>
      <c r="S1037" s="244"/>
      <c r="T1037" s="245"/>
      <c r="AT1037" s="246" t="s">
        <v>287</v>
      </c>
      <c r="AU1037" s="246" t="s">
        <v>90</v>
      </c>
      <c r="AV1037" s="12" t="s">
        <v>90</v>
      </c>
      <c r="AW1037" s="12" t="s">
        <v>40</v>
      </c>
      <c r="AX1037" s="12" t="s">
        <v>79</v>
      </c>
      <c r="AY1037" s="246" t="s">
        <v>174</v>
      </c>
    </row>
    <row r="1038" s="1" customFormat="1" ht="16.5" customHeight="1">
      <c r="B1038" s="37"/>
      <c r="C1038" s="247" t="s">
        <v>782</v>
      </c>
      <c r="D1038" s="247" t="s">
        <v>312</v>
      </c>
      <c r="E1038" s="248" t="s">
        <v>2303</v>
      </c>
      <c r="F1038" s="249" t="s">
        <v>2304</v>
      </c>
      <c r="G1038" s="250" t="s">
        <v>320</v>
      </c>
      <c r="H1038" s="251">
        <v>93</v>
      </c>
      <c r="I1038" s="252"/>
      <c r="J1038" s="253">
        <f>ROUND(I1038*H1038,2)</f>
        <v>0</v>
      </c>
      <c r="K1038" s="249" t="s">
        <v>1</v>
      </c>
      <c r="L1038" s="254"/>
      <c r="M1038" s="255" t="s">
        <v>1</v>
      </c>
      <c r="N1038" s="256" t="s">
        <v>50</v>
      </c>
      <c r="O1038" s="78"/>
      <c r="P1038" s="227">
        <f>O1038*H1038</f>
        <v>0</v>
      </c>
      <c r="Q1038" s="227">
        <v>0.00022000000000000001</v>
      </c>
      <c r="R1038" s="227">
        <f>Q1038*H1038</f>
        <v>0.020459999999999999</v>
      </c>
      <c r="S1038" s="227">
        <v>0</v>
      </c>
      <c r="T1038" s="228">
        <f>S1038*H1038</f>
        <v>0</v>
      </c>
      <c r="AR1038" s="15" t="s">
        <v>209</v>
      </c>
      <c r="AT1038" s="15" t="s">
        <v>312</v>
      </c>
      <c r="AU1038" s="15" t="s">
        <v>90</v>
      </c>
      <c r="AY1038" s="15" t="s">
        <v>174</v>
      </c>
      <c r="BE1038" s="229">
        <f>IF(N1038="základní",J1038,0)</f>
        <v>0</v>
      </c>
      <c r="BF1038" s="229">
        <f>IF(N1038="snížená",J1038,0)</f>
        <v>0</v>
      </c>
      <c r="BG1038" s="229">
        <f>IF(N1038="zákl. přenesená",J1038,0)</f>
        <v>0</v>
      </c>
      <c r="BH1038" s="229">
        <f>IF(N1038="sníž. přenesená",J1038,0)</f>
        <v>0</v>
      </c>
      <c r="BI1038" s="229">
        <f>IF(N1038="nulová",J1038,0)</f>
        <v>0</v>
      </c>
      <c r="BJ1038" s="15" t="s">
        <v>87</v>
      </c>
      <c r="BK1038" s="229">
        <f>ROUND(I1038*H1038,2)</f>
        <v>0</v>
      </c>
      <c r="BL1038" s="15" t="s">
        <v>192</v>
      </c>
      <c r="BM1038" s="15" t="s">
        <v>2305</v>
      </c>
    </row>
    <row r="1039" s="1" customFormat="1">
      <c r="B1039" s="37"/>
      <c r="C1039" s="38"/>
      <c r="D1039" s="230" t="s">
        <v>181</v>
      </c>
      <c r="E1039" s="38"/>
      <c r="F1039" s="231" t="s">
        <v>2304</v>
      </c>
      <c r="G1039" s="38"/>
      <c r="H1039" s="38"/>
      <c r="I1039" s="142"/>
      <c r="J1039" s="38"/>
      <c r="K1039" s="38"/>
      <c r="L1039" s="42"/>
      <c r="M1039" s="232"/>
      <c r="N1039" s="78"/>
      <c r="O1039" s="78"/>
      <c r="P1039" s="78"/>
      <c r="Q1039" s="78"/>
      <c r="R1039" s="78"/>
      <c r="S1039" s="78"/>
      <c r="T1039" s="79"/>
      <c r="AT1039" s="15" t="s">
        <v>181</v>
      </c>
      <c r="AU1039" s="15" t="s">
        <v>90</v>
      </c>
    </row>
    <row r="1040" s="12" customFormat="1">
      <c r="B1040" s="236"/>
      <c r="C1040" s="237"/>
      <c r="D1040" s="230" t="s">
        <v>287</v>
      </c>
      <c r="E1040" s="238" t="s">
        <v>1</v>
      </c>
      <c r="F1040" s="239" t="s">
        <v>2306</v>
      </c>
      <c r="G1040" s="237"/>
      <c r="H1040" s="240">
        <v>8</v>
      </c>
      <c r="I1040" s="241"/>
      <c r="J1040" s="237"/>
      <c r="K1040" s="237"/>
      <c r="L1040" s="242"/>
      <c r="M1040" s="243"/>
      <c r="N1040" s="244"/>
      <c r="O1040" s="244"/>
      <c r="P1040" s="244"/>
      <c r="Q1040" s="244"/>
      <c r="R1040" s="244"/>
      <c r="S1040" s="244"/>
      <c r="T1040" s="245"/>
      <c r="AT1040" s="246" t="s">
        <v>287</v>
      </c>
      <c r="AU1040" s="246" t="s">
        <v>90</v>
      </c>
      <c r="AV1040" s="12" t="s">
        <v>90</v>
      </c>
      <c r="AW1040" s="12" t="s">
        <v>40</v>
      </c>
      <c r="AX1040" s="12" t="s">
        <v>79</v>
      </c>
      <c r="AY1040" s="246" t="s">
        <v>174</v>
      </c>
    </row>
    <row r="1041" s="12" customFormat="1">
      <c r="B1041" s="236"/>
      <c r="C1041" s="237"/>
      <c r="D1041" s="230" t="s">
        <v>287</v>
      </c>
      <c r="E1041" s="238" t="s">
        <v>1</v>
      </c>
      <c r="F1041" s="239" t="s">
        <v>2292</v>
      </c>
      <c r="G1041" s="237"/>
      <c r="H1041" s="240">
        <v>3</v>
      </c>
      <c r="I1041" s="241"/>
      <c r="J1041" s="237"/>
      <c r="K1041" s="237"/>
      <c r="L1041" s="242"/>
      <c r="M1041" s="243"/>
      <c r="N1041" s="244"/>
      <c r="O1041" s="244"/>
      <c r="P1041" s="244"/>
      <c r="Q1041" s="244"/>
      <c r="R1041" s="244"/>
      <c r="S1041" s="244"/>
      <c r="T1041" s="245"/>
      <c r="AT1041" s="246" t="s">
        <v>287</v>
      </c>
      <c r="AU1041" s="246" t="s">
        <v>90</v>
      </c>
      <c r="AV1041" s="12" t="s">
        <v>90</v>
      </c>
      <c r="AW1041" s="12" t="s">
        <v>40</v>
      </c>
      <c r="AX1041" s="12" t="s">
        <v>79</v>
      </c>
      <c r="AY1041" s="246" t="s">
        <v>174</v>
      </c>
    </row>
    <row r="1042" s="12" customFormat="1">
      <c r="B1042" s="236"/>
      <c r="C1042" s="237"/>
      <c r="D1042" s="230" t="s">
        <v>287</v>
      </c>
      <c r="E1042" s="238" t="s">
        <v>1</v>
      </c>
      <c r="F1042" s="239" t="s">
        <v>2307</v>
      </c>
      <c r="G1042" s="237"/>
      <c r="H1042" s="240">
        <v>4</v>
      </c>
      <c r="I1042" s="241"/>
      <c r="J1042" s="237"/>
      <c r="K1042" s="237"/>
      <c r="L1042" s="242"/>
      <c r="M1042" s="243"/>
      <c r="N1042" s="244"/>
      <c r="O1042" s="244"/>
      <c r="P1042" s="244"/>
      <c r="Q1042" s="244"/>
      <c r="R1042" s="244"/>
      <c r="S1042" s="244"/>
      <c r="T1042" s="245"/>
      <c r="AT1042" s="246" t="s">
        <v>287</v>
      </c>
      <c r="AU1042" s="246" t="s">
        <v>90</v>
      </c>
      <c r="AV1042" s="12" t="s">
        <v>90</v>
      </c>
      <c r="AW1042" s="12" t="s">
        <v>40</v>
      </c>
      <c r="AX1042" s="12" t="s">
        <v>79</v>
      </c>
      <c r="AY1042" s="246" t="s">
        <v>174</v>
      </c>
    </row>
    <row r="1043" s="12" customFormat="1">
      <c r="B1043" s="236"/>
      <c r="C1043" s="237"/>
      <c r="D1043" s="230" t="s">
        <v>287</v>
      </c>
      <c r="E1043" s="238" t="s">
        <v>1</v>
      </c>
      <c r="F1043" s="239" t="s">
        <v>2308</v>
      </c>
      <c r="G1043" s="237"/>
      <c r="H1043" s="240">
        <v>16</v>
      </c>
      <c r="I1043" s="241"/>
      <c r="J1043" s="237"/>
      <c r="K1043" s="237"/>
      <c r="L1043" s="242"/>
      <c r="M1043" s="243"/>
      <c r="N1043" s="244"/>
      <c r="O1043" s="244"/>
      <c r="P1043" s="244"/>
      <c r="Q1043" s="244"/>
      <c r="R1043" s="244"/>
      <c r="S1043" s="244"/>
      <c r="T1043" s="245"/>
      <c r="AT1043" s="246" t="s">
        <v>287</v>
      </c>
      <c r="AU1043" s="246" t="s">
        <v>90</v>
      </c>
      <c r="AV1043" s="12" t="s">
        <v>90</v>
      </c>
      <c r="AW1043" s="12" t="s">
        <v>40</v>
      </c>
      <c r="AX1043" s="12" t="s">
        <v>79</v>
      </c>
      <c r="AY1043" s="246" t="s">
        <v>174</v>
      </c>
    </row>
    <row r="1044" s="12" customFormat="1">
      <c r="B1044" s="236"/>
      <c r="C1044" s="237"/>
      <c r="D1044" s="230" t="s">
        <v>287</v>
      </c>
      <c r="E1044" s="238" t="s">
        <v>1</v>
      </c>
      <c r="F1044" s="239" t="s">
        <v>2309</v>
      </c>
      <c r="G1044" s="237"/>
      <c r="H1044" s="240">
        <v>10</v>
      </c>
      <c r="I1044" s="241"/>
      <c r="J1044" s="237"/>
      <c r="K1044" s="237"/>
      <c r="L1044" s="242"/>
      <c r="M1044" s="243"/>
      <c r="N1044" s="244"/>
      <c r="O1044" s="244"/>
      <c r="P1044" s="244"/>
      <c r="Q1044" s="244"/>
      <c r="R1044" s="244"/>
      <c r="S1044" s="244"/>
      <c r="T1044" s="245"/>
      <c r="AT1044" s="246" t="s">
        <v>287</v>
      </c>
      <c r="AU1044" s="246" t="s">
        <v>90</v>
      </c>
      <c r="AV1044" s="12" t="s">
        <v>90</v>
      </c>
      <c r="AW1044" s="12" t="s">
        <v>40</v>
      </c>
      <c r="AX1044" s="12" t="s">
        <v>79</v>
      </c>
      <c r="AY1044" s="246" t="s">
        <v>174</v>
      </c>
    </row>
    <row r="1045" s="12" customFormat="1">
      <c r="B1045" s="236"/>
      <c r="C1045" s="237"/>
      <c r="D1045" s="230" t="s">
        <v>287</v>
      </c>
      <c r="E1045" s="238" t="s">
        <v>1</v>
      </c>
      <c r="F1045" s="239" t="s">
        <v>2310</v>
      </c>
      <c r="G1045" s="237"/>
      <c r="H1045" s="240">
        <v>5</v>
      </c>
      <c r="I1045" s="241"/>
      <c r="J1045" s="237"/>
      <c r="K1045" s="237"/>
      <c r="L1045" s="242"/>
      <c r="M1045" s="243"/>
      <c r="N1045" s="244"/>
      <c r="O1045" s="244"/>
      <c r="P1045" s="244"/>
      <c r="Q1045" s="244"/>
      <c r="R1045" s="244"/>
      <c r="S1045" s="244"/>
      <c r="T1045" s="245"/>
      <c r="AT1045" s="246" t="s">
        <v>287</v>
      </c>
      <c r="AU1045" s="246" t="s">
        <v>90</v>
      </c>
      <c r="AV1045" s="12" t="s">
        <v>90</v>
      </c>
      <c r="AW1045" s="12" t="s">
        <v>40</v>
      </c>
      <c r="AX1045" s="12" t="s">
        <v>79</v>
      </c>
      <c r="AY1045" s="246" t="s">
        <v>174</v>
      </c>
    </row>
    <row r="1046" s="12" customFormat="1">
      <c r="B1046" s="236"/>
      <c r="C1046" s="237"/>
      <c r="D1046" s="230" t="s">
        <v>287</v>
      </c>
      <c r="E1046" s="238" t="s">
        <v>1</v>
      </c>
      <c r="F1046" s="239" t="s">
        <v>2311</v>
      </c>
      <c r="G1046" s="237"/>
      <c r="H1046" s="240">
        <v>7</v>
      </c>
      <c r="I1046" s="241"/>
      <c r="J1046" s="237"/>
      <c r="K1046" s="237"/>
      <c r="L1046" s="242"/>
      <c r="M1046" s="243"/>
      <c r="N1046" s="244"/>
      <c r="O1046" s="244"/>
      <c r="P1046" s="244"/>
      <c r="Q1046" s="244"/>
      <c r="R1046" s="244"/>
      <c r="S1046" s="244"/>
      <c r="T1046" s="245"/>
      <c r="AT1046" s="246" t="s">
        <v>287</v>
      </c>
      <c r="AU1046" s="246" t="s">
        <v>90</v>
      </c>
      <c r="AV1046" s="12" t="s">
        <v>90</v>
      </c>
      <c r="AW1046" s="12" t="s">
        <v>40</v>
      </c>
      <c r="AX1046" s="12" t="s">
        <v>79</v>
      </c>
      <c r="AY1046" s="246" t="s">
        <v>174</v>
      </c>
    </row>
    <row r="1047" s="12" customFormat="1">
      <c r="B1047" s="236"/>
      <c r="C1047" s="237"/>
      <c r="D1047" s="230" t="s">
        <v>287</v>
      </c>
      <c r="E1047" s="238" t="s">
        <v>1</v>
      </c>
      <c r="F1047" s="239" t="s">
        <v>2312</v>
      </c>
      <c r="G1047" s="237"/>
      <c r="H1047" s="240">
        <v>4</v>
      </c>
      <c r="I1047" s="241"/>
      <c r="J1047" s="237"/>
      <c r="K1047" s="237"/>
      <c r="L1047" s="242"/>
      <c r="M1047" s="243"/>
      <c r="N1047" s="244"/>
      <c r="O1047" s="244"/>
      <c r="P1047" s="244"/>
      <c r="Q1047" s="244"/>
      <c r="R1047" s="244"/>
      <c r="S1047" s="244"/>
      <c r="T1047" s="245"/>
      <c r="AT1047" s="246" t="s">
        <v>287</v>
      </c>
      <c r="AU1047" s="246" t="s">
        <v>90</v>
      </c>
      <c r="AV1047" s="12" t="s">
        <v>90</v>
      </c>
      <c r="AW1047" s="12" t="s">
        <v>40</v>
      </c>
      <c r="AX1047" s="12" t="s">
        <v>79</v>
      </c>
      <c r="AY1047" s="246" t="s">
        <v>174</v>
      </c>
    </row>
    <row r="1048" s="12" customFormat="1">
      <c r="B1048" s="236"/>
      <c r="C1048" s="237"/>
      <c r="D1048" s="230" t="s">
        <v>287</v>
      </c>
      <c r="E1048" s="238" t="s">
        <v>1</v>
      </c>
      <c r="F1048" s="239" t="s">
        <v>2313</v>
      </c>
      <c r="G1048" s="237"/>
      <c r="H1048" s="240">
        <v>9</v>
      </c>
      <c r="I1048" s="241"/>
      <c r="J1048" s="237"/>
      <c r="K1048" s="237"/>
      <c r="L1048" s="242"/>
      <c r="M1048" s="243"/>
      <c r="N1048" s="244"/>
      <c r="O1048" s="244"/>
      <c r="P1048" s="244"/>
      <c r="Q1048" s="244"/>
      <c r="R1048" s="244"/>
      <c r="S1048" s="244"/>
      <c r="T1048" s="245"/>
      <c r="AT1048" s="246" t="s">
        <v>287</v>
      </c>
      <c r="AU1048" s="246" t="s">
        <v>90</v>
      </c>
      <c r="AV1048" s="12" t="s">
        <v>90</v>
      </c>
      <c r="AW1048" s="12" t="s">
        <v>40</v>
      </c>
      <c r="AX1048" s="12" t="s">
        <v>79</v>
      </c>
      <c r="AY1048" s="246" t="s">
        <v>174</v>
      </c>
    </row>
    <row r="1049" s="12" customFormat="1">
      <c r="B1049" s="236"/>
      <c r="C1049" s="237"/>
      <c r="D1049" s="230" t="s">
        <v>287</v>
      </c>
      <c r="E1049" s="238" t="s">
        <v>1</v>
      </c>
      <c r="F1049" s="239" t="s">
        <v>2314</v>
      </c>
      <c r="G1049" s="237"/>
      <c r="H1049" s="240">
        <v>5</v>
      </c>
      <c r="I1049" s="241"/>
      <c r="J1049" s="237"/>
      <c r="K1049" s="237"/>
      <c r="L1049" s="242"/>
      <c r="M1049" s="243"/>
      <c r="N1049" s="244"/>
      <c r="O1049" s="244"/>
      <c r="P1049" s="244"/>
      <c r="Q1049" s="244"/>
      <c r="R1049" s="244"/>
      <c r="S1049" s="244"/>
      <c r="T1049" s="245"/>
      <c r="AT1049" s="246" t="s">
        <v>287</v>
      </c>
      <c r="AU1049" s="246" t="s">
        <v>90</v>
      </c>
      <c r="AV1049" s="12" t="s">
        <v>90</v>
      </c>
      <c r="AW1049" s="12" t="s">
        <v>40</v>
      </c>
      <c r="AX1049" s="12" t="s">
        <v>79</v>
      </c>
      <c r="AY1049" s="246" t="s">
        <v>174</v>
      </c>
    </row>
    <row r="1050" s="12" customFormat="1">
      <c r="B1050" s="236"/>
      <c r="C1050" s="237"/>
      <c r="D1050" s="230" t="s">
        <v>287</v>
      </c>
      <c r="E1050" s="238" t="s">
        <v>1</v>
      </c>
      <c r="F1050" s="239" t="s">
        <v>2315</v>
      </c>
      <c r="G1050" s="237"/>
      <c r="H1050" s="240">
        <v>2</v>
      </c>
      <c r="I1050" s="241"/>
      <c r="J1050" s="237"/>
      <c r="K1050" s="237"/>
      <c r="L1050" s="242"/>
      <c r="M1050" s="243"/>
      <c r="N1050" s="244"/>
      <c r="O1050" s="244"/>
      <c r="P1050" s="244"/>
      <c r="Q1050" s="244"/>
      <c r="R1050" s="244"/>
      <c r="S1050" s="244"/>
      <c r="T1050" s="245"/>
      <c r="AT1050" s="246" t="s">
        <v>287</v>
      </c>
      <c r="AU1050" s="246" t="s">
        <v>90</v>
      </c>
      <c r="AV1050" s="12" t="s">
        <v>90</v>
      </c>
      <c r="AW1050" s="12" t="s">
        <v>40</v>
      </c>
      <c r="AX1050" s="12" t="s">
        <v>79</v>
      </c>
      <c r="AY1050" s="246" t="s">
        <v>174</v>
      </c>
    </row>
    <row r="1051" s="12" customFormat="1">
      <c r="B1051" s="236"/>
      <c r="C1051" s="237"/>
      <c r="D1051" s="230" t="s">
        <v>287</v>
      </c>
      <c r="E1051" s="238" t="s">
        <v>1</v>
      </c>
      <c r="F1051" s="239" t="s">
        <v>2316</v>
      </c>
      <c r="G1051" s="237"/>
      <c r="H1051" s="240">
        <v>20</v>
      </c>
      <c r="I1051" s="241"/>
      <c r="J1051" s="237"/>
      <c r="K1051" s="237"/>
      <c r="L1051" s="242"/>
      <c r="M1051" s="243"/>
      <c r="N1051" s="244"/>
      <c r="O1051" s="244"/>
      <c r="P1051" s="244"/>
      <c r="Q1051" s="244"/>
      <c r="R1051" s="244"/>
      <c r="S1051" s="244"/>
      <c r="T1051" s="245"/>
      <c r="AT1051" s="246" t="s">
        <v>287</v>
      </c>
      <c r="AU1051" s="246" t="s">
        <v>90</v>
      </c>
      <c r="AV1051" s="12" t="s">
        <v>90</v>
      </c>
      <c r="AW1051" s="12" t="s">
        <v>40</v>
      </c>
      <c r="AX1051" s="12" t="s">
        <v>79</v>
      </c>
      <c r="AY1051" s="246" t="s">
        <v>174</v>
      </c>
    </row>
    <row r="1052" s="1" customFormat="1" ht="16.5" customHeight="1">
      <c r="B1052" s="37"/>
      <c r="C1052" s="247" t="s">
        <v>2317</v>
      </c>
      <c r="D1052" s="247" t="s">
        <v>312</v>
      </c>
      <c r="E1052" s="248" t="s">
        <v>2318</v>
      </c>
      <c r="F1052" s="249" t="s">
        <v>2319</v>
      </c>
      <c r="G1052" s="250" t="s">
        <v>320</v>
      </c>
      <c r="H1052" s="251">
        <v>14</v>
      </c>
      <c r="I1052" s="252"/>
      <c r="J1052" s="253">
        <f>ROUND(I1052*H1052,2)</f>
        <v>0</v>
      </c>
      <c r="K1052" s="249" t="s">
        <v>1</v>
      </c>
      <c r="L1052" s="254"/>
      <c r="M1052" s="255" t="s">
        <v>1</v>
      </c>
      <c r="N1052" s="256" t="s">
        <v>50</v>
      </c>
      <c r="O1052" s="78"/>
      <c r="P1052" s="227">
        <f>O1052*H1052</f>
        <v>0</v>
      </c>
      <c r="Q1052" s="227">
        <v>0.00027999999999999998</v>
      </c>
      <c r="R1052" s="227">
        <f>Q1052*H1052</f>
        <v>0.0039199999999999999</v>
      </c>
      <c r="S1052" s="227">
        <v>0</v>
      </c>
      <c r="T1052" s="228">
        <f>S1052*H1052</f>
        <v>0</v>
      </c>
      <c r="AR1052" s="15" t="s">
        <v>209</v>
      </c>
      <c r="AT1052" s="15" t="s">
        <v>312</v>
      </c>
      <c r="AU1052" s="15" t="s">
        <v>90</v>
      </c>
      <c r="AY1052" s="15" t="s">
        <v>174</v>
      </c>
      <c r="BE1052" s="229">
        <f>IF(N1052="základní",J1052,0)</f>
        <v>0</v>
      </c>
      <c r="BF1052" s="229">
        <f>IF(N1052="snížená",J1052,0)</f>
        <v>0</v>
      </c>
      <c r="BG1052" s="229">
        <f>IF(N1052="zákl. přenesená",J1052,0)</f>
        <v>0</v>
      </c>
      <c r="BH1052" s="229">
        <f>IF(N1052="sníž. přenesená",J1052,0)</f>
        <v>0</v>
      </c>
      <c r="BI1052" s="229">
        <f>IF(N1052="nulová",J1052,0)</f>
        <v>0</v>
      </c>
      <c r="BJ1052" s="15" t="s">
        <v>87</v>
      </c>
      <c r="BK1052" s="229">
        <f>ROUND(I1052*H1052,2)</f>
        <v>0</v>
      </c>
      <c r="BL1052" s="15" t="s">
        <v>192</v>
      </c>
      <c r="BM1052" s="15" t="s">
        <v>2320</v>
      </c>
    </row>
    <row r="1053" s="1" customFormat="1">
      <c r="B1053" s="37"/>
      <c r="C1053" s="38"/>
      <c r="D1053" s="230" t="s">
        <v>181</v>
      </c>
      <c r="E1053" s="38"/>
      <c r="F1053" s="231" t="s">
        <v>2319</v>
      </c>
      <c r="G1053" s="38"/>
      <c r="H1053" s="38"/>
      <c r="I1053" s="142"/>
      <c r="J1053" s="38"/>
      <c r="K1053" s="38"/>
      <c r="L1053" s="42"/>
      <c r="M1053" s="232"/>
      <c r="N1053" s="78"/>
      <c r="O1053" s="78"/>
      <c r="P1053" s="78"/>
      <c r="Q1053" s="78"/>
      <c r="R1053" s="78"/>
      <c r="S1053" s="78"/>
      <c r="T1053" s="79"/>
      <c r="AT1053" s="15" t="s">
        <v>181</v>
      </c>
      <c r="AU1053" s="15" t="s">
        <v>90</v>
      </c>
    </row>
    <row r="1054" s="12" customFormat="1">
      <c r="B1054" s="236"/>
      <c r="C1054" s="237"/>
      <c r="D1054" s="230" t="s">
        <v>287</v>
      </c>
      <c r="E1054" s="238" t="s">
        <v>1</v>
      </c>
      <c r="F1054" s="239" t="s">
        <v>2321</v>
      </c>
      <c r="G1054" s="237"/>
      <c r="H1054" s="240">
        <v>14</v>
      </c>
      <c r="I1054" s="241"/>
      <c r="J1054" s="237"/>
      <c r="K1054" s="237"/>
      <c r="L1054" s="242"/>
      <c r="M1054" s="243"/>
      <c r="N1054" s="244"/>
      <c r="O1054" s="244"/>
      <c r="P1054" s="244"/>
      <c r="Q1054" s="244"/>
      <c r="R1054" s="244"/>
      <c r="S1054" s="244"/>
      <c r="T1054" s="245"/>
      <c r="AT1054" s="246" t="s">
        <v>287</v>
      </c>
      <c r="AU1054" s="246" t="s">
        <v>90</v>
      </c>
      <c r="AV1054" s="12" t="s">
        <v>90</v>
      </c>
      <c r="AW1054" s="12" t="s">
        <v>40</v>
      </c>
      <c r="AX1054" s="12" t="s">
        <v>79</v>
      </c>
      <c r="AY1054" s="246" t="s">
        <v>174</v>
      </c>
    </row>
    <row r="1055" s="1" customFormat="1" ht="16.5" customHeight="1">
      <c r="B1055" s="37"/>
      <c r="C1055" s="247" t="s">
        <v>2322</v>
      </c>
      <c r="D1055" s="247" t="s">
        <v>312</v>
      </c>
      <c r="E1055" s="248" t="s">
        <v>2323</v>
      </c>
      <c r="F1055" s="249" t="s">
        <v>2324</v>
      </c>
      <c r="G1055" s="250" t="s">
        <v>320</v>
      </c>
      <c r="H1055" s="251">
        <v>4</v>
      </c>
      <c r="I1055" s="252"/>
      <c r="J1055" s="253">
        <f>ROUND(I1055*H1055,2)</f>
        <v>0</v>
      </c>
      <c r="K1055" s="249" t="s">
        <v>1</v>
      </c>
      <c r="L1055" s="254"/>
      <c r="M1055" s="255" t="s">
        <v>1</v>
      </c>
      <c r="N1055" s="256" t="s">
        <v>50</v>
      </c>
      <c r="O1055" s="78"/>
      <c r="P1055" s="227">
        <f>O1055*H1055</f>
        <v>0</v>
      </c>
      <c r="Q1055" s="227">
        <v>0.00025999999999999998</v>
      </c>
      <c r="R1055" s="227">
        <f>Q1055*H1055</f>
        <v>0.0010399999999999999</v>
      </c>
      <c r="S1055" s="227">
        <v>0</v>
      </c>
      <c r="T1055" s="228">
        <f>S1055*H1055</f>
        <v>0</v>
      </c>
      <c r="AR1055" s="15" t="s">
        <v>209</v>
      </c>
      <c r="AT1055" s="15" t="s">
        <v>312</v>
      </c>
      <c r="AU1055" s="15" t="s">
        <v>90</v>
      </c>
      <c r="AY1055" s="15" t="s">
        <v>174</v>
      </c>
      <c r="BE1055" s="229">
        <f>IF(N1055="základní",J1055,0)</f>
        <v>0</v>
      </c>
      <c r="BF1055" s="229">
        <f>IF(N1055="snížená",J1055,0)</f>
        <v>0</v>
      </c>
      <c r="BG1055" s="229">
        <f>IF(N1055="zákl. přenesená",J1055,0)</f>
        <v>0</v>
      </c>
      <c r="BH1055" s="229">
        <f>IF(N1055="sníž. přenesená",J1055,0)</f>
        <v>0</v>
      </c>
      <c r="BI1055" s="229">
        <f>IF(N1055="nulová",J1055,0)</f>
        <v>0</v>
      </c>
      <c r="BJ1055" s="15" t="s">
        <v>87</v>
      </c>
      <c r="BK1055" s="229">
        <f>ROUND(I1055*H1055,2)</f>
        <v>0</v>
      </c>
      <c r="BL1055" s="15" t="s">
        <v>192</v>
      </c>
      <c r="BM1055" s="15" t="s">
        <v>2325</v>
      </c>
    </row>
    <row r="1056" s="1" customFormat="1">
      <c r="B1056" s="37"/>
      <c r="C1056" s="38"/>
      <c r="D1056" s="230" t="s">
        <v>181</v>
      </c>
      <c r="E1056" s="38"/>
      <c r="F1056" s="231" t="s">
        <v>2324</v>
      </c>
      <c r="G1056" s="38"/>
      <c r="H1056" s="38"/>
      <c r="I1056" s="142"/>
      <c r="J1056" s="38"/>
      <c r="K1056" s="38"/>
      <c r="L1056" s="42"/>
      <c r="M1056" s="232"/>
      <c r="N1056" s="78"/>
      <c r="O1056" s="78"/>
      <c r="P1056" s="78"/>
      <c r="Q1056" s="78"/>
      <c r="R1056" s="78"/>
      <c r="S1056" s="78"/>
      <c r="T1056" s="79"/>
      <c r="AT1056" s="15" t="s">
        <v>181</v>
      </c>
      <c r="AU1056" s="15" t="s">
        <v>90</v>
      </c>
    </row>
    <row r="1057" s="12" customFormat="1">
      <c r="B1057" s="236"/>
      <c r="C1057" s="237"/>
      <c r="D1057" s="230" t="s">
        <v>287</v>
      </c>
      <c r="E1057" s="238" t="s">
        <v>1</v>
      </c>
      <c r="F1057" s="239" t="s">
        <v>2326</v>
      </c>
      <c r="G1057" s="237"/>
      <c r="H1057" s="240">
        <v>4</v>
      </c>
      <c r="I1057" s="241"/>
      <c r="J1057" s="237"/>
      <c r="K1057" s="237"/>
      <c r="L1057" s="242"/>
      <c r="M1057" s="243"/>
      <c r="N1057" s="244"/>
      <c r="O1057" s="244"/>
      <c r="P1057" s="244"/>
      <c r="Q1057" s="244"/>
      <c r="R1057" s="244"/>
      <c r="S1057" s="244"/>
      <c r="T1057" s="245"/>
      <c r="AT1057" s="246" t="s">
        <v>287</v>
      </c>
      <c r="AU1057" s="246" t="s">
        <v>90</v>
      </c>
      <c r="AV1057" s="12" t="s">
        <v>90</v>
      </c>
      <c r="AW1057" s="12" t="s">
        <v>40</v>
      </c>
      <c r="AX1057" s="12" t="s">
        <v>79</v>
      </c>
      <c r="AY1057" s="246" t="s">
        <v>174</v>
      </c>
    </row>
    <row r="1058" s="1" customFormat="1" ht="16.5" customHeight="1">
      <c r="B1058" s="37"/>
      <c r="C1058" s="247" t="s">
        <v>2327</v>
      </c>
      <c r="D1058" s="247" t="s">
        <v>312</v>
      </c>
      <c r="E1058" s="248" t="s">
        <v>2328</v>
      </c>
      <c r="F1058" s="249" t="s">
        <v>2329</v>
      </c>
      <c r="G1058" s="250" t="s">
        <v>320</v>
      </c>
      <c r="H1058" s="251">
        <v>9</v>
      </c>
      <c r="I1058" s="252"/>
      <c r="J1058" s="253">
        <f>ROUND(I1058*H1058,2)</f>
        <v>0</v>
      </c>
      <c r="K1058" s="249" t="s">
        <v>1</v>
      </c>
      <c r="L1058" s="254"/>
      <c r="M1058" s="255" t="s">
        <v>1</v>
      </c>
      <c r="N1058" s="256" t="s">
        <v>50</v>
      </c>
      <c r="O1058" s="78"/>
      <c r="P1058" s="227">
        <f>O1058*H1058</f>
        <v>0</v>
      </c>
      <c r="Q1058" s="227">
        <v>0.00022000000000000001</v>
      </c>
      <c r="R1058" s="227">
        <f>Q1058*H1058</f>
        <v>0.00198</v>
      </c>
      <c r="S1058" s="227">
        <v>0</v>
      </c>
      <c r="T1058" s="228">
        <f>S1058*H1058</f>
        <v>0</v>
      </c>
      <c r="AR1058" s="15" t="s">
        <v>209</v>
      </c>
      <c r="AT1058" s="15" t="s">
        <v>312</v>
      </c>
      <c r="AU1058" s="15" t="s">
        <v>90</v>
      </c>
      <c r="AY1058" s="15" t="s">
        <v>174</v>
      </c>
      <c r="BE1058" s="229">
        <f>IF(N1058="základní",J1058,0)</f>
        <v>0</v>
      </c>
      <c r="BF1058" s="229">
        <f>IF(N1058="snížená",J1058,0)</f>
        <v>0</v>
      </c>
      <c r="BG1058" s="229">
        <f>IF(N1058="zákl. přenesená",J1058,0)</f>
        <v>0</v>
      </c>
      <c r="BH1058" s="229">
        <f>IF(N1058="sníž. přenesená",J1058,0)</f>
        <v>0</v>
      </c>
      <c r="BI1058" s="229">
        <f>IF(N1058="nulová",J1058,0)</f>
        <v>0</v>
      </c>
      <c r="BJ1058" s="15" t="s">
        <v>87</v>
      </c>
      <c r="BK1058" s="229">
        <f>ROUND(I1058*H1058,2)</f>
        <v>0</v>
      </c>
      <c r="BL1058" s="15" t="s">
        <v>192</v>
      </c>
      <c r="BM1058" s="15" t="s">
        <v>2330</v>
      </c>
    </row>
    <row r="1059" s="1" customFormat="1">
      <c r="B1059" s="37"/>
      <c r="C1059" s="38"/>
      <c r="D1059" s="230" t="s">
        <v>181</v>
      </c>
      <c r="E1059" s="38"/>
      <c r="F1059" s="231" t="s">
        <v>2329</v>
      </c>
      <c r="G1059" s="38"/>
      <c r="H1059" s="38"/>
      <c r="I1059" s="142"/>
      <c r="J1059" s="38"/>
      <c r="K1059" s="38"/>
      <c r="L1059" s="42"/>
      <c r="M1059" s="232"/>
      <c r="N1059" s="78"/>
      <c r="O1059" s="78"/>
      <c r="P1059" s="78"/>
      <c r="Q1059" s="78"/>
      <c r="R1059" s="78"/>
      <c r="S1059" s="78"/>
      <c r="T1059" s="79"/>
      <c r="AT1059" s="15" t="s">
        <v>181</v>
      </c>
      <c r="AU1059" s="15" t="s">
        <v>90</v>
      </c>
    </row>
    <row r="1060" s="12" customFormat="1">
      <c r="B1060" s="236"/>
      <c r="C1060" s="237"/>
      <c r="D1060" s="230" t="s">
        <v>287</v>
      </c>
      <c r="E1060" s="238" t="s">
        <v>1</v>
      </c>
      <c r="F1060" s="239" t="s">
        <v>2331</v>
      </c>
      <c r="G1060" s="237"/>
      <c r="H1060" s="240">
        <v>9</v>
      </c>
      <c r="I1060" s="241"/>
      <c r="J1060" s="237"/>
      <c r="K1060" s="237"/>
      <c r="L1060" s="242"/>
      <c r="M1060" s="243"/>
      <c r="N1060" s="244"/>
      <c r="O1060" s="244"/>
      <c r="P1060" s="244"/>
      <c r="Q1060" s="244"/>
      <c r="R1060" s="244"/>
      <c r="S1060" s="244"/>
      <c r="T1060" s="245"/>
      <c r="AT1060" s="246" t="s">
        <v>287</v>
      </c>
      <c r="AU1060" s="246" t="s">
        <v>90</v>
      </c>
      <c r="AV1060" s="12" t="s">
        <v>90</v>
      </c>
      <c r="AW1060" s="12" t="s">
        <v>40</v>
      </c>
      <c r="AX1060" s="12" t="s">
        <v>79</v>
      </c>
      <c r="AY1060" s="246" t="s">
        <v>174</v>
      </c>
    </row>
    <row r="1061" s="1" customFormat="1" ht="16.5" customHeight="1">
      <c r="B1061" s="37"/>
      <c r="C1061" s="247" t="s">
        <v>787</v>
      </c>
      <c r="D1061" s="247" t="s">
        <v>312</v>
      </c>
      <c r="E1061" s="248" t="s">
        <v>2332</v>
      </c>
      <c r="F1061" s="249" t="s">
        <v>2333</v>
      </c>
      <c r="G1061" s="250" t="s">
        <v>320</v>
      </c>
      <c r="H1061" s="251">
        <v>3</v>
      </c>
      <c r="I1061" s="252"/>
      <c r="J1061" s="253">
        <f>ROUND(I1061*H1061,2)</f>
        <v>0</v>
      </c>
      <c r="K1061" s="249" t="s">
        <v>274</v>
      </c>
      <c r="L1061" s="254"/>
      <c r="M1061" s="255" t="s">
        <v>1</v>
      </c>
      <c r="N1061" s="256" t="s">
        <v>50</v>
      </c>
      <c r="O1061" s="78"/>
      <c r="P1061" s="227">
        <f>O1061*H1061</f>
        <v>0</v>
      </c>
      <c r="Q1061" s="227">
        <v>0.00046000000000000001</v>
      </c>
      <c r="R1061" s="227">
        <f>Q1061*H1061</f>
        <v>0.0013800000000000002</v>
      </c>
      <c r="S1061" s="227">
        <v>0</v>
      </c>
      <c r="T1061" s="228">
        <f>S1061*H1061</f>
        <v>0</v>
      </c>
      <c r="AR1061" s="15" t="s">
        <v>209</v>
      </c>
      <c r="AT1061" s="15" t="s">
        <v>312</v>
      </c>
      <c r="AU1061" s="15" t="s">
        <v>90</v>
      </c>
      <c r="AY1061" s="15" t="s">
        <v>174</v>
      </c>
      <c r="BE1061" s="229">
        <f>IF(N1061="základní",J1061,0)</f>
        <v>0</v>
      </c>
      <c r="BF1061" s="229">
        <f>IF(N1061="snížená",J1061,0)</f>
        <v>0</v>
      </c>
      <c r="BG1061" s="229">
        <f>IF(N1061="zákl. přenesená",J1061,0)</f>
        <v>0</v>
      </c>
      <c r="BH1061" s="229">
        <f>IF(N1061="sníž. přenesená",J1061,0)</f>
        <v>0</v>
      </c>
      <c r="BI1061" s="229">
        <f>IF(N1061="nulová",J1061,0)</f>
        <v>0</v>
      </c>
      <c r="BJ1061" s="15" t="s">
        <v>87</v>
      </c>
      <c r="BK1061" s="229">
        <f>ROUND(I1061*H1061,2)</f>
        <v>0</v>
      </c>
      <c r="BL1061" s="15" t="s">
        <v>192</v>
      </c>
      <c r="BM1061" s="15" t="s">
        <v>2334</v>
      </c>
    </row>
    <row r="1062" s="1" customFormat="1">
      <c r="B1062" s="37"/>
      <c r="C1062" s="38"/>
      <c r="D1062" s="230" t="s">
        <v>181</v>
      </c>
      <c r="E1062" s="38"/>
      <c r="F1062" s="231" t="s">
        <v>2335</v>
      </c>
      <c r="G1062" s="38"/>
      <c r="H1062" s="38"/>
      <c r="I1062" s="142"/>
      <c r="J1062" s="38"/>
      <c r="K1062" s="38"/>
      <c r="L1062" s="42"/>
      <c r="M1062" s="232"/>
      <c r="N1062" s="78"/>
      <c r="O1062" s="78"/>
      <c r="P1062" s="78"/>
      <c r="Q1062" s="78"/>
      <c r="R1062" s="78"/>
      <c r="S1062" s="78"/>
      <c r="T1062" s="79"/>
      <c r="AT1062" s="15" t="s">
        <v>181</v>
      </c>
      <c r="AU1062" s="15" t="s">
        <v>90</v>
      </c>
    </row>
    <row r="1063" s="12" customFormat="1">
      <c r="B1063" s="236"/>
      <c r="C1063" s="237"/>
      <c r="D1063" s="230" t="s">
        <v>287</v>
      </c>
      <c r="E1063" s="238" t="s">
        <v>1</v>
      </c>
      <c r="F1063" s="239" t="s">
        <v>2336</v>
      </c>
      <c r="G1063" s="237"/>
      <c r="H1063" s="240">
        <v>3</v>
      </c>
      <c r="I1063" s="241"/>
      <c r="J1063" s="237"/>
      <c r="K1063" s="237"/>
      <c r="L1063" s="242"/>
      <c r="M1063" s="243"/>
      <c r="N1063" s="244"/>
      <c r="O1063" s="244"/>
      <c r="P1063" s="244"/>
      <c r="Q1063" s="244"/>
      <c r="R1063" s="244"/>
      <c r="S1063" s="244"/>
      <c r="T1063" s="245"/>
      <c r="AT1063" s="246" t="s">
        <v>287</v>
      </c>
      <c r="AU1063" s="246" t="s">
        <v>90</v>
      </c>
      <c r="AV1063" s="12" t="s">
        <v>90</v>
      </c>
      <c r="AW1063" s="12" t="s">
        <v>40</v>
      </c>
      <c r="AX1063" s="12" t="s">
        <v>87</v>
      </c>
      <c r="AY1063" s="246" t="s">
        <v>174</v>
      </c>
    </row>
    <row r="1064" s="1" customFormat="1" ht="16.5" customHeight="1">
      <c r="B1064" s="37"/>
      <c r="C1064" s="247" t="s">
        <v>2337</v>
      </c>
      <c r="D1064" s="247" t="s">
        <v>312</v>
      </c>
      <c r="E1064" s="248" t="s">
        <v>2338</v>
      </c>
      <c r="F1064" s="249" t="s">
        <v>2339</v>
      </c>
      <c r="G1064" s="250" t="s">
        <v>320</v>
      </c>
      <c r="H1064" s="251">
        <v>1</v>
      </c>
      <c r="I1064" s="252"/>
      <c r="J1064" s="253">
        <f>ROUND(I1064*H1064,2)</f>
        <v>0</v>
      </c>
      <c r="K1064" s="249" t="s">
        <v>1</v>
      </c>
      <c r="L1064" s="254"/>
      <c r="M1064" s="255" t="s">
        <v>1</v>
      </c>
      <c r="N1064" s="256" t="s">
        <v>50</v>
      </c>
      <c r="O1064" s="78"/>
      <c r="P1064" s="227">
        <f>O1064*H1064</f>
        <v>0</v>
      </c>
      <c r="Q1064" s="227">
        <v>0.00025999999999999998</v>
      </c>
      <c r="R1064" s="227">
        <f>Q1064*H1064</f>
        <v>0.00025999999999999998</v>
      </c>
      <c r="S1064" s="227">
        <v>0</v>
      </c>
      <c r="T1064" s="228">
        <f>S1064*H1064</f>
        <v>0</v>
      </c>
      <c r="AR1064" s="15" t="s">
        <v>209</v>
      </c>
      <c r="AT1064" s="15" t="s">
        <v>312</v>
      </c>
      <c r="AU1064" s="15" t="s">
        <v>90</v>
      </c>
      <c r="AY1064" s="15" t="s">
        <v>174</v>
      </c>
      <c r="BE1064" s="229">
        <f>IF(N1064="základní",J1064,0)</f>
        <v>0</v>
      </c>
      <c r="BF1064" s="229">
        <f>IF(N1064="snížená",J1064,0)</f>
        <v>0</v>
      </c>
      <c r="BG1064" s="229">
        <f>IF(N1064="zákl. přenesená",J1064,0)</f>
        <v>0</v>
      </c>
      <c r="BH1064" s="229">
        <f>IF(N1064="sníž. přenesená",J1064,0)</f>
        <v>0</v>
      </c>
      <c r="BI1064" s="229">
        <f>IF(N1064="nulová",J1064,0)</f>
        <v>0</v>
      </c>
      <c r="BJ1064" s="15" t="s">
        <v>87</v>
      </c>
      <c r="BK1064" s="229">
        <f>ROUND(I1064*H1064,2)</f>
        <v>0</v>
      </c>
      <c r="BL1064" s="15" t="s">
        <v>192</v>
      </c>
      <c r="BM1064" s="15" t="s">
        <v>2340</v>
      </c>
    </row>
    <row r="1065" s="1" customFormat="1">
      <c r="B1065" s="37"/>
      <c r="C1065" s="38"/>
      <c r="D1065" s="230" t="s">
        <v>181</v>
      </c>
      <c r="E1065" s="38"/>
      <c r="F1065" s="231" t="s">
        <v>2341</v>
      </c>
      <c r="G1065" s="38"/>
      <c r="H1065" s="38"/>
      <c r="I1065" s="142"/>
      <c r="J1065" s="38"/>
      <c r="K1065" s="38"/>
      <c r="L1065" s="42"/>
      <c r="M1065" s="232"/>
      <c r="N1065" s="78"/>
      <c r="O1065" s="78"/>
      <c r="P1065" s="78"/>
      <c r="Q1065" s="78"/>
      <c r="R1065" s="78"/>
      <c r="S1065" s="78"/>
      <c r="T1065" s="79"/>
      <c r="AT1065" s="15" t="s">
        <v>181</v>
      </c>
      <c r="AU1065" s="15" t="s">
        <v>90</v>
      </c>
    </row>
    <row r="1066" s="12" customFormat="1">
      <c r="B1066" s="236"/>
      <c r="C1066" s="237"/>
      <c r="D1066" s="230" t="s">
        <v>287</v>
      </c>
      <c r="E1066" s="238" t="s">
        <v>1</v>
      </c>
      <c r="F1066" s="239" t="s">
        <v>2342</v>
      </c>
      <c r="G1066" s="237"/>
      <c r="H1066" s="240">
        <v>1</v>
      </c>
      <c r="I1066" s="241"/>
      <c r="J1066" s="237"/>
      <c r="K1066" s="237"/>
      <c r="L1066" s="242"/>
      <c r="M1066" s="243"/>
      <c r="N1066" s="244"/>
      <c r="O1066" s="244"/>
      <c r="P1066" s="244"/>
      <c r="Q1066" s="244"/>
      <c r="R1066" s="244"/>
      <c r="S1066" s="244"/>
      <c r="T1066" s="245"/>
      <c r="AT1066" s="246" t="s">
        <v>287</v>
      </c>
      <c r="AU1066" s="246" t="s">
        <v>90</v>
      </c>
      <c r="AV1066" s="12" t="s">
        <v>90</v>
      </c>
      <c r="AW1066" s="12" t="s">
        <v>40</v>
      </c>
      <c r="AX1066" s="12" t="s">
        <v>79</v>
      </c>
      <c r="AY1066" s="246" t="s">
        <v>174</v>
      </c>
    </row>
    <row r="1067" s="1" customFormat="1" ht="16.5" customHeight="1">
      <c r="B1067" s="37"/>
      <c r="C1067" s="247" t="s">
        <v>2343</v>
      </c>
      <c r="D1067" s="247" t="s">
        <v>312</v>
      </c>
      <c r="E1067" s="248" t="s">
        <v>2344</v>
      </c>
      <c r="F1067" s="249" t="s">
        <v>2345</v>
      </c>
      <c r="G1067" s="250" t="s">
        <v>320</v>
      </c>
      <c r="H1067" s="251">
        <v>1</v>
      </c>
      <c r="I1067" s="252"/>
      <c r="J1067" s="253">
        <f>ROUND(I1067*H1067,2)</f>
        <v>0</v>
      </c>
      <c r="K1067" s="249" t="s">
        <v>1</v>
      </c>
      <c r="L1067" s="254"/>
      <c r="M1067" s="255" t="s">
        <v>1</v>
      </c>
      <c r="N1067" s="256" t="s">
        <v>50</v>
      </c>
      <c r="O1067" s="78"/>
      <c r="P1067" s="227">
        <f>O1067*H1067</f>
        <v>0</v>
      </c>
      <c r="Q1067" s="227">
        <v>0.00025999999999999998</v>
      </c>
      <c r="R1067" s="227">
        <f>Q1067*H1067</f>
        <v>0.00025999999999999998</v>
      </c>
      <c r="S1067" s="227">
        <v>0</v>
      </c>
      <c r="T1067" s="228">
        <f>S1067*H1067</f>
        <v>0</v>
      </c>
      <c r="AR1067" s="15" t="s">
        <v>209</v>
      </c>
      <c r="AT1067" s="15" t="s">
        <v>312</v>
      </c>
      <c r="AU1067" s="15" t="s">
        <v>90</v>
      </c>
      <c r="AY1067" s="15" t="s">
        <v>174</v>
      </c>
      <c r="BE1067" s="229">
        <f>IF(N1067="základní",J1067,0)</f>
        <v>0</v>
      </c>
      <c r="BF1067" s="229">
        <f>IF(N1067="snížená",J1067,0)</f>
        <v>0</v>
      </c>
      <c r="BG1067" s="229">
        <f>IF(N1067="zákl. přenesená",J1067,0)</f>
        <v>0</v>
      </c>
      <c r="BH1067" s="229">
        <f>IF(N1067="sníž. přenesená",J1067,0)</f>
        <v>0</v>
      </c>
      <c r="BI1067" s="229">
        <f>IF(N1067="nulová",J1067,0)</f>
        <v>0</v>
      </c>
      <c r="BJ1067" s="15" t="s">
        <v>87</v>
      </c>
      <c r="BK1067" s="229">
        <f>ROUND(I1067*H1067,2)</f>
        <v>0</v>
      </c>
      <c r="BL1067" s="15" t="s">
        <v>192</v>
      </c>
      <c r="BM1067" s="15" t="s">
        <v>2346</v>
      </c>
    </row>
    <row r="1068" s="1" customFormat="1">
      <c r="B1068" s="37"/>
      <c r="C1068" s="38"/>
      <c r="D1068" s="230" t="s">
        <v>181</v>
      </c>
      <c r="E1068" s="38"/>
      <c r="F1068" s="231" t="s">
        <v>2341</v>
      </c>
      <c r="G1068" s="38"/>
      <c r="H1068" s="38"/>
      <c r="I1068" s="142"/>
      <c r="J1068" s="38"/>
      <c r="K1068" s="38"/>
      <c r="L1068" s="42"/>
      <c r="M1068" s="232"/>
      <c r="N1068" s="78"/>
      <c r="O1068" s="78"/>
      <c r="P1068" s="78"/>
      <c r="Q1068" s="78"/>
      <c r="R1068" s="78"/>
      <c r="S1068" s="78"/>
      <c r="T1068" s="79"/>
      <c r="AT1068" s="15" t="s">
        <v>181</v>
      </c>
      <c r="AU1068" s="15" t="s">
        <v>90</v>
      </c>
    </row>
    <row r="1069" s="12" customFormat="1">
      <c r="B1069" s="236"/>
      <c r="C1069" s="237"/>
      <c r="D1069" s="230" t="s">
        <v>287</v>
      </c>
      <c r="E1069" s="238" t="s">
        <v>1</v>
      </c>
      <c r="F1069" s="239" t="s">
        <v>2193</v>
      </c>
      <c r="G1069" s="237"/>
      <c r="H1069" s="240">
        <v>1</v>
      </c>
      <c r="I1069" s="241"/>
      <c r="J1069" s="237"/>
      <c r="K1069" s="237"/>
      <c r="L1069" s="242"/>
      <c r="M1069" s="243"/>
      <c r="N1069" s="244"/>
      <c r="O1069" s="244"/>
      <c r="P1069" s="244"/>
      <c r="Q1069" s="244"/>
      <c r="R1069" s="244"/>
      <c r="S1069" s="244"/>
      <c r="T1069" s="245"/>
      <c r="AT1069" s="246" t="s">
        <v>287</v>
      </c>
      <c r="AU1069" s="246" t="s">
        <v>90</v>
      </c>
      <c r="AV1069" s="12" t="s">
        <v>90</v>
      </c>
      <c r="AW1069" s="12" t="s">
        <v>40</v>
      </c>
      <c r="AX1069" s="12" t="s">
        <v>87</v>
      </c>
      <c r="AY1069" s="246" t="s">
        <v>174</v>
      </c>
    </row>
    <row r="1070" s="1" customFormat="1" ht="16.5" customHeight="1">
      <c r="B1070" s="37"/>
      <c r="C1070" s="247" t="s">
        <v>2347</v>
      </c>
      <c r="D1070" s="247" t="s">
        <v>312</v>
      </c>
      <c r="E1070" s="248" t="s">
        <v>2348</v>
      </c>
      <c r="F1070" s="249" t="s">
        <v>2349</v>
      </c>
      <c r="G1070" s="250" t="s">
        <v>320</v>
      </c>
      <c r="H1070" s="251">
        <v>1</v>
      </c>
      <c r="I1070" s="252"/>
      <c r="J1070" s="253">
        <f>ROUND(I1070*H1070,2)</f>
        <v>0</v>
      </c>
      <c r="K1070" s="249" t="s">
        <v>1</v>
      </c>
      <c r="L1070" s="254"/>
      <c r="M1070" s="255" t="s">
        <v>1</v>
      </c>
      <c r="N1070" s="256" t="s">
        <v>50</v>
      </c>
      <c r="O1070" s="78"/>
      <c r="P1070" s="227">
        <f>O1070*H1070</f>
        <v>0</v>
      </c>
      <c r="Q1070" s="227">
        <v>0.00040999999999999999</v>
      </c>
      <c r="R1070" s="227">
        <f>Q1070*H1070</f>
        <v>0.00040999999999999999</v>
      </c>
      <c r="S1070" s="227">
        <v>0</v>
      </c>
      <c r="T1070" s="228">
        <f>S1070*H1070</f>
        <v>0</v>
      </c>
      <c r="AR1070" s="15" t="s">
        <v>209</v>
      </c>
      <c r="AT1070" s="15" t="s">
        <v>312</v>
      </c>
      <c r="AU1070" s="15" t="s">
        <v>90</v>
      </c>
      <c r="AY1070" s="15" t="s">
        <v>174</v>
      </c>
      <c r="BE1070" s="229">
        <f>IF(N1070="základní",J1070,0)</f>
        <v>0</v>
      </c>
      <c r="BF1070" s="229">
        <f>IF(N1070="snížená",J1070,0)</f>
        <v>0</v>
      </c>
      <c r="BG1070" s="229">
        <f>IF(N1070="zákl. přenesená",J1070,0)</f>
        <v>0</v>
      </c>
      <c r="BH1070" s="229">
        <f>IF(N1070="sníž. přenesená",J1070,0)</f>
        <v>0</v>
      </c>
      <c r="BI1070" s="229">
        <f>IF(N1070="nulová",J1070,0)</f>
        <v>0</v>
      </c>
      <c r="BJ1070" s="15" t="s">
        <v>87</v>
      </c>
      <c r="BK1070" s="229">
        <f>ROUND(I1070*H1070,2)</f>
        <v>0</v>
      </c>
      <c r="BL1070" s="15" t="s">
        <v>192</v>
      </c>
      <c r="BM1070" s="15" t="s">
        <v>2350</v>
      </c>
    </row>
    <row r="1071" s="1" customFormat="1">
      <c r="B1071" s="37"/>
      <c r="C1071" s="38"/>
      <c r="D1071" s="230" t="s">
        <v>181</v>
      </c>
      <c r="E1071" s="38"/>
      <c r="F1071" s="231" t="s">
        <v>2351</v>
      </c>
      <c r="G1071" s="38"/>
      <c r="H1071" s="38"/>
      <c r="I1071" s="142"/>
      <c r="J1071" s="38"/>
      <c r="K1071" s="38"/>
      <c r="L1071" s="42"/>
      <c r="M1071" s="232"/>
      <c r="N1071" s="78"/>
      <c r="O1071" s="78"/>
      <c r="P1071" s="78"/>
      <c r="Q1071" s="78"/>
      <c r="R1071" s="78"/>
      <c r="S1071" s="78"/>
      <c r="T1071" s="79"/>
      <c r="AT1071" s="15" t="s">
        <v>181</v>
      </c>
      <c r="AU1071" s="15" t="s">
        <v>90</v>
      </c>
    </row>
    <row r="1072" s="12" customFormat="1">
      <c r="B1072" s="236"/>
      <c r="C1072" s="237"/>
      <c r="D1072" s="230" t="s">
        <v>287</v>
      </c>
      <c r="E1072" s="238" t="s">
        <v>1</v>
      </c>
      <c r="F1072" s="239" t="s">
        <v>2193</v>
      </c>
      <c r="G1072" s="237"/>
      <c r="H1072" s="240">
        <v>1</v>
      </c>
      <c r="I1072" s="241"/>
      <c r="J1072" s="237"/>
      <c r="K1072" s="237"/>
      <c r="L1072" s="242"/>
      <c r="M1072" s="243"/>
      <c r="N1072" s="244"/>
      <c r="O1072" s="244"/>
      <c r="P1072" s="244"/>
      <c r="Q1072" s="244"/>
      <c r="R1072" s="244"/>
      <c r="S1072" s="244"/>
      <c r="T1072" s="245"/>
      <c r="AT1072" s="246" t="s">
        <v>287</v>
      </c>
      <c r="AU1072" s="246" t="s">
        <v>90</v>
      </c>
      <c r="AV1072" s="12" t="s">
        <v>90</v>
      </c>
      <c r="AW1072" s="12" t="s">
        <v>40</v>
      </c>
      <c r="AX1072" s="12" t="s">
        <v>87</v>
      </c>
      <c r="AY1072" s="246" t="s">
        <v>174</v>
      </c>
    </row>
    <row r="1073" s="1" customFormat="1" ht="16.5" customHeight="1">
      <c r="B1073" s="37"/>
      <c r="C1073" s="247" t="s">
        <v>792</v>
      </c>
      <c r="D1073" s="247" t="s">
        <v>312</v>
      </c>
      <c r="E1073" s="248" t="s">
        <v>2352</v>
      </c>
      <c r="F1073" s="249" t="s">
        <v>2353</v>
      </c>
      <c r="G1073" s="250" t="s">
        <v>320</v>
      </c>
      <c r="H1073" s="251">
        <v>332</v>
      </c>
      <c r="I1073" s="252"/>
      <c r="J1073" s="253">
        <f>ROUND(I1073*H1073,2)</f>
        <v>0</v>
      </c>
      <c r="K1073" s="249" t="s">
        <v>1</v>
      </c>
      <c r="L1073" s="254"/>
      <c r="M1073" s="255" t="s">
        <v>1</v>
      </c>
      <c r="N1073" s="256" t="s">
        <v>50</v>
      </c>
      <c r="O1073" s="78"/>
      <c r="P1073" s="227">
        <f>O1073*H1073</f>
        <v>0</v>
      </c>
      <c r="Q1073" s="227">
        <v>0.00022000000000000001</v>
      </c>
      <c r="R1073" s="227">
        <f>Q1073*H1073</f>
        <v>0.073040000000000008</v>
      </c>
      <c r="S1073" s="227">
        <v>0</v>
      </c>
      <c r="T1073" s="228">
        <f>S1073*H1073</f>
        <v>0</v>
      </c>
      <c r="AR1073" s="15" t="s">
        <v>209</v>
      </c>
      <c r="AT1073" s="15" t="s">
        <v>312</v>
      </c>
      <c r="AU1073" s="15" t="s">
        <v>90</v>
      </c>
      <c r="AY1073" s="15" t="s">
        <v>174</v>
      </c>
      <c r="BE1073" s="229">
        <f>IF(N1073="základní",J1073,0)</f>
        <v>0</v>
      </c>
      <c r="BF1073" s="229">
        <f>IF(N1073="snížená",J1073,0)</f>
        <v>0</v>
      </c>
      <c r="BG1073" s="229">
        <f>IF(N1073="zákl. přenesená",J1073,0)</f>
        <v>0</v>
      </c>
      <c r="BH1073" s="229">
        <f>IF(N1073="sníž. přenesená",J1073,0)</f>
        <v>0</v>
      </c>
      <c r="BI1073" s="229">
        <f>IF(N1073="nulová",J1073,0)</f>
        <v>0</v>
      </c>
      <c r="BJ1073" s="15" t="s">
        <v>87</v>
      </c>
      <c r="BK1073" s="229">
        <f>ROUND(I1073*H1073,2)</f>
        <v>0</v>
      </c>
      <c r="BL1073" s="15" t="s">
        <v>192</v>
      </c>
      <c r="BM1073" s="15" t="s">
        <v>2354</v>
      </c>
    </row>
    <row r="1074" s="1" customFormat="1">
      <c r="B1074" s="37"/>
      <c r="C1074" s="38"/>
      <c r="D1074" s="230" t="s">
        <v>181</v>
      </c>
      <c r="E1074" s="38"/>
      <c r="F1074" s="231" t="s">
        <v>2353</v>
      </c>
      <c r="G1074" s="38"/>
      <c r="H1074" s="38"/>
      <c r="I1074" s="142"/>
      <c r="J1074" s="38"/>
      <c r="K1074" s="38"/>
      <c r="L1074" s="42"/>
      <c r="M1074" s="232"/>
      <c r="N1074" s="78"/>
      <c r="O1074" s="78"/>
      <c r="P1074" s="78"/>
      <c r="Q1074" s="78"/>
      <c r="R1074" s="78"/>
      <c r="S1074" s="78"/>
      <c r="T1074" s="79"/>
      <c r="AT1074" s="15" t="s">
        <v>181</v>
      </c>
      <c r="AU1074" s="15" t="s">
        <v>90</v>
      </c>
    </row>
    <row r="1075" s="12" customFormat="1">
      <c r="B1075" s="236"/>
      <c r="C1075" s="237"/>
      <c r="D1075" s="230" t="s">
        <v>287</v>
      </c>
      <c r="E1075" s="238" t="s">
        <v>1</v>
      </c>
      <c r="F1075" s="239" t="s">
        <v>2355</v>
      </c>
      <c r="G1075" s="237"/>
      <c r="H1075" s="240">
        <v>332</v>
      </c>
      <c r="I1075" s="241"/>
      <c r="J1075" s="237"/>
      <c r="K1075" s="237"/>
      <c r="L1075" s="242"/>
      <c r="M1075" s="243"/>
      <c r="N1075" s="244"/>
      <c r="O1075" s="244"/>
      <c r="P1075" s="244"/>
      <c r="Q1075" s="244"/>
      <c r="R1075" s="244"/>
      <c r="S1075" s="244"/>
      <c r="T1075" s="245"/>
      <c r="AT1075" s="246" t="s">
        <v>287</v>
      </c>
      <c r="AU1075" s="246" t="s">
        <v>90</v>
      </c>
      <c r="AV1075" s="12" t="s">
        <v>90</v>
      </c>
      <c r="AW1075" s="12" t="s">
        <v>40</v>
      </c>
      <c r="AX1075" s="12" t="s">
        <v>87</v>
      </c>
      <c r="AY1075" s="246" t="s">
        <v>174</v>
      </c>
    </row>
    <row r="1076" s="1" customFormat="1" ht="16.5" customHeight="1">
      <c r="B1076" s="37"/>
      <c r="C1076" s="247" t="s">
        <v>799</v>
      </c>
      <c r="D1076" s="247" t="s">
        <v>312</v>
      </c>
      <c r="E1076" s="248" t="s">
        <v>2356</v>
      </c>
      <c r="F1076" s="249" t="s">
        <v>2357</v>
      </c>
      <c r="G1076" s="250" t="s">
        <v>320</v>
      </c>
      <c r="H1076" s="251">
        <v>376</v>
      </c>
      <c r="I1076" s="252"/>
      <c r="J1076" s="253">
        <f>ROUND(I1076*H1076,2)</f>
        <v>0</v>
      </c>
      <c r="K1076" s="249" t="s">
        <v>1</v>
      </c>
      <c r="L1076" s="254"/>
      <c r="M1076" s="255" t="s">
        <v>1</v>
      </c>
      <c r="N1076" s="256" t="s">
        <v>50</v>
      </c>
      <c r="O1076" s="78"/>
      <c r="P1076" s="227">
        <f>O1076*H1076</f>
        <v>0</v>
      </c>
      <c r="Q1076" s="227">
        <v>0.00022000000000000001</v>
      </c>
      <c r="R1076" s="227">
        <f>Q1076*H1076</f>
        <v>0.082720000000000002</v>
      </c>
      <c r="S1076" s="227">
        <v>0</v>
      </c>
      <c r="T1076" s="228">
        <f>S1076*H1076</f>
        <v>0</v>
      </c>
      <c r="AR1076" s="15" t="s">
        <v>209</v>
      </c>
      <c r="AT1076" s="15" t="s">
        <v>312</v>
      </c>
      <c r="AU1076" s="15" t="s">
        <v>90</v>
      </c>
      <c r="AY1076" s="15" t="s">
        <v>174</v>
      </c>
      <c r="BE1076" s="229">
        <f>IF(N1076="základní",J1076,0)</f>
        <v>0</v>
      </c>
      <c r="BF1076" s="229">
        <f>IF(N1076="snížená",J1076,0)</f>
        <v>0</v>
      </c>
      <c r="BG1076" s="229">
        <f>IF(N1076="zákl. přenesená",J1076,0)</f>
        <v>0</v>
      </c>
      <c r="BH1076" s="229">
        <f>IF(N1076="sníž. přenesená",J1076,0)</f>
        <v>0</v>
      </c>
      <c r="BI1076" s="229">
        <f>IF(N1076="nulová",J1076,0)</f>
        <v>0</v>
      </c>
      <c r="BJ1076" s="15" t="s">
        <v>87</v>
      </c>
      <c r="BK1076" s="229">
        <f>ROUND(I1076*H1076,2)</f>
        <v>0</v>
      </c>
      <c r="BL1076" s="15" t="s">
        <v>192</v>
      </c>
      <c r="BM1076" s="15" t="s">
        <v>2358</v>
      </c>
    </row>
    <row r="1077" s="1" customFormat="1">
      <c r="B1077" s="37"/>
      <c r="C1077" s="38"/>
      <c r="D1077" s="230" t="s">
        <v>181</v>
      </c>
      <c r="E1077" s="38"/>
      <c r="F1077" s="231" t="s">
        <v>2357</v>
      </c>
      <c r="G1077" s="38"/>
      <c r="H1077" s="38"/>
      <c r="I1077" s="142"/>
      <c r="J1077" s="38"/>
      <c r="K1077" s="38"/>
      <c r="L1077" s="42"/>
      <c r="M1077" s="232"/>
      <c r="N1077" s="78"/>
      <c r="O1077" s="78"/>
      <c r="P1077" s="78"/>
      <c r="Q1077" s="78"/>
      <c r="R1077" s="78"/>
      <c r="S1077" s="78"/>
      <c r="T1077" s="79"/>
      <c r="AT1077" s="15" t="s">
        <v>181</v>
      </c>
      <c r="AU1077" s="15" t="s">
        <v>90</v>
      </c>
    </row>
    <row r="1078" s="12" customFormat="1">
      <c r="B1078" s="236"/>
      <c r="C1078" s="237"/>
      <c r="D1078" s="230" t="s">
        <v>287</v>
      </c>
      <c r="E1078" s="238" t="s">
        <v>1</v>
      </c>
      <c r="F1078" s="239" t="s">
        <v>2359</v>
      </c>
      <c r="G1078" s="237"/>
      <c r="H1078" s="240">
        <v>376</v>
      </c>
      <c r="I1078" s="241"/>
      <c r="J1078" s="237"/>
      <c r="K1078" s="237"/>
      <c r="L1078" s="242"/>
      <c r="M1078" s="243"/>
      <c r="N1078" s="244"/>
      <c r="O1078" s="244"/>
      <c r="P1078" s="244"/>
      <c r="Q1078" s="244"/>
      <c r="R1078" s="244"/>
      <c r="S1078" s="244"/>
      <c r="T1078" s="245"/>
      <c r="AT1078" s="246" t="s">
        <v>287</v>
      </c>
      <c r="AU1078" s="246" t="s">
        <v>90</v>
      </c>
      <c r="AV1078" s="12" t="s">
        <v>90</v>
      </c>
      <c r="AW1078" s="12" t="s">
        <v>40</v>
      </c>
      <c r="AX1078" s="12" t="s">
        <v>87</v>
      </c>
      <c r="AY1078" s="246" t="s">
        <v>174</v>
      </c>
    </row>
    <row r="1079" s="1" customFormat="1" ht="16.5" customHeight="1">
      <c r="B1079" s="37"/>
      <c r="C1079" s="218" t="s">
        <v>803</v>
      </c>
      <c r="D1079" s="218" t="s">
        <v>175</v>
      </c>
      <c r="E1079" s="219" t="s">
        <v>2360</v>
      </c>
      <c r="F1079" s="220" t="s">
        <v>2361</v>
      </c>
      <c r="G1079" s="221" t="s">
        <v>463</v>
      </c>
      <c r="H1079" s="222">
        <v>30</v>
      </c>
      <c r="I1079" s="223"/>
      <c r="J1079" s="224">
        <f>ROUND(I1079*H1079,2)</f>
        <v>0</v>
      </c>
      <c r="K1079" s="220" t="s">
        <v>274</v>
      </c>
      <c r="L1079" s="42"/>
      <c r="M1079" s="225" t="s">
        <v>1</v>
      </c>
      <c r="N1079" s="226" t="s">
        <v>50</v>
      </c>
      <c r="O1079" s="78"/>
      <c r="P1079" s="227">
        <f>O1079*H1079</f>
        <v>0</v>
      </c>
      <c r="Q1079" s="227">
        <v>0.0046800000000000001</v>
      </c>
      <c r="R1079" s="227">
        <f>Q1079*H1079</f>
        <v>0.1404</v>
      </c>
      <c r="S1079" s="227">
        <v>0</v>
      </c>
      <c r="T1079" s="228">
        <f>S1079*H1079</f>
        <v>0</v>
      </c>
      <c r="AR1079" s="15" t="s">
        <v>347</v>
      </c>
      <c r="AT1079" s="15" t="s">
        <v>175</v>
      </c>
      <c r="AU1079" s="15" t="s">
        <v>90</v>
      </c>
      <c r="AY1079" s="15" t="s">
        <v>174</v>
      </c>
      <c r="BE1079" s="229">
        <f>IF(N1079="základní",J1079,0)</f>
        <v>0</v>
      </c>
      <c r="BF1079" s="229">
        <f>IF(N1079="snížená",J1079,0)</f>
        <v>0</v>
      </c>
      <c r="BG1079" s="229">
        <f>IF(N1079="zákl. přenesená",J1079,0)</f>
        <v>0</v>
      </c>
      <c r="BH1079" s="229">
        <f>IF(N1079="sníž. přenesená",J1079,0)</f>
        <v>0</v>
      </c>
      <c r="BI1079" s="229">
        <f>IF(N1079="nulová",J1079,0)</f>
        <v>0</v>
      </c>
      <c r="BJ1079" s="15" t="s">
        <v>87</v>
      </c>
      <c r="BK1079" s="229">
        <f>ROUND(I1079*H1079,2)</f>
        <v>0</v>
      </c>
      <c r="BL1079" s="15" t="s">
        <v>347</v>
      </c>
      <c r="BM1079" s="15" t="s">
        <v>2362</v>
      </c>
    </row>
    <row r="1080" s="1" customFormat="1">
      <c r="B1080" s="37"/>
      <c r="C1080" s="38"/>
      <c r="D1080" s="230" t="s">
        <v>181</v>
      </c>
      <c r="E1080" s="38"/>
      <c r="F1080" s="231" t="s">
        <v>2363</v>
      </c>
      <c r="G1080" s="38"/>
      <c r="H1080" s="38"/>
      <c r="I1080" s="142"/>
      <c r="J1080" s="38"/>
      <c r="K1080" s="38"/>
      <c r="L1080" s="42"/>
      <c r="M1080" s="232"/>
      <c r="N1080" s="78"/>
      <c r="O1080" s="78"/>
      <c r="P1080" s="78"/>
      <c r="Q1080" s="78"/>
      <c r="R1080" s="78"/>
      <c r="S1080" s="78"/>
      <c r="T1080" s="79"/>
      <c r="AT1080" s="15" t="s">
        <v>181</v>
      </c>
      <c r="AU1080" s="15" t="s">
        <v>90</v>
      </c>
    </row>
    <row r="1081" s="12" customFormat="1">
      <c r="B1081" s="236"/>
      <c r="C1081" s="237"/>
      <c r="D1081" s="230" t="s">
        <v>287</v>
      </c>
      <c r="E1081" s="238" t="s">
        <v>1</v>
      </c>
      <c r="F1081" s="239" t="s">
        <v>421</v>
      </c>
      <c r="G1081" s="237"/>
      <c r="H1081" s="240">
        <v>30</v>
      </c>
      <c r="I1081" s="241"/>
      <c r="J1081" s="237"/>
      <c r="K1081" s="237"/>
      <c r="L1081" s="242"/>
      <c r="M1081" s="243"/>
      <c r="N1081" s="244"/>
      <c r="O1081" s="244"/>
      <c r="P1081" s="244"/>
      <c r="Q1081" s="244"/>
      <c r="R1081" s="244"/>
      <c r="S1081" s="244"/>
      <c r="T1081" s="245"/>
      <c r="AT1081" s="246" t="s">
        <v>287</v>
      </c>
      <c r="AU1081" s="246" t="s">
        <v>90</v>
      </c>
      <c r="AV1081" s="12" t="s">
        <v>90</v>
      </c>
      <c r="AW1081" s="12" t="s">
        <v>40</v>
      </c>
      <c r="AX1081" s="12" t="s">
        <v>87</v>
      </c>
      <c r="AY1081" s="246" t="s">
        <v>174</v>
      </c>
    </row>
    <row r="1082" s="1" customFormat="1" ht="16.5" customHeight="1">
      <c r="B1082" s="37"/>
      <c r="C1082" s="218" t="s">
        <v>808</v>
      </c>
      <c r="D1082" s="218" t="s">
        <v>175</v>
      </c>
      <c r="E1082" s="219" t="s">
        <v>2364</v>
      </c>
      <c r="F1082" s="220" t="s">
        <v>2365</v>
      </c>
      <c r="G1082" s="221" t="s">
        <v>320</v>
      </c>
      <c r="H1082" s="222">
        <v>4</v>
      </c>
      <c r="I1082" s="223"/>
      <c r="J1082" s="224">
        <f>ROUND(I1082*H1082,2)</f>
        <v>0</v>
      </c>
      <c r="K1082" s="220" t="s">
        <v>1</v>
      </c>
      <c r="L1082" s="42"/>
      <c r="M1082" s="225" t="s">
        <v>1</v>
      </c>
      <c r="N1082" s="226" t="s">
        <v>50</v>
      </c>
      <c r="O1082" s="78"/>
      <c r="P1082" s="227">
        <f>O1082*H1082</f>
        <v>0</v>
      </c>
      <c r="Q1082" s="227">
        <v>0.00050000000000000001</v>
      </c>
      <c r="R1082" s="227">
        <f>Q1082*H1082</f>
        <v>0.002</v>
      </c>
      <c r="S1082" s="227">
        <v>0</v>
      </c>
      <c r="T1082" s="228">
        <f>S1082*H1082</f>
        <v>0</v>
      </c>
      <c r="AR1082" s="15" t="s">
        <v>192</v>
      </c>
      <c r="AT1082" s="15" t="s">
        <v>175</v>
      </c>
      <c r="AU1082" s="15" t="s">
        <v>90</v>
      </c>
      <c r="AY1082" s="15" t="s">
        <v>174</v>
      </c>
      <c r="BE1082" s="229">
        <f>IF(N1082="základní",J1082,0)</f>
        <v>0</v>
      </c>
      <c r="BF1082" s="229">
        <f>IF(N1082="snížená",J1082,0)</f>
        <v>0</v>
      </c>
      <c r="BG1082" s="229">
        <f>IF(N1082="zákl. přenesená",J1082,0)</f>
        <v>0</v>
      </c>
      <c r="BH1082" s="229">
        <f>IF(N1082="sníž. přenesená",J1082,0)</f>
        <v>0</v>
      </c>
      <c r="BI1082" s="229">
        <f>IF(N1082="nulová",J1082,0)</f>
        <v>0</v>
      </c>
      <c r="BJ1082" s="15" t="s">
        <v>87</v>
      </c>
      <c r="BK1082" s="229">
        <f>ROUND(I1082*H1082,2)</f>
        <v>0</v>
      </c>
      <c r="BL1082" s="15" t="s">
        <v>192</v>
      </c>
      <c r="BM1082" s="15" t="s">
        <v>2366</v>
      </c>
    </row>
    <row r="1083" s="1" customFormat="1">
      <c r="B1083" s="37"/>
      <c r="C1083" s="38"/>
      <c r="D1083" s="230" t="s">
        <v>181</v>
      </c>
      <c r="E1083" s="38"/>
      <c r="F1083" s="231" t="s">
        <v>2367</v>
      </c>
      <c r="G1083" s="38"/>
      <c r="H1083" s="38"/>
      <c r="I1083" s="142"/>
      <c r="J1083" s="38"/>
      <c r="K1083" s="38"/>
      <c r="L1083" s="42"/>
      <c r="M1083" s="232"/>
      <c r="N1083" s="78"/>
      <c r="O1083" s="78"/>
      <c r="P1083" s="78"/>
      <c r="Q1083" s="78"/>
      <c r="R1083" s="78"/>
      <c r="S1083" s="78"/>
      <c r="T1083" s="79"/>
      <c r="AT1083" s="15" t="s">
        <v>181</v>
      </c>
      <c r="AU1083" s="15" t="s">
        <v>90</v>
      </c>
    </row>
    <row r="1084" s="12" customFormat="1">
      <c r="B1084" s="236"/>
      <c r="C1084" s="237"/>
      <c r="D1084" s="230" t="s">
        <v>287</v>
      </c>
      <c r="E1084" s="238" t="s">
        <v>1</v>
      </c>
      <c r="F1084" s="239" t="s">
        <v>883</v>
      </c>
      <c r="G1084" s="237"/>
      <c r="H1084" s="240">
        <v>4</v>
      </c>
      <c r="I1084" s="241"/>
      <c r="J1084" s="237"/>
      <c r="K1084" s="237"/>
      <c r="L1084" s="242"/>
      <c r="M1084" s="243"/>
      <c r="N1084" s="244"/>
      <c r="O1084" s="244"/>
      <c r="P1084" s="244"/>
      <c r="Q1084" s="244"/>
      <c r="R1084" s="244"/>
      <c r="S1084" s="244"/>
      <c r="T1084" s="245"/>
      <c r="AT1084" s="246" t="s">
        <v>287</v>
      </c>
      <c r="AU1084" s="246" t="s">
        <v>90</v>
      </c>
      <c r="AV1084" s="12" t="s">
        <v>90</v>
      </c>
      <c r="AW1084" s="12" t="s">
        <v>40</v>
      </c>
      <c r="AX1084" s="12" t="s">
        <v>87</v>
      </c>
      <c r="AY1084" s="246" t="s">
        <v>174</v>
      </c>
    </row>
    <row r="1085" s="1" customFormat="1" ht="16.5" customHeight="1">
      <c r="B1085" s="37"/>
      <c r="C1085" s="218" t="s">
        <v>813</v>
      </c>
      <c r="D1085" s="218" t="s">
        <v>175</v>
      </c>
      <c r="E1085" s="219" t="s">
        <v>2368</v>
      </c>
      <c r="F1085" s="220" t="s">
        <v>2369</v>
      </c>
      <c r="G1085" s="221" t="s">
        <v>320</v>
      </c>
      <c r="H1085" s="222">
        <v>8</v>
      </c>
      <c r="I1085" s="223"/>
      <c r="J1085" s="224">
        <f>ROUND(I1085*H1085,2)</f>
        <v>0</v>
      </c>
      <c r="K1085" s="220" t="s">
        <v>274</v>
      </c>
      <c r="L1085" s="42"/>
      <c r="M1085" s="225" t="s">
        <v>1</v>
      </c>
      <c r="N1085" s="226" t="s">
        <v>50</v>
      </c>
      <c r="O1085" s="78"/>
      <c r="P1085" s="227">
        <f>O1085*H1085</f>
        <v>0</v>
      </c>
      <c r="Q1085" s="227">
        <v>0.00046000000000000001</v>
      </c>
      <c r="R1085" s="227">
        <f>Q1085*H1085</f>
        <v>0.0036800000000000001</v>
      </c>
      <c r="S1085" s="227">
        <v>0</v>
      </c>
      <c r="T1085" s="228">
        <f>S1085*H1085</f>
        <v>0</v>
      </c>
      <c r="AR1085" s="15" t="s">
        <v>192</v>
      </c>
      <c r="AT1085" s="15" t="s">
        <v>175</v>
      </c>
      <c r="AU1085" s="15" t="s">
        <v>90</v>
      </c>
      <c r="AY1085" s="15" t="s">
        <v>174</v>
      </c>
      <c r="BE1085" s="229">
        <f>IF(N1085="základní",J1085,0)</f>
        <v>0</v>
      </c>
      <c r="BF1085" s="229">
        <f>IF(N1085="snížená",J1085,0)</f>
        <v>0</v>
      </c>
      <c r="BG1085" s="229">
        <f>IF(N1085="zákl. přenesená",J1085,0)</f>
        <v>0</v>
      </c>
      <c r="BH1085" s="229">
        <f>IF(N1085="sníž. přenesená",J1085,0)</f>
        <v>0</v>
      </c>
      <c r="BI1085" s="229">
        <f>IF(N1085="nulová",J1085,0)</f>
        <v>0</v>
      </c>
      <c r="BJ1085" s="15" t="s">
        <v>87</v>
      </c>
      <c r="BK1085" s="229">
        <f>ROUND(I1085*H1085,2)</f>
        <v>0</v>
      </c>
      <c r="BL1085" s="15" t="s">
        <v>192</v>
      </c>
      <c r="BM1085" s="15" t="s">
        <v>2370</v>
      </c>
    </row>
    <row r="1086" s="1" customFormat="1">
      <c r="B1086" s="37"/>
      <c r="C1086" s="38"/>
      <c r="D1086" s="230" t="s">
        <v>181</v>
      </c>
      <c r="E1086" s="38"/>
      <c r="F1086" s="231" t="s">
        <v>2371</v>
      </c>
      <c r="G1086" s="38"/>
      <c r="H1086" s="38"/>
      <c r="I1086" s="142"/>
      <c r="J1086" s="38"/>
      <c r="K1086" s="38"/>
      <c r="L1086" s="42"/>
      <c r="M1086" s="232"/>
      <c r="N1086" s="78"/>
      <c r="O1086" s="78"/>
      <c r="P1086" s="78"/>
      <c r="Q1086" s="78"/>
      <c r="R1086" s="78"/>
      <c r="S1086" s="78"/>
      <c r="T1086" s="79"/>
      <c r="AT1086" s="15" t="s">
        <v>181</v>
      </c>
      <c r="AU1086" s="15" t="s">
        <v>90</v>
      </c>
    </row>
    <row r="1087" s="12" customFormat="1">
      <c r="B1087" s="236"/>
      <c r="C1087" s="237"/>
      <c r="D1087" s="230" t="s">
        <v>287</v>
      </c>
      <c r="E1087" s="238" t="s">
        <v>1</v>
      </c>
      <c r="F1087" s="239" t="s">
        <v>2372</v>
      </c>
      <c r="G1087" s="237"/>
      <c r="H1087" s="240">
        <v>8</v>
      </c>
      <c r="I1087" s="241"/>
      <c r="J1087" s="237"/>
      <c r="K1087" s="237"/>
      <c r="L1087" s="242"/>
      <c r="M1087" s="243"/>
      <c r="N1087" s="244"/>
      <c r="O1087" s="244"/>
      <c r="P1087" s="244"/>
      <c r="Q1087" s="244"/>
      <c r="R1087" s="244"/>
      <c r="S1087" s="244"/>
      <c r="T1087" s="245"/>
      <c r="AT1087" s="246" t="s">
        <v>287</v>
      </c>
      <c r="AU1087" s="246" t="s">
        <v>90</v>
      </c>
      <c r="AV1087" s="12" t="s">
        <v>90</v>
      </c>
      <c r="AW1087" s="12" t="s">
        <v>40</v>
      </c>
      <c r="AX1087" s="12" t="s">
        <v>87</v>
      </c>
      <c r="AY1087" s="246" t="s">
        <v>174</v>
      </c>
    </row>
    <row r="1088" s="1" customFormat="1" ht="16.5" customHeight="1">
      <c r="B1088" s="37"/>
      <c r="C1088" s="218" t="s">
        <v>818</v>
      </c>
      <c r="D1088" s="218" t="s">
        <v>175</v>
      </c>
      <c r="E1088" s="219" t="s">
        <v>2373</v>
      </c>
      <c r="F1088" s="220" t="s">
        <v>2374</v>
      </c>
      <c r="G1088" s="221" t="s">
        <v>463</v>
      </c>
      <c r="H1088" s="222">
        <v>31.5</v>
      </c>
      <c r="I1088" s="223"/>
      <c r="J1088" s="224">
        <f>ROUND(I1088*H1088,2)</f>
        <v>0</v>
      </c>
      <c r="K1088" s="220" t="s">
        <v>274</v>
      </c>
      <c r="L1088" s="42"/>
      <c r="M1088" s="225" t="s">
        <v>1</v>
      </c>
      <c r="N1088" s="226" t="s">
        <v>50</v>
      </c>
      <c r="O1088" s="78"/>
      <c r="P1088" s="227">
        <f>O1088*H1088</f>
        <v>0</v>
      </c>
      <c r="Q1088" s="227">
        <v>0.00046999999999999999</v>
      </c>
      <c r="R1088" s="227">
        <f>Q1088*H1088</f>
        <v>0.014804999999999999</v>
      </c>
      <c r="S1088" s="227">
        <v>0</v>
      </c>
      <c r="T1088" s="228">
        <f>S1088*H1088</f>
        <v>0</v>
      </c>
      <c r="AR1088" s="15" t="s">
        <v>192</v>
      </c>
      <c r="AT1088" s="15" t="s">
        <v>175</v>
      </c>
      <c r="AU1088" s="15" t="s">
        <v>90</v>
      </c>
      <c r="AY1088" s="15" t="s">
        <v>174</v>
      </c>
      <c r="BE1088" s="229">
        <f>IF(N1088="základní",J1088,0)</f>
        <v>0</v>
      </c>
      <c r="BF1088" s="229">
        <f>IF(N1088="snížená",J1088,0)</f>
        <v>0</v>
      </c>
      <c r="BG1088" s="229">
        <f>IF(N1088="zákl. přenesená",J1088,0)</f>
        <v>0</v>
      </c>
      <c r="BH1088" s="229">
        <f>IF(N1088="sníž. přenesená",J1088,0)</f>
        <v>0</v>
      </c>
      <c r="BI1088" s="229">
        <f>IF(N1088="nulová",J1088,0)</f>
        <v>0</v>
      </c>
      <c r="BJ1088" s="15" t="s">
        <v>87</v>
      </c>
      <c r="BK1088" s="229">
        <f>ROUND(I1088*H1088,2)</f>
        <v>0</v>
      </c>
      <c r="BL1088" s="15" t="s">
        <v>192</v>
      </c>
      <c r="BM1088" s="15" t="s">
        <v>2375</v>
      </c>
    </row>
    <row r="1089" s="1" customFormat="1">
      <c r="B1089" s="37"/>
      <c r="C1089" s="38"/>
      <c r="D1089" s="230" t="s">
        <v>181</v>
      </c>
      <c r="E1089" s="38"/>
      <c r="F1089" s="231" t="s">
        <v>2376</v>
      </c>
      <c r="G1089" s="38"/>
      <c r="H1089" s="38"/>
      <c r="I1089" s="142"/>
      <c r="J1089" s="38"/>
      <c r="K1089" s="38"/>
      <c r="L1089" s="42"/>
      <c r="M1089" s="232"/>
      <c r="N1089" s="78"/>
      <c r="O1089" s="78"/>
      <c r="P1089" s="78"/>
      <c r="Q1089" s="78"/>
      <c r="R1089" s="78"/>
      <c r="S1089" s="78"/>
      <c r="T1089" s="79"/>
      <c r="AT1089" s="15" t="s">
        <v>181</v>
      </c>
      <c r="AU1089" s="15" t="s">
        <v>90</v>
      </c>
    </row>
    <row r="1090" s="12" customFormat="1">
      <c r="B1090" s="236"/>
      <c r="C1090" s="237"/>
      <c r="D1090" s="230" t="s">
        <v>287</v>
      </c>
      <c r="E1090" s="238" t="s">
        <v>1</v>
      </c>
      <c r="F1090" s="239" t="s">
        <v>2377</v>
      </c>
      <c r="G1090" s="237"/>
      <c r="H1090" s="240">
        <v>31.5</v>
      </c>
      <c r="I1090" s="241"/>
      <c r="J1090" s="237"/>
      <c r="K1090" s="237"/>
      <c r="L1090" s="242"/>
      <c r="M1090" s="243"/>
      <c r="N1090" s="244"/>
      <c r="O1090" s="244"/>
      <c r="P1090" s="244"/>
      <c r="Q1090" s="244"/>
      <c r="R1090" s="244"/>
      <c r="S1090" s="244"/>
      <c r="T1090" s="245"/>
      <c r="AT1090" s="246" t="s">
        <v>287</v>
      </c>
      <c r="AU1090" s="246" t="s">
        <v>90</v>
      </c>
      <c r="AV1090" s="12" t="s">
        <v>90</v>
      </c>
      <c r="AW1090" s="12" t="s">
        <v>40</v>
      </c>
      <c r="AX1090" s="12" t="s">
        <v>87</v>
      </c>
      <c r="AY1090" s="246" t="s">
        <v>174</v>
      </c>
    </row>
    <row r="1091" s="1" customFormat="1" ht="16.5" customHeight="1">
      <c r="B1091" s="37"/>
      <c r="C1091" s="247" t="s">
        <v>823</v>
      </c>
      <c r="D1091" s="247" t="s">
        <v>312</v>
      </c>
      <c r="E1091" s="248" t="s">
        <v>2378</v>
      </c>
      <c r="F1091" s="249" t="s">
        <v>2379</v>
      </c>
      <c r="G1091" s="250" t="s">
        <v>463</v>
      </c>
      <c r="H1091" s="251">
        <v>31.5</v>
      </c>
      <c r="I1091" s="252"/>
      <c r="J1091" s="253">
        <f>ROUND(I1091*H1091,2)</f>
        <v>0</v>
      </c>
      <c r="K1091" s="249" t="s">
        <v>274</v>
      </c>
      <c r="L1091" s="254"/>
      <c r="M1091" s="255" t="s">
        <v>1</v>
      </c>
      <c r="N1091" s="256" t="s">
        <v>50</v>
      </c>
      <c r="O1091" s="78"/>
      <c r="P1091" s="227">
        <f>O1091*H1091</f>
        <v>0</v>
      </c>
      <c r="Q1091" s="227">
        <v>0.032750000000000001</v>
      </c>
      <c r="R1091" s="227">
        <f>Q1091*H1091</f>
        <v>1.031625</v>
      </c>
      <c r="S1091" s="227">
        <v>0</v>
      </c>
      <c r="T1091" s="228">
        <f>S1091*H1091</f>
        <v>0</v>
      </c>
      <c r="AR1091" s="15" t="s">
        <v>209</v>
      </c>
      <c r="AT1091" s="15" t="s">
        <v>312</v>
      </c>
      <c r="AU1091" s="15" t="s">
        <v>90</v>
      </c>
      <c r="AY1091" s="15" t="s">
        <v>174</v>
      </c>
      <c r="BE1091" s="229">
        <f>IF(N1091="základní",J1091,0)</f>
        <v>0</v>
      </c>
      <c r="BF1091" s="229">
        <f>IF(N1091="snížená",J1091,0)</f>
        <v>0</v>
      </c>
      <c r="BG1091" s="229">
        <f>IF(N1091="zákl. přenesená",J1091,0)</f>
        <v>0</v>
      </c>
      <c r="BH1091" s="229">
        <f>IF(N1091="sníž. přenesená",J1091,0)</f>
        <v>0</v>
      </c>
      <c r="BI1091" s="229">
        <f>IF(N1091="nulová",J1091,0)</f>
        <v>0</v>
      </c>
      <c r="BJ1091" s="15" t="s">
        <v>87</v>
      </c>
      <c r="BK1091" s="229">
        <f>ROUND(I1091*H1091,2)</f>
        <v>0</v>
      </c>
      <c r="BL1091" s="15" t="s">
        <v>192</v>
      </c>
      <c r="BM1091" s="15" t="s">
        <v>2380</v>
      </c>
    </row>
    <row r="1092" s="1" customFormat="1">
      <c r="B1092" s="37"/>
      <c r="C1092" s="38"/>
      <c r="D1092" s="230" t="s">
        <v>181</v>
      </c>
      <c r="E1092" s="38"/>
      <c r="F1092" s="231" t="s">
        <v>2379</v>
      </c>
      <c r="G1092" s="38"/>
      <c r="H1092" s="38"/>
      <c r="I1092" s="142"/>
      <c r="J1092" s="38"/>
      <c r="K1092" s="38"/>
      <c r="L1092" s="42"/>
      <c r="M1092" s="232"/>
      <c r="N1092" s="78"/>
      <c r="O1092" s="78"/>
      <c r="P1092" s="78"/>
      <c r="Q1092" s="78"/>
      <c r="R1092" s="78"/>
      <c r="S1092" s="78"/>
      <c r="T1092" s="79"/>
      <c r="AT1092" s="15" t="s">
        <v>181</v>
      </c>
      <c r="AU1092" s="15" t="s">
        <v>90</v>
      </c>
    </row>
    <row r="1093" s="12" customFormat="1">
      <c r="B1093" s="236"/>
      <c r="C1093" s="237"/>
      <c r="D1093" s="230" t="s">
        <v>287</v>
      </c>
      <c r="E1093" s="238" t="s">
        <v>1</v>
      </c>
      <c r="F1093" s="239" t="s">
        <v>2381</v>
      </c>
      <c r="G1093" s="237"/>
      <c r="H1093" s="240">
        <v>31.5</v>
      </c>
      <c r="I1093" s="241"/>
      <c r="J1093" s="237"/>
      <c r="K1093" s="237"/>
      <c r="L1093" s="242"/>
      <c r="M1093" s="243"/>
      <c r="N1093" s="244"/>
      <c r="O1093" s="244"/>
      <c r="P1093" s="244"/>
      <c r="Q1093" s="244"/>
      <c r="R1093" s="244"/>
      <c r="S1093" s="244"/>
      <c r="T1093" s="245"/>
      <c r="AT1093" s="246" t="s">
        <v>287</v>
      </c>
      <c r="AU1093" s="246" t="s">
        <v>90</v>
      </c>
      <c r="AV1093" s="12" t="s">
        <v>90</v>
      </c>
      <c r="AW1093" s="12" t="s">
        <v>40</v>
      </c>
      <c r="AX1093" s="12" t="s">
        <v>87</v>
      </c>
      <c r="AY1093" s="246" t="s">
        <v>174</v>
      </c>
    </row>
    <row r="1094" s="1" customFormat="1" ht="16.5" customHeight="1">
      <c r="B1094" s="37"/>
      <c r="C1094" s="247" t="s">
        <v>828</v>
      </c>
      <c r="D1094" s="247" t="s">
        <v>312</v>
      </c>
      <c r="E1094" s="248" t="s">
        <v>2382</v>
      </c>
      <c r="F1094" s="249" t="s">
        <v>2383</v>
      </c>
      <c r="G1094" s="250" t="s">
        <v>463</v>
      </c>
      <c r="H1094" s="251">
        <v>12</v>
      </c>
      <c r="I1094" s="252"/>
      <c r="J1094" s="253">
        <f>ROUND(I1094*H1094,2)</f>
        <v>0</v>
      </c>
      <c r="K1094" s="249" t="s">
        <v>274</v>
      </c>
      <c r="L1094" s="254"/>
      <c r="M1094" s="255" t="s">
        <v>1</v>
      </c>
      <c r="N1094" s="256" t="s">
        <v>50</v>
      </c>
      <c r="O1094" s="78"/>
      <c r="P1094" s="227">
        <f>O1094*H1094</f>
        <v>0</v>
      </c>
      <c r="Q1094" s="227">
        <v>0.050939999999999999</v>
      </c>
      <c r="R1094" s="227">
        <f>Q1094*H1094</f>
        <v>0.61128000000000005</v>
      </c>
      <c r="S1094" s="227">
        <v>0</v>
      </c>
      <c r="T1094" s="228">
        <f>S1094*H1094</f>
        <v>0</v>
      </c>
      <c r="AR1094" s="15" t="s">
        <v>209</v>
      </c>
      <c r="AT1094" s="15" t="s">
        <v>312</v>
      </c>
      <c r="AU1094" s="15" t="s">
        <v>90</v>
      </c>
      <c r="AY1094" s="15" t="s">
        <v>174</v>
      </c>
      <c r="BE1094" s="229">
        <f>IF(N1094="základní",J1094,0)</f>
        <v>0</v>
      </c>
      <c r="BF1094" s="229">
        <f>IF(N1094="snížená",J1094,0)</f>
        <v>0</v>
      </c>
      <c r="BG1094" s="229">
        <f>IF(N1094="zákl. přenesená",J1094,0)</f>
        <v>0</v>
      </c>
      <c r="BH1094" s="229">
        <f>IF(N1094="sníž. přenesená",J1094,0)</f>
        <v>0</v>
      </c>
      <c r="BI1094" s="229">
        <f>IF(N1094="nulová",J1094,0)</f>
        <v>0</v>
      </c>
      <c r="BJ1094" s="15" t="s">
        <v>87</v>
      </c>
      <c r="BK1094" s="229">
        <f>ROUND(I1094*H1094,2)</f>
        <v>0</v>
      </c>
      <c r="BL1094" s="15" t="s">
        <v>192</v>
      </c>
      <c r="BM1094" s="15" t="s">
        <v>2384</v>
      </c>
    </row>
    <row r="1095" s="1" customFormat="1">
      <c r="B1095" s="37"/>
      <c r="C1095" s="38"/>
      <c r="D1095" s="230" t="s">
        <v>181</v>
      </c>
      <c r="E1095" s="38"/>
      <c r="F1095" s="231" t="s">
        <v>2383</v>
      </c>
      <c r="G1095" s="38"/>
      <c r="H1095" s="38"/>
      <c r="I1095" s="142"/>
      <c r="J1095" s="38"/>
      <c r="K1095" s="38"/>
      <c r="L1095" s="42"/>
      <c r="M1095" s="232"/>
      <c r="N1095" s="78"/>
      <c r="O1095" s="78"/>
      <c r="P1095" s="78"/>
      <c r="Q1095" s="78"/>
      <c r="R1095" s="78"/>
      <c r="S1095" s="78"/>
      <c r="T1095" s="79"/>
      <c r="AT1095" s="15" t="s">
        <v>181</v>
      </c>
      <c r="AU1095" s="15" t="s">
        <v>90</v>
      </c>
    </row>
    <row r="1096" s="1" customFormat="1" ht="22.5" customHeight="1">
      <c r="B1096" s="37"/>
      <c r="C1096" s="218" t="s">
        <v>833</v>
      </c>
      <c r="D1096" s="218" t="s">
        <v>175</v>
      </c>
      <c r="E1096" s="219" t="s">
        <v>2385</v>
      </c>
      <c r="F1096" s="220" t="s">
        <v>2386</v>
      </c>
      <c r="G1096" s="221" t="s">
        <v>178</v>
      </c>
      <c r="H1096" s="222">
        <v>1</v>
      </c>
      <c r="I1096" s="223"/>
      <c r="J1096" s="224">
        <f>ROUND(I1096*H1096,2)</f>
        <v>0</v>
      </c>
      <c r="K1096" s="220" t="s">
        <v>1</v>
      </c>
      <c r="L1096" s="42"/>
      <c r="M1096" s="225" t="s">
        <v>1</v>
      </c>
      <c r="N1096" s="226" t="s">
        <v>50</v>
      </c>
      <c r="O1096" s="78"/>
      <c r="P1096" s="227">
        <f>O1096*H1096</f>
        <v>0</v>
      </c>
      <c r="Q1096" s="227">
        <v>0</v>
      </c>
      <c r="R1096" s="227">
        <f>Q1096*H1096</f>
        <v>0</v>
      </c>
      <c r="S1096" s="227">
        <v>0</v>
      </c>
      <c r="T1096" s="228">
        <f>S1096*H1096</f>
        <v>0</v>
      </c>
      <c r="AR1096" s="15" t="s">
        <v>192</v>
      </c>
      <c r="AT1096" s="15" t="s">
        <v>175</v>
      </c>
      <c r="AU1096" s="15" t="s">
        <v>90</v>
      </c>
      <c r="AY1096" s="15" t="s">
        <v>174</v>
      </c>
      <c r="BE1096" s="229">
        <f>IF(N1096="základní",J1096,0)</f>
        <v>0</v>
      </c>
      <c r="BF1096" s="229">
        <f>IF(N1096="snížená",J1096,0)</f>
        <v>0</v>
      </c>
      <c r="BG1096" s="229">
        <f>IF(N1096="zákl. přenesená",J1096,0)</f>
        <v>0</v>
      </c>
      <c r="BH1096" s="229">
        <f>IF(N1096="sníž. přenesená",J1096,0)</f>
        <v>0</v>
      </c>
      <c r="BI1096" s="229">
        <f>IF(N1096="nulová",J1096,0)</f>
        <v>0</v>
      </c>
      <c r="BJ1096" s="15" t="s">
        <v>87</v>
      </c>
      <c r="BK1096" s="229">
        <f>ROUND(I1096*H1096,2)</f>
        <v>0</v>
      </c>
      <c r="BL1096" s="15" t="s">
        <v>192</v>
      </c>
      <c r="BM1096" s="15" t="s">
        <v>2387</v>
      </c>
    </row>
    <row r="1097" s="1" customFormat="1" ht="16.5" customHeight="1">
      <c r="B1097" s="37"/>
      <c r="C1097" s="247" t="s">
        <v>840</v>
      </c>
      <c r="D1097" s="247" t="s">
        <v>312</v>
      </c>
      <c r="E1097" s="248" t="s">
        <v>2388</v>
      </c>
      <c r="F1097" s="249" t="s">
        <v>2389</v>
      </c>
      <c r="G1097" s="250" t="s">
        <v>463</v>
      </c>
      <c r="H1097" s="251">
        <v>40.5</v>
      </c>
      <c r="I1097" s="252"/>
      <c r="J1097" s="253">
        <f>ROUND(I1097*H1097,2)</f>
        <v>0</v>
      </c>
      <c r="K1097" s="249" t="s">
        <v>330</v>
      </c>
      <c r="L1097" s="254"/>
      <c r="M1097" s="255" t="s">
        <v>1</v>
      </c>
      <c r="N1097" s="256" t="s">
        <v>50</v>
      </c>
      <c r="O1097" s="78"/>
      <c r="P1097" s="227">
        <f>O1097*H1097</f>
        <v>0</v>
      </c>
      <c r="Q1097" s="227">
        <v>0.031600000000000003</v>
      </c>
      <c r="R1097" s="227">
        <f>Q1097*H1097</f>
        <v>1.2798000000000001</v>
      </c>
      <c r="S1097" s="227">
        <v>0</v>
      </c>
      <c r="T1097" s="228">
        <f>S1097*H1097</f>
        <v>0</v>
      </c>
      <c r="AR1097" s="15" t="s">
        <v>209</v>
      </c>
      <c r="AT1097" s="15" t="s">
        <v>312</v>
      </c>
      <c r="AU1097" s="15" t="s">
        <v>90</v>
      </c>
      <c r="AY1097" s="15" t="s">
        <v>174</v>
      </c>
      <c r="BE1097" s="229">
        <f>IF(N1097="základní",J1097,0)</f>
        <v>0</v>
      </c>
      <c r="BF1097" s="229">
        <f>IF(N1097="snížená",J1097,0)</f>
        <v>0</v>
      </c>
      <c r="BG1097" s="229">
        <f>IF(N1097="zákl. přenesená",J1097,0)</f>
        <v>0</v>
      </c>
      <c r="BH1097" s="229">
        <f>IF(N1097="sníž. přenesená",J1097,0)</f>
        <v>0</v>
      </c>
      <c r="BI1097" s="229">
        <f>IF(N1097="nulová",J1097,0)</f>
        <v>0</v>
      </c>
      <c r="BJ1097" s="15" t="s">
        <v>87</v>
      </c>
      <c r="BK1097" s="229">
        <f>ROUND(I1097*H1097,2)</f>
        <v>0</v>
      </c>
      <c r="BL1097" s="15" t="s">
        <v>192</v>
      </c>
      <c r="BM1097" s="15" t="s">
        <v>2390</v>
      </c>
    </row>
    <row r="1098" s="1" customFormat="1">
      <c r="B1098" s="37"/>
      <c r="C1098" s="38"/>
      <c r="D1098" s="230" t="s">
        <v>181</v>
      </c>
      <c r="E1098" s="38"/>
      <c r="F1098" s="231" t="s">
        <v>2391</v>
      </c>
      <c r="G1098" s="38"/>
      <c r="H1098" s="38"/>
      <c r="I1098" s="142"/>
      <c r="J1098" s="38"/>
      <c r="K1098" s="38"/>
      <c r="L1098" s="42"/>
      <c r="M1098" s="232"/>
      <c r="N1098" s="78"/>
      <c r="O1098" s="78"/>
      <c r="P1098" s="78"/>
      <c r="Q1098" s="78"/>
      <c r="R1098" s="78"/>
      <c r="S1098" s="78"/>
      <c r="T1098" s="79"/>
      <c r="AT1098" s="15" t="s">
        <v>181</v>
      </c>
      <c r="AU1098" s="15" t="s">
        <v>90</v>
      </c>
    </row>
    <row r="1099" s="12" customFormat="1">
      <c r="B1099" s="236"/>
      <c r="C1099" s="237"/>
      <c r="D1099" s="230" t="s">
        <v>287</v>
      </c>
      <c r="E1099" s="238" t="s">
        <v>1</v>
      </c>
      <c r="F1099" s="239" t="s">
        <v>2392</v>
      </c>
      <c r="G1099" s="237"/>
      <c r="H1099" s="240">
        <v>40.5</v>
      </c>
      <c r="I1099" s="241"/>
      <c r="J1099" s="237"/>
      <c r="K1099" s="237"/>
      <c r="L1099" s="242"/>
      <c r="M1099" s="243"/>
      <c r="N1099" s="244"/>
      <c r="O1099" s="244"/>
      <c r="P1099" s="244"/>
      <c r="Q1099" s="244"/>
      <c r="R1099" s="244"/>
      <c r="S1099" s="244"/>
      <c r="T1099" s="245"/>
      <c r="AT1099" s="246" t="s">
        <v>287</v>
      </c>
      <c r="AU1099" s="246" t="s">
        <v>90</v>
      </c>
      <c r="AV1099" s="12" t="s">
        <v>90</v>
      </c>
      <c r="AW1099" s="12" t="s">
        <v>40</v>
      </c>
      <c r="AX1099" s="12" t="s">
        <v>87</v>
      </c>
      <c r="AY1099" s="246" t="s">
        <v>174</v>
      </c>
    </row>
    <row r="1100" s="1" customFormat="1" ht="16.5" customHeight="1">
      <c r="B1100" s="37"/>
      <c r="C1100" s="247" t="s">
        <v>846</v>
      </c>
      <c r="D1100" s="247" t="s">
        <v>312</v>
      </c>
      <c r="E1100" s="248" t="s">
        <v>2393</v>
      </c>
      <c r="F1100" s="249" t="s">
        <v>2394</v>
      </c>
      <c r="G1100" s="250" t="s">
        <v>320</v>
      </c>
      <c r="H1100" s="251">
        <v>22</v>
      </c>
      <c r="I1100" s="252"/>
      <c r="J1100" s="253">
        <f>ROUND(I1100*H1100,2)</f>
        <v>0</v>
      </c>
      <c r="K1100" s="249" t="s">
        <v>1</v>
      </c>
      <c r="L1100" s="254"/>
      <c r="M1100" s="255" t="s">
        <v>1</v>
      </c>
      <c r="N1100" s="256" t="s">
        <v>50</v>
      </c>
      <c r="O1100" s="78"/>
      <c r="P1100" s="227">
        <f>O1100*H1100</f>
        <v>0</v>
      </c>
      <c r="Q1100" s="227">
        <v>0.00010000000000000001</v>
      </c>
      <c r="R1100" s="227">
        <f>Q1100*H1100</f>
        <v>0.0022000000000000001</v>
      </c>
      <c r="S1100" s="227">
        <v>0</v>
      </c>
      <c r="T1100" s="228">
        <f>S1100*H1100</f>
        <v>0</v>
      </c>
      <c r="AR1100" s="15" t="s">
        <v>209</v>
      </c>
      <c r="AT1100" s="15" t="s">
        <v>312</v>
      </c>
      <c r="AU1100" s="15" t="s">
        <v>90</v>
      </c>
      <c r="AY1100" s="15" t="s">
        <v>174</v>
      </c>
      <c r="BE1100" s="229">
        <f>IF(N1100="základní",J1100,0)</f>
        <v>0</v>
      </c>
      <c r="BF1100" s="229">
        <f>IF(N1100="snížená",J1100,0)</f>
        <v>0</v>
      </c>
      <c r="BG1100" s="229">
        <f>IF(N1100="zákl. přenesená",J1100,0)</f>
        <v>0</v>
      </c>
      <c r="BH1100" s="229">
        <f>IF(N1100="sníž. přenesená",J1100,0)</f>
        <v>0</v>
      </c>
      <c r="BI1100" s="229">
        <f>IF(N1100="nulová",J1100,0)</f>
        <v>0</v>
      </c>
      <c r="BJ1100" s="15" t="s">
        <v>87</v>
      </c>
      <c r="BK1100" s="229">
        <f>ROUND(I1100*H1100,2)</f>
        <v>0</v>
      </c>
      <c r="BL1100" s="15" t="s">
        <v>192</v>
      </c>
      <c r="BM1100" s="15" t="s">
        <v>2395</v>
      </c>
    </row>
    <row r="1101" s="1" customFormat="1">
      <c r="B1101" s="37"/>
      <c r="C1101" s="38"/>
      <c r="D1101" s="230" t="s">
        <v>181</v>
      </c>
      <c r="E1101" s="38"/>
      <c r="F1101" s="231" t="s">
        <v>2396</v>
      </c>
      <c r="G1101" s="38"/>
      <c r="H1101" s="38"/>
      <c r="I1101" s="142"/>
      <c r="J1101" s="38"/>
      <c r="K1101" s="38"/>
      <c r="L1101" s="42"/>
      <c r="M1101" s="232"/>
      <c r="N1101" s="78"/>
      <c r="O1101" s="78"/>
      <c r="P1101" s="78"/>
      <c r="Q1101" s="78"/>
      <c r="R1101" s="78"/>
      <c r="S1101" s="78"/>
      <c r="T1101" s="79"/>
      <c r="AT1101" s="15" t="s">
        <v>181</v>
      </c>
      <c r="AU1101" s="15" t="s">
        <v>90</v>
      </c>
    </row>
    <row r="1102" s="12" customFormat="1">
      <c r="B1102" s="236"/>
      <c r="C1102" s="237"/>
      <c r="D1102" s="230" t="s">
        <v>287</v>
      </c>
      <c r="E1102" s="238" t="s">
        <v>1</v>
      </c>
      <c r="F1102" s="239" t="s">
        <v>378</v>
      </c>
      <c r="G1102" s="237"/>
      <c r="H1102" s="240">
        <v>22</v>
      </c>
      <c r="I1102" s="241"/>
      <c r="J1102" s="237"/>
      <c r="K1102" s="237"/>
      <c r="L1102" s="242"/>
      <c r="M1102" s="243"/>
      <c r="N1102" s="244"/>
      <c r="O1102" s="244"/>
      <c r="P1102" s="244"/>
      <c r="Q1102" s="244"/>
      <c r="R1102" s="244"/>
      <c r="S1102" s="244"/>
      <c r="T1102" s="245"/>
      <c r="AT1102" s="246" t="s">
        <v>287</v>
      </c>
      <c r="AU1102" s="246" t="s">
        <v>90</v>
      </c>
      <c r="AV1102" s="12" t="s">
        <v>90</v>
      </c>
      <c r="AW1102" s="12" t="s">
        <v>40</v>
      </c>
      <c r="AX1102" s="12" t="s">
        <v>87</v>
      </c>
      <c r="AY1102" s="246" t="s">
        <v>174</v>
      </c>
    </row>
    <row r="1103" s="1" customFormat="1" ht="16.5" customHeight="1">
      <c r="B1103" s="37"/>
      <c r="C1103" s="218" t="s">
        <v>853</v>
      </c>
      <c r="D1103" s="218" t="s">
        <v>175</v>
      </c>
      <c r="E1103" s="219" t="s">
        <v>2397</v>
      </c>
      <c r="F1103" s="220" t="s">
        <v>2398</v>
      </c>
      <c r="G1103" s="221" t="s">
        <v>463</v>
      </c>
      <c r="H1103" s="222">
        <v>16</v>
      </c>
      <c r="I1103" s="223"/>
      <c r="J1103" s="224">
        <f>ROUND(I1103*H1103,2)</f>
        <v>0</v>
      </c>
      <c r="K1103" s="220" t="s">
        <v>1</v>
      </c>
      <c r="L1103" s="42"/>
      <c r="M1103" s="225" t="s">
        <v>1</v>
      </c>
      <c r="N1103" s="226" t="s">
        <v>50</v>
      </c>
      <c r="O1103" s="78"/>
      <c r="P1103" s="227">
        <f>O1103*H1103</f>
        <v>0</v>
      </c>
      <c r="Q1103" s="227">
        <v>0.0048599999999999997</v>
      </c>
      <c r="R1103" s="227">
        <f>Q1103*H1103</f>
        <v>0.077759999999999996</v>
      </c>
      <c r="S1103" s="227">
        <v>0</v>
      </c>
      <c r="T1103" s="228">
        <f>S1103*H1103</f>
        <v>0</v>
      </c>
      <c r="AR1103" s="15" t="s">
        <v>612</v>
      </c>
      <c r="AT1103" s="15" t="s">
        <v>175</v>
      </c>
      <c r="AU1103" s="15" t="s">
        <v>90</v>
      </c>
      <c r="AY1103" s="15" t="s">
        <v>174</v>
      </c>
      <c r="BE1103" s="229">
        <f>IF(N1103="základní",J1103,0)</f>
        <v>0</v>
      </c>
      <c r="BF1103" s="229">
        <f>IF(N1103="snížená",J1103,0)</f>
        <v>0</v>
      </c>
      <c r="BG1103" s="229">
        <f>IF(N1103="zákl. přenesená",J1103,0)</f>
        <v>0</v>
      </c>
      <c r="BH1103" s="229">
        <f>IF(N1103="sníž. přenesená",J1103,0)</f>
        <v>0</v>
      </c>
      <c r="BI1103" s="229">
        <f>IF(N1103="nulová",J1103,0)</f>
        <v>0</v>
      </c>
      <c r="BJ1103" s="15" t="s">
        <v>87</v>
      </c>
      <c r="BK1103" s="229">
        <f>ROUND(I1103*H1103,2)</f>
        <v>0</v>
      </c>
      <c r="BL1103" s="15" t="s">
        <v>612</v>
      </c>
      <c r="BM1103" s="15" t="s">
        <v>2399</v>
      </c>
    </row>
    <row r="1104" s="1" customFormat="1">
      <c r="B1104" s="37"/>
      <c r="C1104" s="38"/>
      <c r="D1104" s="230" t="s">
        <v>181</v>
      </c>
      <c r="E1104" s="38"/>
      <c r="F1104" s="231" t="s">
        <v>2400</v>
      </c>
      <c r="G1104" s="38"/>
      <c r="H1104" s="38"/>
      <c r="I1104" s="142"/>
      <c r="J1104" s="38"/>
      <c r="K1104" s="38"/>
      <c r="L1104" s="42"/>
      <c r="M1104" s="232"/>
      <c r="N1104" s="78"/>
      <c r="O1104" s="78"/>
      <c r="P1104" s="78"/>
      <c r="Q1104" s="78"/>
      <c r="R1104" s="78"/>
      <c r="S1104" s="78"/>
      <c r="T1104" s="79"/>
      <c r="AT1104" s="15" t="s">
        <v>181</v>
      </c>
      <c r="AU1104" s="15" t="s">
        <v>90</v>
      </c>
    </row>
    <row r="1105" s="12" customFormat="1">
      <c r="B1105" s="236"/>
      <c r="C1105" s="237"/>
      <c r="D1105" s="230" t="s">
        <v>287</v>
      </c>
      <c r="E1105" s="238" t="s">
        <v>1</v>
      </c>
      <c r="F1105" s="239" t="s">
        <v>2401</v>
      </c>
      <c r="G1105" s="237"/>
      <c r="H1105" s="240">
        <v>16</v>
      </c>
      <c r="I1105" s="241"/>
      <c r="J1105" s="237"/>
      <c r="K1105" s="237"/>
      <c r="L1105" s="242"/>
      <c r="M1105" s="243"/>
      <c r="N1105" s="244"/>
      <c r="O1105" s="244"/>
      <c r="P1105" s="244"/>
      <c r="Q1105" s="244"/>
      <c r="R1105" s="244"/>
      <c r="S1105" s="244"/>
      <c r="T1105" s="245"/>
      <c r="AT1105" s="246" t="s">
        <v>287</v>
      </c>
      <c r="AU1105" s="246" t="s">
        <v>90</v>
      </c>
      <c r="AV1105" s="12" t="s">
        <v>90</v>
      </c>
      <c r="AW1105" s="12" t="s">
        <v>40</v>
      </c>
      <c r="AX1105" s="12" t="s">
        <v>87</v>
      </c>
      <c r="AY1105" s="246" t="s">
        <v>174</v>
      </c>
    </row>
    <row r="1106" s="1" customFormat="1" ht="16.5" customHeight="1">
      <c r="B1106" s="37"/>
      <c r="C1106" s="218" t="s">
        <v>859</v>
      </c>
      <c r="D1106" s="218" t="s">
        <v>175</v>
      </c>
      <c r="E1106" s="219" t="s">
        <v>2402</v>
      </c>
      <c r="F1106" s="220" t="s">
        <v>2403</v>
      </c>
      <c r="G1106" s="221" t="s">
        <v>463</v>
      </c>
      <c r="H1106" s="222">
        <v>24.5</v>
      </c>
      <c r="I1106" s="223"/>
      <c r="J1106" s="224">
        <f>ROUND(I1106*H1106,2)</f>
        <v>0</v>
      </c>
      <c r="K1106" s="220" t="s">
        <v>274</v>
      </c>
      <c r="L1106" s="42"/>
      <c r="M1106" s="225" t="s">
        <v>1</v>
      </c>
      <c r="N1106" s="226" t="s">
        <v>50</v>
      </c>
      <c r="O1106" s="78"/>
      <c r="P1106" s="227">
        <f>O1106*H1106</f>
        <v>0</v>
      </c>
      <c r="Q1106" s="227">
        <v>0.0049199999999999999</v>
      </c>
      <c r="R1106" s="227">
        <f>Q1106*H1106</f>
        <v>0.12053999999999999</v>
      </c>
      <c r="S1106" s="227">
        <v>0</v>
      </c>
      <c r="T1106" s="228">
        <f>S1106*H1106</f>
        <v>0</v>
      </c>
      <c r="AR1106" s="15" t="s">
        <v>612</v>
      </c>
      <c r="AT1106" s="15" t="s">
        <v>175</v>
      </c>
      <c r="AU1106" s="15" t="s">
        <v>90</v>
      </c>
      <c r="AY1106" s="15" t="s">
        <v>174</v>
      </c>
      <c r="BE1106" s="229">
        <f>IF(N1106="základní",J1106,0)</f>
        <v>0</v>
      </c>
      <c r="BF1106" s="229">
        <f>IF(N1106="snížená",J1106,0)</f>
        <v>0</v>
      </c>
      <c r="BG1106" s="229">
        <f>IF(N1106="zákl. přenesená",J1106,0)</f>
        <v>0</v>
      </c>
      <c r="BH1106" s="229">
        <f>IF(N1106="sníž. přenesená",J1106,0)</f>
        <v>0</v>
      </c>
      <c r="BI1106" s="229">
        <f>IF(N1106="nulová",J1106,0)</f>
        <v>0</v>
      </c>
      <c r="BJ1106" s="15" t="s">
        <v>87</v>
      </c>
      <c r="BK1106" s="229">
        <f>ROUND(I1106*H1106,2)</f>
        <v>0</v>
      </c>
      <c r="BL1106" s="15" t="s">
        <v>612</v>
      </c>
      <c r="BM1106" s="15" t="s">
        <v>2404</v>
      </c>
    </row>
    <row r="1107" s="1" customFormat="1">
      <c r="B1107" s="37"/>
      <c r="C1107" s="38"/>
      <c r="D1107" s="230" t="s">
        <v>181</v>
      </c>
      <c r="E1107" s="38"/>
      <c r="F1107" s="231" t="s">
        <v>2405</v>
      </c>
      <c r="G1107" s="38"/>
      <c r="H1107" s="38"/>
      <c r="I1107" s="142"/>
      <c r="J1107" s="38"/>
      <c r="K1107" s="38"/>
      <c r="L1107" s="42"/>
      <c r="M1107" s="232"/>
      <c r="N1107" s="78"/>
      <c r="O1107" s="78"/>
      <c r="P1107" s="78"/>
      <c r="Q1107" s="78"/>
      <c r="R1107" s="78"/>
      <c r="S1107" s="78"/>
      <c r="T1107" s="79"/>
      <c r="AT1107" s="15" t="s">
        <v>181</v>
      </c>
      <c r="AU1107" s="15" t="s">
        <v>90</v>
      </c>
    </row>
    <row r="1108" s="12" customFormat="1">
      <c r="B1108" s="236"/>
      <c r="C1108" s="237"/>
      <c r="D1108" s="230" t="s">
        <v>287</v>
      </c>
      <c r="E1108" s="238" t="s">
        <v>1</v>
      </c>
      <c r="F1108" s="239" t="s">
        <v>2406</v>
      </c>
      <c r="G1108" s="237"/>
      <c r="H1108" s="240">
        <v>24.5</v>
      </c>
      <c r="I1108" s="241"/>
      <c r="J1108" s="237"/>
      <c r="K1108" s="237"/>
      <c r="L1108" s="242"/>
      <c r="M1108" s="243"/>
      <c r="N1108" s="244"/>
      <c r="O1108" s="244"/>
      <c r="P1108" s="244"/>
      <c r="Q1108" s="244"/>
      <c r="R1108" s="244"/>
      <c r="S1108" s="244"/>
      <c r="T1108" s="245"/>
      <c r="AT1108" s="246" t="s">
        <v>287</v>
      </c>
      <c r="AU1108" s="246" t="s">
        <v>90</v>
      </c>
      <c r="AV1108" s="12" t="s">
        <v>90</v>
      </c>
      <c r="AW1108" s="12" t="s">
        <v>40</v>
      </c>
      <c r="AX1108" s="12" t="s">
        <v>87</v>
      </c>
      <c r="AY1108" s="246" t="s">
        <v>174</v>
      </c>
    </row>
    <row r="1109" s="1" customFormat="1" ht="16.5" customHeight="1">
      <c r="B1109" s="37"/>
      <c r="C1109" s="247" t="s">
        <v>866</v>
      </c>
      <c r="D1109" s="247" t="s">
        <v>312</v>
      </c>
      <c r="E1109" s="248" t="s">
        <v>2407</v>
      </c>
      <c r="F1109" s="249" t="s">
        <v>2408</v>
      </c>
      <c r="G1109" s="250" t="s">
        <v>320</v>
      </c>
      <c r="H1109" s="251">
        <v>6</v>
      </c>
      <c r="I1109" s="252"/>
      <c r="J1109" s="253">
        <f>ROUND(I1109*H1109,2)</f>
        <v>0</v>
      </c>
      <c r="K1109" s="249" t="s">
        <v>1</v>
      </c>
      <c r="L1109" s="254"/>
      <c r="M1109" s="255" t="s">
        <v>1</v>
      </c>
      <c r="N1109" s="256" t="s">
        <v>50</v>
      </c>
      <c r="O1109" s="78"/>
      <c r="P1109" s="227">
        <f>O1109*H1109</f>
        <v>0</v>
      </c>
      <c r="Q1109" s="227">
        <v>0.00010000000000000001</v>
      </c>
      <c r="R1109" s="227">
        <f>Q1109*H1109</f>
        <v>0.00060000000000000006</v>
      </c>
      <c r="S1109" s="227">
        <v>0</v>
      </c>
      <c r="T1109" s="228">
        <f>S1109*H1109</f>
        <v>0</v>
      </c>
      <c r="AR1109" s="15" t="s">
        <v>209</v>
      </c>
      <c r="AT1109" s="15" t="s">
        <v>312</v>
      </c>
      <c r="AU1109" s="15" t="s">
        <v>90</v>
      </c>
      <c r="AY1109" s="15" t="s">
        <v>174</v>
      </c>
      <c r="BE1109" s="229">
        <f>IF(N1109="základní",J1109,0)</f>
        <v>0</v>
      </c>
      <c r="BF1109" s="229">
        <f>IF(N1109="snížená",J1109,0)</f>
        <v>0</v>
      </c>
      <c r="BG1109" s="229">
        <f>IF(N1109="zákl. přenesená",J1109,0)</f>
        <v>0</v>
      </c>
      <c r="BH1109" s="229">
        <f>IF(N1109="sníž. přenesená",J1109,0)</f>
        <v>0</v>
      </c>
      <c r="BI1109" s="229">
        <f>IF(N1109="nulová",J1109,0)</f>
        <v>0</v>
      </c>
      <c r="BJ1109" s="15" t="s">
        <v>87</v>
      </c>
      <c r="BK1109" s="229">
        <f>ROUND(I1109*H1109,2)</f>
        <v>0</v>
      </c>
      <c r="BL1109" s="15" t="s">
        <v>192</v>
      </c>
      <c r="BM1109" s="15" t="s">
        <v>2409</v>
      </c>
    </row>
    <row r="1110" s="1" customFormat="1">
      <c r="B1110" s="37"/>
      <c r="C1110" s="38"/>
      <c r="D1110" s="230" t="s">
        <v>181</v>
      </c>
      <c r="E1110" s="38"/>
      <c r="F1110" s="231" t="s">
        <v>2408</v>
      </c>
      <c r="G1110" s="38"/>
      <c r="H1110" s="38"/>
      <c r="I1110" s="142"/>
      <c r="J1110" s="38"/>
      <c r="K1110" s="38"/>
      <c r="L1110" s="42"/>
      <c r="M1110" s="232"/>
      <c r="N1110" s="78"/>
      <c r="O1110" s="78"/>
      <c r="P1110" s="78"/>
      <c r="Q1110" s="78"/>
      <c r="R1110" s="78"/>
      <c r="S1110" s="78"/>
      <c r="T1110" s="79"/>
      <c r="AT1110" s="15" t="s">
        <v>181</v>
      </c>
      <c r="AU1110" s="15" t="s">
        <v>90</v>
      </c>
    </row>
    <row r="1111" s="12" customFormat="1">
      <c r="B1111" s="236"/>
      <c r="C1111" s="237"/>
      <c r="D1111" s="230" t="s">
        <v>287</v>
      </c>
      <c r="E1111" s="238" t="s">
        <v>1</v>
      </c>
      <c r="F1111" s="239" t="s">
        <v>200</v>
      </c>
      <c r="G1111" s="237"/>
      <c r="H1111" s="240">
        <v>6</v>
      </c>
      <c r="I1111" s="241"/>
      <c r="J1111" s="237"/>
      <c r="K1111" s="237"/>
      <c r="L1111" s="242"/>
      <c r="M1111" s="243"/>
      <c r="N1111" s="244"/>
      <c r="O1111" s="244"/>
      <c r="P1111" s="244"/>
      <c r="Q1111" s="244"/>
      <c r="R1111" s="244"/>
      <c r="S1111" s="244"/>
      <c r="T1111" s="245"/>
      <c r="AT1111" s="246" t="s">
        <v>287</v>
      </c>
      <c r="AU1111" s="246" t="s">
        <v>90</v>
      </c>
      <c r="AV1111" s="12" t="s">
        <v>90</v>
      </c>
      <c r="AW1111" s="12" t="s">
        <v>40</v>
      </c>
      <c r="AX1111" s="12" t="s">
        <v>87</v>
      </c>
      <c r="AY1111" s="246" t="s">
        <v>174</v>
      </c>
    </row>
    <row r="1112" s="1" customFormat="1" ht="16.5" customHeight="1">
      <c r="B1112" s="37"/>
      <c r="C1112" s="247" t="s">
        <v>872</v>
      </c>
      <c r="D1112" s="247" t="s">
        <v>312</v>
      </c>
      <c r="E1112" s="248" t="s">
        <v>2410</v>
      </c>
      <c r="F1112" s="249" t="s">
        <v>2411</v>
      </c>
      <c r="G1112" s="250" t="s">
        <v>320</v>
      </c>
      <c r="H1112" s="251">
        <v>18</v>
      </c>
      <c r="I1112" s="252"/>
      <c r="J1112" s="253">
        <f>ROUND(I1112*H1112,2)</f>
        <v>0</v>
      </c>
      <c r="K1112" s="249" t="s">
        <v>274</v>
      </c>
      <c r="L1112" s="254"/>
      <c r="M1112" s="255" t="s">
        <v>1</v>
      </c>
      <c r="N1112" s="256" t="s">
        <v>50</v>
      </c>
      <c r="O1112" s="78"/>
      <c r="P1112" s="227">
        <f>O1112*H1112</f>
        <v>0</v>
      </c>
      <c r="Q1112" s="227">
        <v>0.00010000000000000001</v>
      </c>
      <c r="R1112" s="227">
        <f>Q1112*H1112</f>
        <v>0.0018000000000000002</v>
      </c>
      <c r="S1112" s="227">
        <v>0</v>
      </c>
      <c r="T1112" s="228">
        <f>S1112*H1112</f>
        <v>0</v>
      </c>
      <c r="AR1112" s="15" t="s">
        <v>209</v>
      </c>
      <c r="AT1112" s="15" t="s">
        <v>312</v>
      </c>
      <c r="AU1112" s="15" t="s">
        <v>90</v>
      </c>
      <c r="AY1112" s="15" t="s">
        <v>174</v>
      </c>
      <c r="BE1112" s="229">
        <f>IF(N1112="základní",J1112,0)</f>
        <v>0</v>
      </c>
      <c r="BF1112" s="229">
        <f>IF(N1112="snížená",J1112,0)</f>
        <v>0</v>
      </c>
      <c r="BG1112" s="229">
        <f>IF(N1112="zákl. přenesená",J1112,0)</f>
        <v>0</v>
      </c>
      <c r="BH1112" s="229">
        <f>IF(N1112="sníž. přenesená",J1112,0)</f>
        <v>0</v>
      </c>
      <c r="BI1112" s="229">
        <f>IF(N1112="nulová",J1112,0)</f>
        <v>0</v>
      </c>
      <c r="BJ1112" s="15" t="s">
        <v>87</v>
      </c>
      <c r="BK1112" s="229">
        <f>ROUND(I1112*H1112,2)</f>
        <v>0</v>
      </c>
      <c r="BL1112" s="15" t="s">
        <v>192</v>
      </c>
      <c r="BM1112" s="15" t="s">
        <v>2412</v>
      </c>
    </row>
    <row r="1113" s="1" customFormat="1">
      <c r="B1113" s="37"/>
      <c r="C1113" s="38"/>
      <c r="D1113" s="230" t="s">
        <v>181</v>
      </c>
      <c r="E1113" s="38"/>
      <c r="F1113" s="231" t="s">
        <v>2411</v>
      </c>
      <c r="G1113" s="38"/>
      <c r="H1113" s="38"/>
      <c r="I1113" s="142"/>
      <c r="J1113" s="38"/>
      <c r="K1113" s="38"/>
      <c r="L1113" s="42"/>
      <c r="M1113" s="232"/>
      <c r="N1113" s="78"/>
      <c r="O1113" s="78"/>
      <c r="P1113" s="78"/>
      <c r="Q1113" s="78"/>
      <c r="R1113" s="78"/>
      <c r="S1113" s="78"/>
      <c r="T1113" s="79"/>
      <c r="AT1113" s="15" t="s">
        <v>181</v>
      </c>
      <c r="AU1113" s="15" t="s">
        <v>90</v>
      </c>
    </row>
    <row r="1114" s="12" customFormat="1">
      <c r="B1114" s="236"/>
      <c r="C1114" s="237"/>
      <c r="D1114" s="230" t="s">
        <v>287</v>
      </c>
      <c r="E1114" s="238" t="s">
        <v>1</v>
      </c>
      <c r="F1114" s="239" t="s">
        <v>2413</v>
      </c>
      <c r="G1114" s="237"/>
      <c r="H1114" s="240">
        <v>18</v>
      </c>
      <c r="I1114" s="241"/>
      <c r="J1114" s="237"/>
      <c r="K1114" s="237"/>
      <c r="L1114" s="242"/>
      <c r="M1114" s="243"/>
      <c r="N1114" s="244"/>
      <c r="O1114" s="244"/>
      <c r="P1114" s="244"/>
      <c r="Q1114" s="244"/>
      <c r="R1114" s="244"/>
      <c r="S1114" s="244"/>
      <c r="T1114" s="245"/>
      <c r="AT1114" s="246" t="s">
        <v>287</v>
      </c>
      <c r="AU1114" s="246" t="s">
        <v>90</v>
      </c>
      <c r="AV1114" s="12" t="s">
        <v>90</v>
      </c>
      <c r="AW1114" s="12" t="s">
        <v>40</v>
      </c>
      <c r="AX1114" s="12" t="s">
        <v>87</v>
      </c>
      <c r="AY1114" s="246" t="s">
        <v>174</v>
      </c>
    </row>
    <row r="1115" s="11" customFormat="1" ht="22.8" customHeight="1">
      <c r="B1115" s="202"/>
      <c r="C1115" s="203"/>
      <c r="D1115" s="204" t="s">
        <v>78</v>
      </c>
      <c r="E1115" s="216" t="s">
        <v>213</v>
      </c>
      <c r="F1115" s="216" t="s">
        <v>483</v>
      </c>
      <c r="G1115" s="203"/>
      <c r="H1115" s="203"/>
      <c r="I1115" s="206"/>
      <c r="J1115" s="217">
        <f>BK1115</f>
        <v>0</v>
      </c>
      <c r="K1115" s="203"/>
      <c r="L1115" s="208"/>
      <c r="M1115" s="209"/>
      <c r="N1115" s="210"/>
      <c r="O1115" s="210"/>
      <c r="P1115" s="211">
        <f>P1116+SUM(P1117:P1158)</f>
        <v>0</v>
      </c>
      <c r="Q1115" s="210"/>
      <c r="R1115" s="211">
        <f>R1116+SUM(R1117:R1158)</f>
        <v>0</v>
      </c>
      <c r="S1115" s="210"/>
      <c r="T1115" s="212">
        <f>T1116+SUM(T1117:T1158)</f>
        <v>0</v>
      </c>
      <c r="AR1115" s="213" t="s">
        <v>87</v>
      </c>
      <c r="AT1115" s="214" t="s">
        <v>78</v>
      </c>
      <c r="AU1115" s="214" t="s">
        <v>87</v>
      </c>
      <c r="AY1115" s="213" t="s">
        <v>174</v>
      </c>
      <c r="BK1115" s="215">
        <f>BK1116+SUM(BK1117:BK1158)</f>
        <v>0</v>
      </c>
    </row>
    <row r="1116" s="1" customFormat="1" ht="16.5" customHeight="1">
      <c r="B1116" s="37"/>
      <c r="C1116" s="218" t="s">
        <v>878</v>
      </c>
      <c r="D1116" s="218" t="s">
        <v>175</v>
      </c>
      <c r="E1116" s="219" t="s">
        <v>2414</v>
      </c>
      <c r="F1116" s="220" t="s">
        <v>2415</v>
      </c>
      <c r="G1116" s="221" t="s">
        <v>463</v>
      </c>
      <c r="H1116" s="222">
        <v>4836.3999999999996</v>
      </c>
      <c r="I1116" s="223"/>
      <c r="J1116" s="224">
        <f>ROUND(I1116*H1116,2)</f>
        <v>0</v>
      </c>
      <c r="K1116" s="220" t="s">
        <v>274</v>
      </c>
      <c r="L1116" s="42"/>
      <c r="M1116" s="225" t="s">
        <v>1</v>
      </c>
      <c r="N1116" s="226" t="s">
        <v>50</v>
      </c>
      <c r="O1116" s="78"/>
      <c r="P1116" s="227">
        <f>O1116*H1116</f>
        <v>0</v>
      </c>
      <c r="Q1116" s="227">
        <v>0</v>
      </c>
      <c r="R1116" s="227">
        <f>Q1116*H1116</f>
        <v>0</v>
      </c>
      <c r="S1116" s="227">
        <v>0</v>
      </c>
      <c r="T1116" s="228">
        <f>S1116*H1116</f>
        <v>0</v>
      </c>
      <c r="AR1116" s="15" t="s">
        <v>192</v>
      </c>
      <c r="AT1116" s="15" t="s">
        <v>175</v>
      </c>
      <c r="AU1116" s="15" t="s">
        <v>90</v>
      </c>
      <c r="AY1116" s="15" t="s">
        <v>174</v>
      </c>
      <c r="BE1116" s="229">
        <f>IF(N1116="základní",J1116,0)</f>
        <v>0</v>
      </c>
      <c r="BF1116" s="229">
        <f>IF(N1116="snížená",J1116,0)</f>
        <v>0</v>
      </c>
      <c r="BG1116" s="229">
        <f>IF(N1116="zákl. přenesená",J1116,0)</f>
        <v>0</v>
      </c>
      <c r="BH1116" s="229">
        <f>IF(N1116="sníž. přenesená",J1116,0)</f>
        <v>0</v>
      </c>
      <c r="BI1116" s="229">
        <f>IF(N1116="nulová",J1116,0)</f>
        <v>0</v>
      </c>
      <c r="BJ1116" s="15" t="s">
        <v>87</v>
      </c>
      <c r="BK1116" s="229">
        <f>ROUND(I1116*H1116,2)</f>
        <v>0</v>
      </c>
      <c r="BL1116" s="15" t="s">
        <v>192</v>
      </c>
      <c r="BM1116" s="15" t="s">
        <v>2416</v>
      </c>
    </row>
    <row r="1117" s="1" customFormat="1">
      <c r="B1117" s="37"/>
      <c r="C1117" s="38"/>
      <c r="D1117" s="230" t="s">
        <v>181</v>
      </c>
      <c r="E1117" s="38"/>
      <c r="F1117" s="231" t="s">
        <v>2415</v>
      </c>
      <c r="G1117" s="38"/>
      <c r="H1117" s="38"/>
      <c r="I1117" s="142"/>
      <c r="J1117" s="38"/>
      <c r="K1117" s="38"/>
      <c r="L1117" s="42"/>
      <c r="M1117" s="232"/>
      <c r="N1117" s="78"/>
      <c r="O1117" s="78"/>
      <c r="P1117" s="78"/>
      <c r="Q1117" s="78"/>
      <c r="R1117" s="78"/>
      <c r="S1117" s="78"/>
      <c r="T1117" s="79"/>
      <c r="AT1117" s="15" t="s">
        <v>181</v>
      </c>
      <c r="AU1117" s="15" t="s">
        <v>90</v>
      </c>
    </row>
    <row r="1118" s="12" customFormat="1">
      <c r="B1118" s="236"/>
      <c r="C1118" s="237"/>
      <c r="D1118" s="230" t="s">
        <v>287</v>
      </c>
      <c r="E1118" s="238" t="s">
        <v>1</v>
      </c>
      <c r="F1118" s="239" t="s">
        <v>1892</v>
      </c>
      <c r="G1118" s="237"/>
      <c r="H1118" s="240">
        <v>1858</v>
      </c>
      <c r="I1118" s="241"/>
      <c r="J1118" s="237"/>
      <c r="K1118" s="237"/>
      <c r="L1118" s="242"/>
      <c r="M1118" s="243"/>
      <c r="N1118" s="244"/>
      <c r="O1118" s="244"/>
      <c r="P1118" s="244"/>
      <c r="Q1118" s="244"/>
      <c r="R1118" s="244"/>
      <c r="S1118" s="244"/>
      <c r="T1118" s="245"/>
      <c r="AT1118" s="246" t="s">
        <v>287</v>
      </c>
      <c r="AU1118" s="246" t="s">
        <v>90</v>
      </c>
      <c r="AV1118" s="12" t="s">
        <v>90</v>
      </c>
      <c r="AW1118" s="12" t="s">
        <v>40</v>
      </c>
      <c r="AX1118" s="12" t="s">
        <v>79</v>
      </c>
      <c r="AY1118" s="246" t="s">
        <v>174</v>
      </c>
    </row>
    <row r="1119" s="12" customFormat="1">
      <c r="B1119" s="236"/>
      <c r="C1119" s="237"/>
      <c r="D1119" s="230" t="s">
        <v>287</v>
      </c>
      <c r="E1119" s="238" t="s">
        <v>1</v>
      </c>
      <c r="F1119" s="239" t="s">
        <v>1893</v>
      </c>
      <c r="G1119" s="237"/>
      <c r="H1119" s="240">
        <v>82</v>
      </c>
      <c r="I1119" s="241"/>
      <c r="J1119" s="237"/>
      <c r="K1119" s="237"/>
      <c r="L1119" s="242"/>
      <c r="M1119" s="243"/>
      <c r="N1119" s="244"/>
      <c r="O1119" s="244"/>
      <c r="P1119" s="244"/>
      <c r="Q1119" s="244"/>
      <c r="R1119" s="244"/>
      <c r="S1119" s="244"/>
      <c r="T1119" s="245"/>
      <c r="AT1119" s="246" t="s">
        <v>287</v>
      </c>
      <c r="AU1119" s="246" t="s">
        <v>90</v>
      </c>
      <c r="AV1119" s="12" t="s">
        <v>90</v>
      </c>
      <c r="AW1119" s="12" t="s">
        <v>40</v>
      </c>
      <c r="AX1119" s="12" t="s">
        <v>79</v>
      </c>
      <c r="AY1119" s="246" t="s">
        <v>174</v>
      </c>
    </row>
    <row r="1120" s="12" customFormat="1">
      <c r="B1120" s="236"/>
      <c r="C1120" s="237"/>
      <c r="D1120" s="230" t="s">
        <v>287</v>
      </c>
      <c r="E1120" s="238" t="s">
        <v>1</v>
      </c>
      <c r="F1120" s="239" t="s">
        <v>1894</v>
      </c>
      <c r="G1120" s="237"/>
      <c r="H1120" s="240">
        <v>20</v>
      </c>
      <c r="I1120" s="241"/>
      <c r="J1120" s="237"/>
      <c r="K1120" s="237"/>
      <c r="L1120" s="242"/>
      <c r="M1120" s="243"/>
      <c r="N1120" s="244"/>
      <c r="O1120" s="244"/>
      <c r="P1120" s="244"/>
      <c r="Q1120" s="244"/>
      <c r="R1120" s="244"/>
      <c r="S1120" s="244"/>
      <c r="T1120" s="245"/>
      <c r="AT1120" s="246" t="s">
        <v>287</v>
      </c>
      <c r="AU1120" s="246" t="s">
        <v>90</v>
      </c>
      <c r="AV1120" s="12" t="s">
        <v>90</v>
      </c>
      <c r="AW1120" s="12" t="s">
        <v>40</v>
      </c>
      <c r="AX1120" s="12" t="s">
        <v>79</v>
      </c>
      <c r="AY1120" s="246" t="s">
        <v>174</v>
      </c>
    </row>
    <row r="1121" s="12" customFormat="1">
      <c r="B1121" s="236"/>
      <c r="C1121" s="237"/>
      <c r="D1121" s="230" t="s">
        <v>287</v>
      </c>
      <c r="E1121" s="238" t="s">
        <v>1</v>
      </c>
      <c r="F1121" s="239" t="s">
        <v>1895</v>
      </c>
      <c r="G1121" s="237"/>
      <c r="H1121" s="240">
        <v>216</v>
      </c>
      <c r="I1121" s="241"/>
      <c r="J1121" s="237"/>
      <c r="K1121" s="237"/>
      <c r="L1121" s="242"/>
      <c r="M1121" s="243"/>
      <c r="N1121" s="244"/>
      <c r="O1121" s="244"/>
      <c r="P1121" s="244"/>
      <c r="Q1121" s="244"/>
      <c r="R1121" s="244"/>
      <c r="S1121" s="244"/>
      <c r="T1121" s="245"/>
      <c r="AT1121" s="246" t="s">
        <v>287</v>
      </c>
      <c r="AU1121" s="246" t="s">
        <v>90</v>
      </c>
      <c r="AV1121" s="12" t="s">
        <v>90</v>
      </c>
      <c r="AW1121" s="12" t="s">
        <v>40</v>
      </c>
      <c r="AX1121" s="12" t="s">
        <v>79</v>
      </c>
      <c r="AY1121" s="246" t="s">
        <v>174</v>
      </c>
    </row>
    <row r="1122" s="12" customFormat="1">
      <c r="B1122" s="236"/>
      <c r="C1122" s="237"/>
      <c r="D1122" s="230" t="s">
        <v>287</v>
      </c>
      <c r="E1122" s="238" t="s">
        <v>1</v>
      </c>
      <c r="F1122" s="239" t="s">
        <v>1896</v>
      </c>
      <c r="G1122" s="237"/>
      <c r="H1122" s="240">
        <v>280</v>
      </c>
      <c r="I1122" s="241"/>
      <c r="J1122" s="237"/>
      <c r="K1122" s="237"/>
      <c r="L1122" s="242"/>
      <c r="M1122" s="243"/>
      <c r="N1122" s="244"/>
      <c r="O1122" s="244"/>
      <c r="P1122" s="244"/>
      <c r="Q1122" s="244"/>
      <c r="R1122" s="244"/>
      <c r="S1122" s="244"/>
      <c r="T1122" s="245"/>
      <c r="AT1122" s="246" t="s">
        <v>287</v>
      </c>
      <c r="AU1122" s="246" t="s">
        <v>90</v>
      </c>
      <c r="AV1122" s="12" t="s">
        <v>90</v>
      </c>
      <c r="AW1122" s="12" t="s">
        <v>40</v>
      </c>
      <c r="AX1122" s="12" t="s">
        <v>79</v>
      </c>
      <c r="AY1122" s="246" t="s">
        <v>174</v>
      </c>
    </row>
    <row r="1123" s="12" customFormat="1">
      <c r="B1123" s="236"/>
      <c r="C1123" s="237"/>
      <c r="D1123" s="230" t="s">
        <v>287</v>
      </c>
      <c r="E1123" s="238" t="s">
        <v>1</v>
      </c>
      <c r="F1123" s="239" t="s">
        <v>1897</v>
      </c>
      <c r="G1123" s="237"/>
      <c r="H1123" s="240">
        <v>152</v>
      </c>
      <c r="I1123" s="241"/>
      <c r="J1123" s="237"/>
      <c r="K1123" s="237"/>
      <c r="L1123" s="242"/>
      <c r="M1123" s="243"/>
      <c r="N1123" s="244"/>
      <c r="O1123" s="244"/>
      <c r="P1123" s="244"/>
      <c r="Q1123" s="244"/>
      <c r="R1123" s="244"/>
      <c r="S1123" s="244"/>
      <c r="T1123" s="245"/>
      <c r="AT1123" s="246" t="s">
        <v>287</v>
      </c>
      <c r="AU1123" s="246" t="s">
        <v>90</v>
      </c>
      <c r="AV1123" s="12" t="s">
        <v>90</v>
      </c>
      <c r="AW1123" s="12" t="s">
        <v>40</v>
      </c>
      <c r="AX1123" s="12" t="s">
        <v>79</v>
      </c>
      <c r="AY1123" s="246" t="s">
        <v>174</v>
      </c>
    </row>
    <row r="1124" s="12" customFormat="1">
      <c r="B1124" s="236"/>
      <c r="C1124" s="237"/>
      <c r="D1124" s="230" t="s">
        <v>287</v>
      </c>
      <c r="E1124" s="238" t="s">
        <v>1</v>
      </c>
      <c r="F1124" s="239" t="s">
        <v>1898</v>
      </c>
      <c r="G1124" s="237"/>
      <c r="H1124" s="240">
        <v>100</v>
      </c>
      <c r="I1124" s="241"/>
      <c r="J1124" s="237"/>
      <c r="K1124" s="237"/>
      <c r="L1124" s="242"/>
      <c r="M1124" s="243"/>
      <c r="N1124" s="244"/>
      <c r="O1124" s="244"/>
      <c r="P1124" s="244"/>
      <c r="Q1124" s="244"/>
      <c r="R1124" s="244"/>
      <c r="S1124" s="244"/>
      <c r="T1124" s="245"/>
      <c r="AT1124" s="246" t="s">
        <v>287</v>
      </c>
      <c r="AU1124" s="246" t="s">
        <v>90</v>
      </c>
      <c r="AV1124" s="12" t="s">
        <v>90</v>
      </c>
      <c r="AW1124" s="12" t="s">
        <v>40</v>
      </c>
      <c r="AX1124" s="12" t="s">
        <v>79</v>
      </c>
      <c r="AY1124" s="246" t="s">
        <v>174</v>
      </c>
    </row>
    <row r="1125" s="12" customFormat="1">
      <c r="B1125" s="236"/>
      <c r="C1125" s="237"/>
      <c r="D1125" s="230" t="s">
        <v>287</v>
      </c>
      <c r="E1125" s="238" t="s">
        <v>1</v>
      </c>
      <c r="F1125" s="239" t="s">
        <v>1899</v>
      </c>
      <c r="G1125" s="237"/>
      <c r="H1125" s="240">
        <v>66</v>
      </c>
      <c r="I1125" s="241"/>
      <c r="J1125" s="237"/>
      <c r="K1125" s="237"/>
      <c r="L1125" s="242"/>
      <c r="M1125" s="243"/>
      <c r="N1125" s="244"/>
      <c r="O1125" s="244"/>
      <c r="P1125" s="244"/>
      <c r="Q1125" s="244"/>
      <c r="R1125" s="244"/>
      <c r="S1125" s="244"/>
      <c r="T1125" s="245"/>
      <c r="AT1125" s="246" t="s">
        <v>287</v>
      </c>
      <c r="AU1125" s="246" t="s">
        <v>90</v>
      </c>
      <c r="AV1125" s="12" t="s">
        <v>90</v>
      </c>
      <c r="AW1125" s="12" t="s">
        <v>40</v>
      </c>
      <c r="AX1125" s="12" t="s">
        <v>79</v>
      </c>
      <c r="AY1125" s="246" t="s">
        <v>174</v>
      </c>
    </row>
    <row r="1126" s="12" customFormat="1">
      <c r="B1126" s="236"/>
      <c r="C1126" s="237"/>
      <c r="D1126" s="230" t="s">
        <v>287</v>
      </c>
      <c r="E1126" s="238" t="s">
        <v>1</v>
      </c>
      <c r="F1126" s="239" t="s">
        <v>1900</v>
      </c>
      <c r="G1126" s="237"/>
      <c r="H1126" s="240">
        <v>206</v>
      </c>
      <c r="I1126" s="241"/>
      <c r="J1126" s="237"/>
      <c r="K1126" s="237"/>
      <c r="L1126" s="242"/>
      <c r="M1126" s="243"/>
      <c r="N1126" s="244"/>
      <c r="O1126" s="244"/>
      <c r="P1126" s="244"/>
      <c r="Q1126" s="244"/>
      <c r="R1126" s="244"/>
      <c r="S1126" s="244"/>
      <c r="T1126" s="245"/>
      <c r="AT1126" s="246" t="s">
        <v>287</v>
      </c>
      <c r="AU1126" s="246" t="s">
        <v>90</v>
      </c>
      <c r="AV1126" s="12" t="s">
        <v>90</v>
      </c>
      <c r="AW1126" s="12" t="s">
        <v>40</v>
      </c>
      <c r="AX1126" s="12" t="s">
        <v>79</v>
      </c>
      <c r="AY1126" s="246" t="s">
        <v>174</v>
      </c>
    </row>
    <row r="1127" s="12" customFormat="1">
      <c r="B1127" s="236"/>
      <c r="C1127" s="237"/>
      <c r="D1127" s="230" t="s">
        <v>287</v>
      </c>
      <c r="E1127" s="238" t="s">
        <v>1</v>
      </c>
      <c r="F1127" s="239" t="s">
        <v>1901</v>
      </c>
      <c r="G1127" s="237"/>
      <c r="H1127" s="240">
        <v>460</v>
      </c>
      <c r="I1127" s="241"/>
      <c r="J1127" s="237"/>
      <c r="K1127" s="237"/>
      <c r="L1127" s="242"/>
      <c r="M1127" s="243"/>
      <c r="N1127" s="244"/>
      <c r="O1127" s="244"/>
      <c r="P1127" s="244"/>
      <c r="Q1127" s="244"/>
      <c r="R1127" s="244"/>
      <c r="S1127" s="244"/>
      <c r="T1127" s="245"/>
      <c r="AT1127" s="246" t="s">
        <v>287</v>
      </c>
      <c r="AU1127" s="246" t="s">
        <v>90</v>
      </c>
      <c r="AV1127" s="12" t="s">
        <v>90</v>
      </c>
      <c r="AW1127" s="12" t="s">
        <v>40</v>
      </c>
      <c r="AX1127" s="12" t="s">
        <v>79</v>
      </c>
      <c r="AY1127" s="246" t="s">
        <v>174</v>
      </c>
    </row>
    <row r="1128" s="12" customFormat="1">
      <c r="B1128" s="236"/>
      <c r="C1128" s="237"/>
      <c r="D1128" s="230" t="s">
        <v>287</v>
      </c>
      <c r="E1128" s="238" t="s">
        <v>1</v>
      </c>
      <c r="F1128" s="239" t="s">
        <v>1902</v>
      </c>
      <c r="G1128" s="237"/>
      <c r="H1128" s="240">
        <v>86</v>
      </c>
      <c r="I1128" s="241"/>
      <c r="J1128" s="237"/>
      <c r="K1128" s="237"/>
      <c r="L1128" s="242"/>
      <c r="M1128" s="243"/>
      <c r="N1128" s="244"/>
      <c r="O1128" s="244"/>
      <c r="P1128" s="244"/>
      <c r="Q1128" s="244"/>
      <c r="R1128" s="244"/>
      <c r="S1128" s="244"/>
      <c r="T1128" s="245"/>
      <c r="AT1128" s="246" t="s">
        <v>287</v>
      </c>
      <c r="AU1128" s="246" t="s">
        <v>90</v>
      </c>
      <c r="AV1128" s="12" t="s">
        <v>90</v>
      </c>
      <c r="AW1128" s="12" t="s">
        <v>40</v>
      </c>
      <c r="AX1128" s="12" t="s">
        <v>79</v>
      </c>
      <c r="AY1128" s="246" t="s">
        <v>174</v>
      </c>
    </row>
    <row r="1129" s="12" customFormat="1">
      <c r="B1129" s="236"/>
      <c r="C1129" s="237"/>
      <c r="D1129" s="230" t="s">
        <v>287</v>
      </c>
      <c r="E1129" s="238" t="s">
        <v>1</v>
      </c>
      <c r="F1129" s="239" t="s">
        <v>1903</v>
      </c>
      <c r="G1129" s="237"/>
      <c r="H1129" s="240">
        <v>1310.4000000000001</v>
      </c>
      <c r="I1129" s="241"/>
      <c r="J1129" s="237"/>
      <c r="K1129" s="237"/>
      <c r="L1129" s="242"/>
      <c r="M1129" s="243"/>
      <c r="N1129" s="244"/>
      <c r="O1129" s="244"/>
      <c r="P1129" s="244"/>
      <c r="Q1129" s="244"/>
      <c r="R1129" s="244"/>
      <c r="S1129" s="244"/>
      <c r="T1129" s="245"/>
      <c r="AT1129" s="246" t="s">
        <v>287</v>
      </c>
      <c r="AU1129" s="246" t="s">
        <v>90</v>
      </c>
      <c r="AV1129" s="12" t="s">
        <v>90</v>
      </c>
      <c r="AW1129" s="12" t="s">
        <v>40</v>
      </c>
      <c r="AX1129" s="12" t="s">
        <v>79</v>
      </c>
      <c r="AY1129" s="246" t="s">
        <v>174</v>
      </c>
    </row>
    <row r="1130" s="1" customFormat="1" ht="16.5" customHeight="1">
      <c r="B1130" s="37"/>
      <c r="C1130" s="218" t="s">
        <v>884</v>
      </c>
      <c r="D1130" s="218" t="s">
        <v>175</v>
      </c>
      <c r="E1130" s="219" t="s">
        <v>2417</v>
      </c>
      <c r="F1130" s="220" t="s">
        <v>2418</v>
      </c>
      <c r="G1130" s="221" t="s">
        <v>463</v>
      </c>
      <c r="H1130" s="222">
        <v>6148.3999999999996</v>
      </c>
      <c r="I1130" s="223"/>
      <c r="J1130" s="224">
        <f>ROUND(I1130*H1130,2)</f>
        <v>0</v>
      </c>
      <c r="K1130" s="220" t="s">
        <v>274</v>
      </c>
      <c r="L1130" s="42"/>
      <c r="M1130" s="225" t="s">
        <v>1</v>
      </c>
      <c r="N1130" s="226" t="s">
        <v>50</v>
      </c>
      <c r="O1130" s="78"/>
      <c r="P1130" s="227">
        <f>O1130*H1130</f>
        <v>0</v>
      </c>
      <c r="Q1130" s="227">
        <v>0</v>
      </c>
      <c r="R1130" s="227">
        <f>Q1130*H1130</f>
        <v>0</v>
      </c>
      <c r="S1130" s="227">
        <v>0</v>
      </c>
      <c r="T1130" s="228">
        <f>S1130*H1130</f>
        <v>0</v>
      </c>
      <c r="AR1130" s="15" t="s">
        <v>192</v>
      </c>
      <c r="AT1130" s="15" t="s">
        <v>175</v>
      </c>
      <c r="AU1130" s="15" t="s">
        <v>90</v>
      </c>
      <c r="AY1130" s="15" t="s">
        <v>174</v>
      </c>
      <c r="BE1130" s="229">
        <f>IF(N1130="základní",J1130,0)</f>
        <v>0</v>
      </c>
      <c r="BF1130" s="229">
        <f>IF(N1130="snížená",J1130,0)</f>
        <v>0</v>
      </c>
      <c r="BG1130" s="229">
        <f>IF(N1130="zákl. přenesená",J1130,0)</f>
        <v>0</v>
      </c>
      <c r="BH1130" s="229">
        <f>IF(N1130="sníž. přenesená",J1130,0)</f>
        <v>0</v>
      </c>
      <c r="BI1130" s="229">
        <f>IF(N1130="nulová",J1130,0)</f>
        <v>0</v>
      </c>
      <c r="BJ1130" s="15" t="s">
        <v>87</v>
      </c>
      <c r="BK1130" s="229">
        <f>ROUND(I1130*H1130,2)</f>
        <v>0</v>
      </c>
      <c r="BL1130" s="15" t="s">
        <v>192</v>
      </c>
      <c r="BM1130" s="15" t="s">
        <v>2419</v>
      </c>
    </row>
    <row r="1131" s="1" customFormat="1">
      <c r="B1131" s="37"/>
      <c r="C1131" s="38"/>
      <c r="D1131" s="230" t="s">
        <v>181</v>
      </c>
      <c r="E1131" s="38"/>
      <c r="F1131" s="231" t="s">
        <v>2418</v>
      </c>
      <c r="G1131" s="38"/>
      <c r="H1131" s="38"/>
      <c r="I1131" s="142"/>
      <c r="J1131" s="38"/>
      <c r="K1131" s="38"/>
      <c r="L1131" s="42"/>
      <c r="M1131" s="232"/>
      <c r="N1131" s="78"/>
      <c r="O1131" s="78"/>
      <c r="P1131" s="78"/>
      <c r="Q1131" s="78"/>
      <c r="R1131" s="78"/>
      <c r="S1131" s="78"/>
      <c r="T1131" s="79"/>
      <c r="AT1131" s="15" t="s">
        <v>181</v>
      </c>
      <c r="AU1131" s="15" t="s">
        <v>90</v>
      </c>
    </row>
    <row r="1132" s="12" customFormat="1">
      <c r="B1132" s="236"/>
      <c r="C1132" s="237"/>
      <c r="D1132" s="230" t="s">
        <v>287</v>
      </c>
      <c r="E1132" s="238" t="s">
        <v>1</v>
      </c>
      <c r="F1132" s="239" t="s">
        <v>2420</v>
      </c>
      <c r="G1132" s="237"/>
      <c r="H1132" s="240">
        <v>2076</v>
      </c>
      <c r="I1132" s="241"/>
      <c r="J1132" s="237"/>
      <c r="K1132" s="237"/>
      <c r="L1132" s="242"/>
      <c r="M1132" s="243"/>
      <c r="N1132" s="244"/>
      <c r="O1132" s="244"/>
      <c r="P1132" s="244"/>
      <c r="Q1132" s="244"/>
      <c r="R1132" s="244"/>
      <c r="S1132" s="244"/>
      <c r="T1132" s="245"/>
      <c r="AT1132" s="246" t="s">
        <v>287</v>
      </c>
      <c r="AU1132" s="246" t="s">
        <v>90</v>
      </c>
      <c r="AV1132" s="12" t="s">
        <v>90</v>
      </c>
      <c r="AW1132" s="12" t="s">
        <v>40</v>
      </c>
      <c r="AX1132" s="12" t="s">
        <v>79</v>
      </c>
      <c r="AY1132" s="246" t="s">
        <v>174</v>
      </c>
    </row>
    <row r="1133" s="12" customFormat="1">
      <c r="B1133" s="236"/>
      <c r="C1133" s="237"/>
      <c r="D1133" s="230" t="s">
        <v>287</v>
      </c>
      <c r="E1133" s="238" t="s">
        <v>1</v>
      </c>
      <c r="F1133" s="239" t="s">
        <v>1928</v>
      </c>
      <c r="G1133" s="237"/>
      <c r="H1133" s="240">
        <v>94</v>
      </c>
      <c r="I1133" s="241"/>
      <c r="J1133" s="237"/>
      <c r="K1133" s="237"/>
      <c r="L1133" s="242"/>
      <c r="M1133" s="243"/>
      <c r="N1133" s="244"/>
      <c r="O1133" s="244"/>
      <c r="P1133" s="244"/>
      <c r="Q1133" s="244"/>
      <c r="R1133" s="244"/>
      <c r="S1133" s="244"/>
      <c r="T1133" s="245"/>
      <c r="AT1133" s="246" t="s">
        <v>287</v>
      </c>
      <c r="AU1133" s="246" t="s">
        <v>90</v>
      </c>
      <c r="AV1133" s="12" t="s">
        <v>90</v>
      </c>
      <c r="AW1133" s="12" t="s">
        <v>40</v>
      </c>
      <c r="AX1133" s="12" t="s">
        <v>79</v>
      </c>
      <c r="AY1133" s="246" t="s">
        <v>174</v>
      </c>
    </row>
    <row r="1134" s="12" customFormat="1">
      <c r="B1134" s="236"/>
      <c r="C1134" s="237"/>
      <c r="D1134" s="230" t="s">
        <v>287</v>
      </c>
      <c r="E1134" s="238" t="s">
        <v>1</v>
      </c>
      <c r="F1134" s="239" t="s">
        <v>1894</v>
      </c>
      <c r="G1134" s="237"/>
      <c r="H1134" s="240">
        <v>20</v>
      </c>
      <c r="I1134" s="241"/>
      <c r="J1134" s="237"/>
      <c r="K1134" s="237"/>
      <c r="L1134" s="242"/>
      <c r="M1134" s="243"/>
      <c r="N1134" s="244"/>
      <c r="O1134" s="244"/>
      <c r="P1134" s="244"/>
      <c r="Q1134" s="244"/>
      <c r="R1134" s="244"/>
      <c r="S1134" s="244"/>
      <c r="T1134" s="245"/>
      <c r="AT1134" s="246" t="s">
        <v>287</v>
      </c>
      <c r="AU1134" s="246" t="s">
        <v>90</v>
      </c>
      <c r="AV1134" s="12" t="s">
        <v>90</v>
      </c>
      <c r="AW1134" s="12" t="s">
        <v>40</v>
      </c>
      <c r="AX1134" s="12" t="s">
        <v>79</v>
      </c>
      <c r="AY1134" s="246" t="s">
        <v>174</v>
      </c>
    </row>
    <row r="1135" s="12" customFormat="1">
      <c r="B1135" s="236"/>
      <c r="C1135" s="237"/>
      <c r="D1135" s="230" t="s">
        <v>287</v>
      </c>
      <c r="E1135" s="238" t="s">
        <v>1</v>
      </c>
      <c r="F1135" s="239" t="s">
        <v>1929</v>
      </c>
      <c r="G1135" s="237"/>
      <c r="H1135" s="240">
        <v>320</v>
      </c>
      <c r="I1135" s="241"/>
      <c r="J1135" s="237"/>
      <c r="K1135" s="237"/>
      <c r="L1135" s="242"/>
      <c r="M1135" s="243"/>
      <c r="N1135" s="244"/>
      <c r="O1135" s="244"/>
      <c r="P1135" s="244"/>
      <c r="Q1135" s="244"/>
      <c r="R1135" s="244"/>
      <c r="S1135" s="244"/>
      <c r="T1135" s="245"/>
      <c r="AT1135" s="246" t="s">
        <v>287</v>
      </c>
      <c r="AU1135" s="246" t="s">
        <v>90</v>
      </c>
      <c r="AV1135" s="12" t="s">
        <v>90</v>
      </c>
      <c r="AW1135" s="12" t="s">
        <v>40</v>
      </c>
      <c r="AX1135" s="12" t="s">
        <v>79</v>
      </c>
      <c r="AY1135" s="246" t="s">
        <v>174</v>
      </c>
    </row>
    <row r="1136" s="12" customFormat="1">
      <c r="B1136" s="236"/>
      <c r="C1136" s="237"/>
      <c r="D1136" s="230" t="s">
        <v>287</v>
      </c>
      <c r="E1136" s="238" t="s">
        <v>1</v>
      </c>
      <c r="F1136" s="239" t="s">
        <v>1930</v>
      </c>
      <c r="G1136" s="237"/>
      <c r="H1136" s="240">
        <v>338</v>
      </c>
      <c r="I1136" s="241"/>
      <c r="J1136" s="237"/>
      <c r="K1136" s="237"/>
      <c r="L1136" s="242"/>
      <c r="M1136" s="243"/>
      <c r="N1136" s="244"/>
      <c r="O1136" s="244"/>
      <c r="P1136" s="244"/>
      <c r="Q1136" s="244"/>
      <c r="R1136" s="244"/>
      <c r="S1136" s="244"/>
      <c r="T1136" s="245"/>
      <c r="AT1136" s="246" t="s">
        <v>287</v>
      </c>
      <c r="AU1136" s="246" t="s">
        <v>90</v>
      </c>
      <c r="AV1136" s="12" t="s">
        <v>90</v>
      </c>
      <c r="AW1136" s="12" t="s">
        <v>40</v>
      </c>
      <c r="AX1136" s="12" t="s">
        <v>79</v>
      </c>
      <c r="AY1136" s="246" t="s">
        <v>174</v>
      </c>
    </row>
    <row r="1137" s="12" customFormat="1">
      <c r="B1137" s="236"/>
      <c r="C1137" s="237"/>
      <c r="D1137" s="230" t="s">
        <v>287</v>
      </c>
      <c r="E1137" s="238" t="s">
        <v>1</v>
      </c>
      <c r="F1137" s="239" t="s">
        <v>1931</v>
      </c>
      <c r="G1137" s="237"/>
      <c r="H1137" s="240">
        <v>416</v>
      </c>
      <c r="I1137" s="241"/>
      <c r="J1137" s="237"/>
      <c r="K1137" s="237"/>
      <c r="L1137" s="242"/>
      <c r="M1137" s="243"/>
      <c r="N1137" s="244"/>
      <c r="O1137" s="244"/>
      <c r="P1137" s="244"/>
      <c r="Q1137" s="244"/>
      <c r="R1137" s="244"/>
      <c r="S1137" s="244"/>
      <c r="T1137" s="245"/>
      <c r="AT1137" s="246" t="s">
        <v>287</v>
      </c>
      <c r="AU1137" s="246" t="s">
        <v>90</v>
      </c>
      <c r="AV1137" s="12" t="s">
        <v>90</v>
      </c>
      <c r="AW1137" s="12" t="s">
        <v>40</v>
      </c>
      <c r="AX1137" s="12" t="s">
        <v>79</v>
      </c>
      <c r="AY1137" s="246" t="s">
        <v>174</v>
      </c>
    </row>
    <row r="1138" s="12" customFormat="1">
      <c r="B1138" s="236"/>
      <c r="C1138" s="237"/>
      <c r="D1138" s="230" t="s">
        <v>287</v>
      </c>
      <c r="E1138" s="238" t="s">
        <v>1</v>
      </c>
      <c r="F1138" s="239" t="s">
        <v>1932</v>
      </c>
      <c r="G1138" s="237"/>
      <c r="H1138" s="240">
        <v>102</v>
      </c>
      <c r="I1138" s="241"/>
      <c r="J1138" s="237"/>
      <c r="K1138" s="237"/>
      <c r="L1138" s="242"/>
      <c r="M1138" s="243"/>
      <c r="N1138" s="244"/>
      <c r="O1138" s="244"/>
      <c r="P1138" s="244"/>
      <c r="Q1138" s="244"/>
      <c r="R1138" s="244"/>
      <c r="S1138" s="244"/>
      <c r="T1138" s="245"/>
      <c r="AT1138" s="246" t="s">
        <v>287</v>
      </c>
      <c r="AU1138" s="246" t="s">
        <v>90</v>
      </c>
      <c r="AV1138" s="12" t="s">
        <v>90</v>
      </c>
      <c r="AW1138" s="12" t="s">
        <v>40</v>
      </c>
      <c r="AX1138" s="12" t="s">
        <v>79</v>
      </c>
      <c r="AY1138" s="246" t="s">
        <v>174</v>
      </c>
    </row>
    <row r="1139" s="12" customFormat="1">
      <c r="B1139" s="236"/>
      <c r="C1139" s="237"/>
      <c r="D1139" s="230" t="s">
        <v>287</v>
      </c>
      <c r="E1139" s="238" t="s">
        <v>1</v>
      </c>
      <c r="F1139" s="239" t="s">
        <v>1933</v>
      </c>
      <c r="G1139" s="237"/>
      <c r="H1139" s="240">
        <v>142</v>
      </c>
      <c r="I1139" s="241"/>
      <c r="J1139" s="237"/>
      <c r="K1139" s="237"/>
      <c r="L1139" s="242"/>
      <c r="M1139" s="243"/>
      <c r="N1139" s="244"/>
      <c r="O1139" s="244"/>
      <c r="P1139" s="244"/>
      <c r="Q1139" s="244"/>
      <c r="R1139" s="244"/>
      <c r="S1139" s="244"/>
      <c r="T1139" s="245"/>
      <c r="AT1139" s="246" t="s">
        <v>287</v>
      </c>
      <c r="AU1139" s="246" t="s">
        <v>90</v>
      </c>
      <c r="AV1139" s="12" t="s">
        <v>90</v>
      </c>
      <c r="AW1139" s="12" t="s">
        <v>40</v>
      </c>
      <c r="AX1139" s="12" t="s">
        <v>79</v>
      </c>
      <c r="AY1139" s="246" t="s">
        <v>174</v>
      </c>
    </row>
    <row r="1140" s="12" customFormat="1">
      <c r="B1140" s="236"/>
      <c r="C1140" s="237"/>
      <c r="D1140" s="230" t="s">
        <v>287</v>
      </c>
      <c r="E1140" s="238" t="s">
        <v>1</v>
      </c>
      <c r="F1140" s="239" t="s">
        <v>2421</v>
      </c>
      <c r="G1140" s="237"/>
      <c r="H1140" s="240">
        <v>236</v>
      </c>
      <c r="I1140" s="241"/>
      <c r="J1140" s="237"/>
      <c r="K1140" s="237"/>
      <c r="L1140" s="242"/>
      <c r="M1140" s="243"/>
      <c r="N1140" s="244"/>
      <c r="O1140" s="244"/>
      <c r="P1140" s="244"/>
      <c r="Q1140" s="244"/>
      <c r="R1140" s="244"/>
      <c r="S1140" s="244"/>
      <c r="T1140" s="245"/>
      <c r="AT1140" s="246" t="s">
        <v>287</v>
      </c>
      <c r="AU1140" s="246" t="s">
        <v>90</v>
      </c>
      <c r="AV1140" s="12" t="s">
        <v>90</v>
      </c>
      <c r="AW1140" s="12" t="s">
        <v>40</v>
      </c>
      <c r="AX1140" s="12" t="s">
        <v>79</v>
      </c>
      <c r="AY1140" s="246" t="s">
        <v>174</v>
      </c>
    </row>
    <row r="1141" s="12" customFormat="1">
      <c r="B1141" s="236"/>
      <c r="C1141" s="237"/>
      <c r="D1141" s="230" t="s">
        <v>287</v>
      </c>
      <c r="E1141" s="238" t="s">
        <v>1</v>
      </c>
      <c r="F1141" s="239" t="s">
        <v>2422</v>
      </c>
      <c r="G1141" s="237"/>
      <c r="H1141" s="240">
        <v>972</v>
      </c>
      <c r="I1141" s="241"/>
      <c r="J1141" s="237"/>
      <c r="K1141" s="237"/>
      <c r="L1141" s="242"/>
      <c r="M1141" s="243"/>
      <c r="N1141" s="244"/>
      <c r="O1141" s="244"/>
      <c r="P1141" s="244"/>
      <c r="Q1141" s="244"/>
      <c r="R1141" s="244"/>
      <c r="S1141" s="244"/>
      <c r="T1141" s="245"/>
      <c r="AT1141" s="246" t="s">
        <v>287</v>
      </c>
      <c r="AU1141" s="246" t="s">
        <v>90</v>
      </c>
      <c r="AV1141" s="12" t="s">
        <v>90</v>
      </c>
      <c r="AW1141" s="12" t="s">
        <v>40</v>
      </c>
      <c r="AX1141" s="12" t="s">
        <v>79</v>
      </c>
      <c r="AY1141" s="246" t="s">
        <v>174</v>
      </c>
    </row>
    <row r="1142" s="12" customFormat="1">
      <c r="B1142" s="236"/>
      <c r="C1142" s="237"/>
      <c r="D1142" s="230" t="s">
        <v>287</v>
      </c>
      <c r="E1142" s="238" t="s">
        <v>1</v>
      </c>
      <c r="F1142" s="239" t="s">
        <v>1902</v>
      </c>
      <c r="G1142" s="237"/>
      <c r="H1142" s="240">
        <v>86</v>
      </c>
      <c r="I1142" s="241"/>
      <c r="J1142" s="237"/>
      <c r="K1142" s="237"/>
      <c r="L1142" s="242"/>
      <c r="M1142" s="243"/>
      <c r="N1142" s="244"/>
      <c r="O1142" s="244"/>
      <c r="P1142" s="244"/>
      <c r="Q1142" s="244"/>
      <c r="R1142" s="244"/>
      <c r="S1142" s="244"/>
      <c r="T1142" s="245"/>
      <c r="AT1142" s="246" t="s">
        <v>287</v>
      </c>
      <c r="AU1142" s="246" t="s">
        <v>90</v>
      </c>
      <c r="AV1142" s="12" t="s">
        <v>90</v>
      </c>
      <c r="AW1142" s="12" t="s">
        <v>40</v>
      </c>
      <c r="AX1142" s="12" t="s">
        <v>79</v>
      </c>
      <c r="AY1142" s="246" t="s">
        <v>174</v>
      </c>
    </row>
    <row r="1143" s="12" customFormat="1">
      <c r="B1143" s="236"/>
      <c r="C1143" s="237"/>
      <c r="D1143" s="230" t="s">
        <v>287</v>
      </c>
      <c r="E1143" s="238" t="s">
        <v>1</v>
      </c>
      <c r="F1143" s="239" t="s">
        <v>2423</v>
      </c>
      <c r="G1143" s="237"/>
      <c r="H1143" s="240">
        <v>1346.4000000000001</v>
      </c>
      <c r="I1143" s="241"/>
      <c r="J1143" s="237"/>
      <c r="K1143" s="237"/>
      <c r="L1143" s="242"/>
      <c r="M1143" s="243"/>
      <c r="N1143" s="244"/>
      <c r="O1143" s="244"/>
      <c r="P1143" s="244"/>
      <c r="Q1143" s="244"/>
      <c r="R1143" s="244"/>
      <c r="S1143" s="244"/>
      <c r="T1143" s="245"/>
      <c r="AT1143" s="246" t="s">
        <v>287</v>
      </c>
      <c r="AU1143" s="246" t="s">
        <v>90</v>
      </c>
      <c r="AV1143" s="12" t="s">
        <v>90</v>
      </c>
      <c r="AW1143" s="12" t="s">
        <v>40</v>
      </c>
      <c r="AX1143" s="12" t="s">
        <v>79</v>
      </c>
      <c r="AY1143" s="246" t="s">
        <v>174</v>
      </c>
    </row>
    <row r="1144" s="1" customFormat="1" ht="16.5" customHeight="1">
      <c r="B1144" s="37"/>
      <c r="C1144" s="218" t="s">
        <v>2424</v>
      </c>
      <c r="D1144" s="218" t="s">
        <v>175</v>
      </c>
      <c r="E1144" s="219" t="s">
        <v>2425</v>
      </c>
      <c r="F1144" s="220" t="s">
        <v>2426</v>
      </c>
      <c r="G1144" s="221" t="s">
        <v>463</v>
      </c>
      <c r="H1144" s="222">
        <v>6148.3999999999996</v>
      </c>
      <c r="I1144" s="223"/>
      <c r="J1144" s="224">
        <f>ROUND(I1144*H1144,2)</f>
        <v>0</v>
      </c>
      <c r="K1144" s="220" t="s">
        <v>274</v>
      </c>
      <c r="L1144" s="42"/>
      <c r="M1144" s="225" t="s">
        <v>1</v>
      </c>
      <c r="N1144" s="226" t="s">
        <v>50</v>
      </c>
      <c r="O1144" s="78"/>
      <c r="P1144" s="227">
        <f>O1144*H1144</f>
        <v>0</v>
      </c>
      <c r="Q1144" s="227">
        <v>0</v>
      </c>
      <c r="R1144" s="227">
        <f>Q1144*H1144</f>
        <v>0</v>
      </c>
      <c r="S1144" s="227">
        <v>0</v>
      </c>
      <c r="T1144" s="228">
        <f>S1144*H1144</f>
        <v>0</v>
      </c>
      <c r="AR1144" s="15" t="s">
        <v>192</v>
      </c>
      <c r="AT1144" s="15" t="s">
        <v>175</v>
      </c>
      <c r="AU1144" s="15" t="s">
        <v>90</v>
      </c>
      <c r="AY1144" s="15" t="s">
        <v>174</v>
      </c>
      <c r="BE1144" s="229">
        <f>IF(N1144="základní",J1144,0)</f>
        <v>0</v>
      </c>
      <c r="BF1144" s="229">
        <f>IF(N1144="snížená",J1144,0)</f>
        <v>0</v>
      </c>
      <c r="BG1144" s="229">
        <f>IF(N1144="zákl. přenesená",J1144,0)</f>
        <v>0</v>
      </c>
      <c r="BH1144" s="229">
        <f>IF(N1144="sníž. přenesená",J1144,0)</f>
        <v>0</v>
      </c>
      <c r="BI1144" s="229">
        <f>IF(N1144="nulová",J1144,0)</f>
        <v>0</v>
      </c>
      <c r="BJ1144" s="15" t="s">
        <v>87</v>
      </c>
      <c r="BK1144" s="229">
        <f>ROUND(I1144*H1144,2)</f>
        <v>0</v>
      </c>
      <c r="BL1144" s="15" t="s">
        <v>192</v>
      </c>
      <c r="BM1144" s="15" t="s">
        <v>2427</v>
      </c>
    </row>
    <row r="1145" s="1" customFormat="1">
      <c r="B1145" s="37"/>
      <c r="C1145" s="38"/>
      <c r="D1145" s="230" t="s">
        <v>181</v>
      </c>
      <c r="E1145" s="38"/>
      <c r="F1145" s="231" t="s">
        <v>2426</v>
      </c>
      <c r="G1145" s="38"/>
      <c r="H1145" s="38"/>
      <c r="I1145" s="142"/>
      <c r="J1145" s="38"/>
      <c r="K1145" s="38"/>
      <c r="L1145" s="42"/>
      <c r="M1145" s="232"/>
      <c r="N1145" s="78"/>
      <c r="O1145" s="78"/>
      <c r="P1145" s="78"/>
      <c r="Q1145" s="78"/>
      <c r="R1145" s="78"/>
      <c r="S1145" s="78"/>
      <c r="T1145" s="79"/>
      <c r="AT1145" s="15" t="s">
        <v>181</v>
      </c>
      <c r="AU1145" s="15" t="s">
        <v>90</v>
      </c>
    </row>
    <row r="1146" s="12" customFormat="1">
      <c r="B1146" s="236"/>
      <c r="C1146" s="237"/>
      <c r="D1146" s="230" t="s">
        <v>287</v>
      </c>
      <c r="E1146" s="238" t="s">
        <v>1</v>
      </c>
      <c r="F1146" s="239" t="s">
        <v>2420</v>
      </c>
      <c r="G1146" s="237"/>
      <c r="H1146" s="240">
        <v>2076</v>
      </c>
      <c r="I1146" s="241"/>
      <c r="J1146" s="237"/>
      <c r="K1146" s="237"/>
      <c r="L1146" s="242"/>
      <c r="M1146" s="243"/>
      <c r="N1146" s="244"/>
      <c r="O1146" s="244"/>
      <c r="P1146" s="244"/>
      <c r="Q1146" s="244"/>
      <c r="R1146" s="244"/>
      <c r="S1146" s="244"/>
      <c r="T1146" s="245"/>
      <c r="AT1146" s="246" t="s">
        <v>287</v>
      </c>
      <c r="AU1146" s="246" t="s">
        <v>90</v>
      </c>
      <c r="AV1146" s="12" t="s">
        <v>90</v>
      </c>
      <c r="AW1146" s="12" t="s">
        <v>40</v>
      </c>
      <c r="AX1146" s="12" t="s">
        <v>79</v>
      </c>
      <c r="AY1146" s="246" t="s">
        <v>174</v>
      </c>
    </row>
    <row r="1147" s="12" customFormat="1">
      <c r="B1147" s="236"/>
      <c r="C1147" s="237"/>
      <c r="D1147" s="230" t="s">
        <v>287</v>
      </c>
      <c r="E1147" s="238" t="s">
        <v>1</v>
      </c>
      <c r="F1147" s="239" t="s">
        <v>1928</v>
      </c>
      <c r="G1147" s="237"/>
      <c r="H1147" s="240">
        <v>94</v>
      </c>
      <c r="I1147" s="241"/>
      <c r="J1147" s="237"/>
      <c r="K1147" s="237"/>
      <c r="L1147" s="242"/>
      <c r="M1147" s="243"/>
      <c r="N1147" s="244"/>
      <c r="O1147" s="244"/>
      <c r="P1147" s="244"/>
      <c r="Q1147" s="244"/>
      <c r="R1147" s="244"/>
      <c r="S1147" s="244"/>
      <c r="T1147" s="245"/>
      <c r="AT1147" s="246" t="s">
        <v>287</v>
      </c>
      <c r="AU1147" s="246" t="s">
        <v>90</v>
      </c>
      <c r="AV1147" s="12" t="s">
        <v>90</v>
      </c>
      <c r="AW1147" s="12" t="s">
        <v>40</v>
      </c>
      <c r="AX1147" s="12" t="s">
        <v>79</v>
      </c>
      <c r="AY1147" s="246" t="s">
        <v>174</v>
      </c>
    </row>
    <row r="1148" s="12" customFormat="1">
      <c r="B1148" s="236"/>
      <c r="C1148" s="237"/>
      <c r="D1148" s="230" t="s">
        <v>287</v>
      </c>
      <c r="E1148" s="238" t="s">
        <v>1</v>
      </c>
      <c r="F1148" s="239" t="s">
        <v>1894</v>
      </c>
      <c r="G1148" s="237"/>
      <c r="H1148" s="240">
        <v>20</v>
      </c>
      <c r="I1148" s="241"/>
      <c r="J1148" s="237"/>
      <c r="K1148" s="237"/>
      <c r="L1148" s="242"/>
      <c r="M1148" s="243"/>
      <c r="N1148" s="244"/>
      <c r="O1148" s="244"/>
      <c r="P1148" s="244"/>
      <c r="Q1148" s="244"/>
      <c r="R1148" s="244"/>
      <c r="S1148" s="244"/>
      <c r="T1148" s="245"/>
      <c r="AT1148" s="246" t="s">
        <v>287</v>
      </c>
      <c r="AU1148" s="246" t="s">
        <v>90</v>
      </c>
      <c r="AV1148" s="12" t="s">
        <v>90</v>
      </c>
      <c r="AW1148" s="12" t="s">
        <v>40</v>
      </c>
      <c r="AX1148" s="12" t="s">
        <v>79</v>
      </c>
      <c r="AY1148" s="246" t="s">
        <v>174</v>
      </c>
    </row>
    <row r="1149" s="12" customFormat="1">
      <c r="B1149" s="236"/>
      <c r="C1149" s="237"/>
      <c r="D1149" s="230" t="s">
        <v>287</v>
      </c>
      <c r="E1149" s="238" t="s">
        <v>1</v>
      </c>
      <c r="F1149" s="239" t="s">
        <v>1929</v>
      </c>
      <c r="G1149" s="237"/>
      <c r="H1149" s="240">
        <v>320</v>
      </c>
      <c r="I1149" s="241"/>
      <c r="J1149" s="237"/>
      <c r="K1149" s="237"/>
      <c r="L1149" s="242"/>
      <c r="M1149" s="243"/>
      <c r="N1149" s="244"/>
      <c r="O1149" s="244"/>
      <c r="P1149" s="244"/>
      <c r="Q1149" s="244"/>
      <c r="R1149" s="244"/>
      <c r="S1149" s="244"/>
      <c r="T1149" s="245"/>
      <c r="AT1149" s="246" t="s">
        <v>287</v>
      </c>
      <c r="AU1149" s="246" t="s">
        <v>90</v>
      </c>
      <c r="AV1149" s="12" t="s">
        <v>90</v>
      </c>
      <c r="AW1149" s="12" t="s">
        <v>40</v>
      </c>
      <c r="AX1149" s="12" t="s">
        <v>79</v>
      </c>
      <c r="AY1149" s="246" t="s">
        <v>174</v>
      </c>
    </row>
    <row r="1150" s="12" customFormat="1">
      <c r="B1150" s="236"/>
      <c r="C1150" s="237"/>
      <c r="D1150" s="230" t="s">
        <v>287</v>
      </c>
      <c r="E1150" s="238" t="s">
        <v>1</v>
      </c>
      <c r="F1150" s="239" t="s">
        <v>1930</v>
      </c>
      <c r="G1150" s="237"/>
      <c r="H1150" s="240">
        <v>338</v>
      </c>
      <c r="I1150" s="241"/>
      <c r="J1150" s="237"/>
      <c r="K1150" s="237"/>
      <c r="L1150" s="242"/>
      <c r="M1150" s="243"/>
      <c r="N1150" s="244"/>
      <c r="O1150" s="244"/>
      <c r="P1150" s="244"/>
      <c r="Q1150" s="244"/>
      <c r="R1150" s="244"/>
      <c r="S1150" s="244"/>
      <c r="T1150" s="245"/>
      <c r="AT1150" s="246" t="s">
        <v>287</v>
      </c>
      <c r="AU1150" s="246" t="s">
        <v>90</v>
      </c>
      <c r="AV1150" s="12" t="s">
        <v>90</v>
      </c>
      <c r="AW1150" s="12" t="s">
        <v>40</v>
      </c>
      <c r="AX1150" s="12" t="s">
        <v>79</v>
      </c>
      <c r="AY1150" s="246" t="s">
        <v>174</v>
      </c>
    </row>
    <row r="1151" s="12" customFormat="1">
      <c r="B1151" s="236"/>
      <c r="C1151" s="237"/>
      <c r="D1151" s="230" t="s">
        <v>287</v>
      </c>
      <c r="E1151" s="238" t="s">
        <v>1</v>
      </c>
      <c r="F1151" s="239" t="s">
        <v>1931</v>
      </c>
      <c r="G1151" s="237"/>
      <c r="H1151" s="240">
        <v>416</v>
      </c>
      <c r="I1151" s="241"/>
      <c r="J1151" s="237"/>
      <c r="K1151" s="237"/>
      <c r="L1151" s="242"/>
      <c r="M1151" s="243"/>
      <c r="N1151" s="244"/>
      <c r="O1151" s="244"/>
      <c r="P1151" s="244"/>
      <c r="Q1151" s="244"/>
      <c r="R1151" s="244"/>
      <c r="S1151" s="244"/>
      <c r="T1151" s="245"/>
      <c r="AT1151" s="246" t="s">
        <v>287</v>
      </c>
      <c r="AU1151" s="246" t="s">
        <v>90</v>
      </c>
      <c r="AV1151" s="12" t="s">
        <v>90</v>
      </c>
      <c r="AW1151" s="12" t="s">
        <v>40</v>
      </c>
      <c r="AX1151" s="12" t="s">
        <v>79</v>
      </c>
      <c r="AY1151" s="246" t="s">
        <v>174</v>
      </c>
    </row>
    <row r="1152" s="12" customFormat="1">
      <c r="B1152" s="236"/>
      <c r="C1152" s="237"/>
      <c r="D1152" s="230" t="s">
        <v>287</v>
      </c>
      <c r="E1152" s="238" t="s">
        <v>1</v>
      </c>
      <c r="F1152" s="239" t="s">
        <v>1932</v>
      </c>
      <c r="G1152" s="237"/>
      <c r="H1152" s="240">
        <v>102</v>
      </c>
      <c r="I1152" s="241"/>
      <c r="J1152" s="237"/>
      <c r="K1152" s="237"/>
      <c r="L1152" s="242"/>
      <c r="M1152" s="243"/>
      <c r="N1152" s="244"/>
      <c r="O1152" s="244"/>
      <c r="P1152" s="244"/>
      <c r="Q1152" s="244"/>
      <c r="R1152" s="244"/>
      <c r="S1152" s="244"/>
      <c r="T1152" s="245"/>
      <c r="AT1152" s="246" t="s">
        <v>287</v>
      </c>
      <c r="AU1152" s="246" t="s">
        <v>90</v>
      </c>
      <c r="AV1152" s="12" t="s">
        <v>90</v>
      </c>
      <c r="AW1152" s="12" t="s">
        <v>40</v>
      </c>
      <c r="AX1152" s="12" t="s">
        <v>79</v>
      </c>
      <c r="AY1152" s="246" t="s">
        <v>174</v>
      </c>
    </row>
    <row r="1153" s="12" customFormat="1">
      <c r="B1153" s="236"/>
      <c r="C1153" s="237"/>
      <c r="D1153" s="230" t="s">
        <v>287</v>
      </c>
      <c r="E1153" s="238" t="s">
        <v>1</v>
      </c>
      <c r="F1153" s="239" t="s">
        <v>1933</v>
      </c>
      <c r="G1153" s="237"/>
      <c r="H1153" s="240">
        <v>142</v>
      </c>
      <c r="I1153" s="241"/>
      <c r="J1153" s="237"/>
      <c r="K1153" s="237"/>
      <c r="L1153" s="242"/>
      <c r="M1153" s="243"/>
      <c r="N1153" s="244"/>
      <c r="O1153" s="244"/>
      <c r="P1153" s="244"/>
      <c r="Q1153" s="244"/>
      <c r="R1153" s="244"/>
      <c r="S1153" s="244"/>
      <c r="T1153" s="245"/>
      <c r="AT1153" s="246" t="s">
        <v>287</v>
      </c>
      <c r="AU1153" s="246" t="s">
        <v>90</v>
      </c>
      <c r="AV1153" s="12" t="s">
        <v>90</v>
      </c>
      <c r="AW1153" s="12" t="s">
        <v>40</v>
      </c>
      <c r="AX1153" s="12" t="s">
        <v>79</v>
      </c>
      <c r="AY1153" s="246" t="s">
        <v>174</v>
      </c>
    </row>
    <row r="1154" s="12" customFormat="1">
      <c r="B1154" s="236"/>
      <c r="C1154" s="237"/>
      <c r="D1154" s="230" t="s">
        <v>287</v>
      </c>
      <c r="E1154" s="238" t="s">
        <v>1</v>
      </c>
      <c r="F1154" s="239" t="s">
        <v>2421</v>
      </c>
      <c r="G1154" s="237"/>
      <c r="H1154" s="240">
        <v>236</v>
      </c>
      <c r="I1154" s="241"/>
      <c r="J1154" s="237"/>
      <c r="K1154" s="237"/>
      <c r="L1154" s="242"/>
      <c r="M1154" s="243"/>
      <c r="N1154" s="244"/>
      <c r="O1154" s="244"/>
      <c r="P1154" s="244"/>
      <c r="Q1154" s="244"/>
      <c r="R1154" s="244"/>
      <c r="S1154" s="244"/>
      <c r="T1154" s="245"/>
      <c r="AT1154" s="246" t="s">
        <v>287</v>
      </c>
      <c r="AU1154" s="246" t="s">
        <v>90</v>
      </c>
      <c r="AV1154" s="12" t="s">
        <v>90</v>
      </c>
      <c r="AW1154" s="12" t="s">
        <v>40</v>
      </c>
      <c r="AX1154" s="12" t="s">
        <v>79</v>
      </c>
      <c r="AY1154" s="246" t="s">
        <v>174</v>
      </c>
    </row>
    <row r="1155" s="12" customFormat="1">
      <c r="B1155" s="236"/>
      <c r="C1155" s="237"/>
      <c r="D1155" s="230" t="s">
        <v>287</v>
      </c>
      <c r="E1155" s="238" t="s">
        <v>1</v>
      </c>
      <c r="F1155" s="239" t="s">
        <v>2422</v>
      </c>
      <c r="G1155" s="237"/>
      <c r="H1155" s="240">
        <v>972</v>
      </c>
      <c r="I1155" s="241"/>
      <c r="J1155" s="237"/>
      <c r="K1155" s="237"/>
      <c r="L1155" s="242"/>
      <c r="M1155" s="243"/>
      <c r="N1155" s="244"/>
      <c r="O1155" s="244"/>
      <c r="P1155" s="244"/>
      <c r="Q1155" s="244"/>
      <c r="R1155" s="244"/>
      <c r="S1155" s="244"/>
      <c r="T1155" s="245"/>
      <c r="AT1155" s="246" t="s">
        <v>287</v>
      </c>
      <c r="AU1155" s="246" t="s">
        <v>90</v>
      </c>
      <c r="AV1155" s="12" t="s">
        <v>90</v>
      </c>
      <c r="AW1155" s="12" t="s">
        <v>40</v>
      </c>
      <c r="AX1155" s="12" t="s">
        <v>79</v>
      </c>
      <c r="AY1155" s="246" t="s">
        <v>174</v>
      </c>
    </row>
    <row r="1156" s="12" customFormat="1">
      <c r="B1156" s="236"/>
      <c r="C1156" s="237"/>
      <c r="D1156" s="230" t="s">
        <v>287</v>
      </c>
      <c r="E1156" s="238" t="s">
        <v>1</v>
      </c>
      <c r="F1156" s="239" t="s">
        <v>1902</v>
      </c>
      <c r="G1156" s="237"/>
      <c r="H1156" s="240">
        <v>86</v>
      </c>
      <c r="I1156" s="241"/>
      <c r="J1156" s="237"/>
      <c r="K1156" s="237"/>
      <c r="L1156" s="242"/>
      <c r="M1156" s="243"/>
      <c r="N1156" s="244"/>
      <c r="O1156" s="244"/>
      <c r="P1156" s="244"/>
      <c r="Q1156" s="244"/>
      <c r="R1156" s="244"/>
      <c r="S1156" s="244"/>
      <c r="T1156" s="245"/>
      <c r="AT1156" s="246" t="s">
        <v>287</v>
      </c>
      <c r="AU1156" s="246" t="s">
        <v>90</v>
      </c>
      <c r="AV1156" s="12" t="s">
        <v>90</v>
      </c>
      <c r="AW1156" s="12" t="s">
        <v>40</v>
      </c>
      <c r="AX1156" s="12" t="s">
        <v>79</v>
      </c>
      <c r="AY1156" s="246" t="s">
        <v>174</v>
      </c>
    </row>
    <row r="1157" s="12" customFormat="1">
      <c r="B1157" s="236"/>
      <c r="C1157" s="237"/>
      <c r="D1157" s="230" t="s">
        <v>287</v>
      </c>
      <c r="E1157" s="238" t="s">
        <v>1</v>
      </c>
      <c r="F1157" s="239" t="s">
        <v>2423</v>
      </c>
      <c r="G1157" s="237"/>
      <c r="H1157" s="240">
        <v>1346.4000000000001</v>
      </c>
      <c r="I1157" s="241"/>
      <c r="J1157" s="237"/>
      <c r="K1157" s="237"/>
      <c r="L1157" s="242"/>
      <c r="M1157" s="243"/>
      <c r="N1157" s="244"/>
      <c r="O1157" s="244"/>
      <c r="P1157" s="244"/>
      <c r="Q1157" s="244"/>
      <c r="R1157" s="244"/>
      <c r="S1157" s="244"/>
      <c r="T1157" s="245"/>
      <c r="AT1157" s="246" t="s">
        <v>287</v>
      </c>
      <c r="AU1157" s="246" t="s">
        <v>90</v>
      </c>
      <c r="AV1157" s="12" t="s">
        <v>90</v>
      </c>
      <c r="AW1157" s="12" t="s">
        <v>40</v>
      </c>
      <c r="AX1157" s="12" t="s">
        <v>79</v>
      </c>
      <c r="AY1157" s="246" t="s">
        <v>174</v>
      </c>
    </row>
    <row r="1158" s="11" customFormat="1" ht="20.88" customHeight="1">
      <c r="B1158" s="202"/>
      <c r="C1158" s="203"/>
      <c r="D1158" s="204" t="s">
        <v>78</v>
      </c>
      <c r="E1158" s="216" t="s">
        <v>799</v>
      </c>
      <c r="F1158" s="216" t="s">
        <v>935</v>
      </c>
      <c r="G1158" s="203"/>
      <c r="H1158" s="203"/>
      <c r="I1158" s="206"/>
      <c r="J1158" s="217">
        <f>BK1158</f>
        <v>0</v>
      </c>
      <c r="K1158" s="203"/>
      <c r="L1158" s="208"/>
      <c r="M1158" s="209"/>
      <c r="N1158" s="210"/>
      <c r="O1158" s="210"/>
      <c r="P1158" s="211">
        <f>SUM(P1159:P1162)</f>
        <v>0</v>
      </c>
      <c r="Q1158" s="210"/>
      <c r="R1158" s="211">
        <f>SUM(R1159:R1162)</f>
        <v>0</v>
      </c>
      <c r="S1158" s="210"/>
      <c r="T1158" s="212">
        <f>SUM(T1159:T1162)</f>
        <v>0</v>
      </c>
      <c r="AR1158" s="213" t="s">
        <v>87</v>
      </c>
      <c r="AT1158" s="214" t="s">
        <v>78</v>
      </c>
      <c r="AU1158" s="214" t="s">
        <v>90</v>
      </c>
      <c r="AY1158" s="213" t="s">
        <v>174</v>
      </c>
      <c r="BK1158" s="215">
        <f>SUM(BK1159:BK1162)</f>
        <v>0</v>
      </c>
    </row>
    <row r="1159" s="1" customFormat="1" ht="16.5" customHeight="1">
      <c r="B1159" s="37"/>
      <c r="C1159" s="218" t="s">
        <v>2428</v>
      </c>
      <c r="D1159" s="218" t="s">
        <v>175</v>
      </c>
      <c r="E1159" s="219" t="s">
        <v>2429</v>
      </c>
      <c r="F1159" s="220" t="s">
        <v>2430</v>
      </c>
      <c r="G1159" s="221" t="s">
        <v>417</v>
      </c>
      <c r="H1159" s="222">
        <v>1798.1700000000001</v>
      </c>
      <c r="I1159" s="223"/>
      <c r="J1159" s="224">
        <f>ROUND(I1159*H1159,2)</f>
        <v>0</v>
      </c>
      <c r="K1159" s="220" t="s">
        <v>274</v>
      </c>
      <c r="L1159" s="42"/>
      <c r="M1159" s="225" t="s">
        <v>1</v>
      </c>
      <c r="N1159" s="226" t="s">
        <v>50</v>
      </c>
      <c r="O1159" s="78"/>
      <c r="P1159" s="227">
        <f>O1159*H1159</f>
        <v>0</v>
      </c>
      <c r="Q1159" s="227">
        <v>0</v>
      </c>
      <c r="R1159" s="227">
        <f>Q1159*H1159</f>
        <v>0</v>
      </c>
      <c r="S1159" s="227">
        <v>0</v>
      </c>
      <c r="T1159" s="228">
        <f>S1159*H1159</f>
        <v>0</v>
      </c>
      <c r="AR1159" s="15" t="s">
        <v>192</v>
      </c>
      <c r="AT1159" s="15" t="s">
        <v>175</v>
      </c>
      <c r="AU1159" s="15" t="s">
        <v>187</v>
      </c>
      <c r="AY1159" s="15" t="s">
        <v>174</v>
      </c>
      <c r="BE1159" s="229">
        <f>IF(N1159="základní",J1159,0)</f>
        <v>0</v>
      </c>
      <c r="BF1159" s="229">
        <f>IF(N1159="snížená",J1159,0)</f>
        <v>0</v>
      </c>
      <c r="BG1159" s="229">
        <f>IF(N1159="zákl. přenesená",J1159,0)</f>
        <v>0</v>
      </c>
      <c r="BH1159" s="229">
        <f>IF(N1159="sníž. přenesená",J1159,0)</f>
        <v>0</v>
      </c>
      <c r="BI1159" s="229">
        <f>IF(N1159="nulová",J1159,0)</f>
        <v>0</v>
      </c>
      <c r="BJ1159" s="15" t="s">
        <v>87</v>
      </c>
      <c r="BK1159" s="229">
        <f>ROUND(I1159*H1159,2)</f>
        <v>0</v>
      </c>
      <c r="BL1159" s="15" t="s">
        <v>192</v>
      </c>
      <c r="BM1159" s="15" t="s">
        <v>2431</v>
      </c>
    </row>
    <row r="1160" s="1" customFormat="1">
      <c r="B1160" s="37"/>
      <c r="C1160" s="38"/>
      <c r="D1160" s="230" t="s">
        <v>181</v>
      </c>
      <c r="E1160" s="38"/>
      <c r="F1160" s="231" t="s">
        <v>2432</v>
      </c>
      <c r="G1160" s="38"/>
      <c r="H1160" s="38"/>
      <c r="I1160" s="142"/>
      <c r="J1160" s="38"/>
      <c r="K1160" s="38"/>
      <c r="L1160" s="42"/>
      <c r="M1160" s="232"/>
      <c r="N1160" s="78"/>
      <c r="O1160" s="78"/>
      <c r="P1160" s="78"/>
      <c r="Q1160" s="78"/>
      <c r="R1160" s="78"/>
      <c r="S1160" s="78"/>
      <c r="T1160" s="79"/>
      <c r="AT1160" s="15" t="s">
        <v>181</v>
      </c>
      <c r="AU1160" s="15" t="s">
        <v>187</v>
      </c>
    </row>
    <row r="1161" s="12" customFormat="1">
      <c r="B1161" s="236"/>
      <c r="C1161" s="237"/>
      <c r="D1161" s="230" t="s">
        <v>287</v>
      </c>
      <c r="E1161" s="238" t="s">
        <v>1</v>
      </c>
      <c r="F1161" s="239" t="s">
        <v>2433</v>
      </c>
      <c r="G1161" s="237"/>
      <c r="H1161" s="240">
        <v>899.57000000000005</v>
      </c>
      <c r="I1161" s="241"/>
      <c r="J1161" s="237"/>
      <c r="K1161" s="237"/>
      <c r="L1161" s="242"/>
      <c r="M1161" s="243"/>
      <c r="N1161" s="244"/>
      <c r="O1161" s="244"/>
      <c r="P1161" s="244"/>
      <c r="Q1161" s="244"/>
      <c r="R1161" s="244"/>
      <c r="S1161" s="244"/>
      <c r="T1161" s="245"/>
      <c r="AT1161" s="246" t="s">
        <v>287</v>
      </c>
      <c r="AU1161" s="246" t="s">
        <v>187</v>
      </c>
      <c r="AV1161" s="12" t="s">
        <v>90</v>
      </c>
      <c r="AW1161" s="12" t="s">
        <v>40</v>
      </c>
      <c r="AX1161" s="12" t="s">
        <v>79</v>
      </c>
      <c r="AY1161" s="246" t="s">
        <v>174</v>
      </c>
    </row>
    <row r="1162" s="12" customFormat="1">
      <c r="B1162" s="236"/>
      <c r="C1162" s="237"/>
      <c r="D1162" s="230" t="s">
        <v>287</v>
      </c>
      <c r="E1162" s="238" t="s">
        <v>1</v>
      </c>
      <c r="F1162" s="239" t="s">
        <v>2434</v>
      </c>
      <c r="G1162" s="237"/>
      <c r="H1162" s="240">
        <v>898.60000000000002</v>
      </c>
      <c r="I1162" s="241"/>
      <c r="J1162" s="237"/>
      <c r="K1162" s="237"/>
      <c r="L1162" s="242"/>
      <c r="M1162" s="243"/>
      <c r="N1162" s="244"/>
      <c r="O1162" s="244"/>
      <c r="P1162" s="244"/>
      <c r="Q1162" s="244"/>
      <c r="R1162" s="244"/>
      <c r="S1162" s="244"/>
      <c r="T1162" s="245"/>
      <c r="AT1162" s="246" t="s">
        <v>287</v>
      </c>
      <c r="AU1162" s="246" t="s">
        <v>187</v>
      </c>
      <c r="AV1162" s="12" t="s">
        <v>90</v>
      </c>
      <c r="AW1162" s="12" t="s">
        <v>40</v>
      </c>
      <c r="AX1162" s="12" t="s">
        <v>79</v>
      </c>
      <c r="AY1162" s="246" t="s">
        <v>174</v>
      </c>
    </row>
    <row r="1163" s="11" customFormat="1" ht="22.8" customHeight="1">
      <c r="B1163" s="202"/>
      <c r="C1163" s="203"/>
      <c r="D1163" s="204" t="s">
        <v>78</v>
      </c>
      <c r="E1163" s="216" t="s">
        <v>1097</v>
      </c>
      <c r="F1163" s="216" t="s">
        <v>1098</v>
      </c>
      <c r="G1163" s="203"/>
      <c r="H1163" s="203"/>
      <c r="I1163" s="206"/>
      <c r="J1163" s="217">
        <f>BK1163</f>
        <v>0</v>
      </c>
      <c r="K1163" s="203"/>
      <c r="L1163" s="208"/>
      <c r="M1163" s="209"/>
      <c r="N1163" s="210"/>
      <c r="O1163" s="210"/>
      <c r="P1163" s="211">
        <f>SUM(P1164:P1178)</f>
        <v>0</v>
      </c>
      <c r="Q1163" s="210"/>
      <c r="R1163" s="211">
        <f>SUM(R1164:R1178)</f>
        <v>0</v>
      </c>
      <c r="S1163" s="210"/>
      <c r="T1163" s="212">
        <f>SUM(T1164:T1178)</f>
        <v>0</v>
      </c>
      <c r="AR1163" s="213" t="s">
        <v>87</v>
      </c>
      <c r="AT1163" s="214" t="s">
        <v>78</v>
      </c>
      <c r="AU1163" s="214" t="s">
        <v>87</v>
      </c>
      <c r="AY1163" s="213" t="s">
        <v>174</v>
      </c>
      <c r="BK1163" s="215">
        <f>SUM(BK1164:BK1178)</f>
        <v>0</v>
      </c>
    </row>
    <row r="1164" s="1" customFormat="1" ht="16.5" customHeight="1">
      <c r="B1164" s="37"/>
      <c r="C1164" s="218" t="s">
        <v>2435</v>
      </c>
      <c r="D1164" s="218" t="s">
        <v>175</v>
      </c>
      <c r="E1164" s="219" t="s">
        <v>1103</v>
      </c>
      <c r="F1164" s="220" t="s">
        <v>1104</v>
      </c>
      <c r="G1164" s="221" t="s">
        <v>417</v>
      </c>
      <c r="H1164" s="222">
        <v>1798.1700000000001</v>
      </c>
      <c r="I1164" s="223"/>
      <c r="J1164" s="224">
        <f>ROUND(I1164*H1164,2)</f>
        <v>0</v>
      </c>
      <c r="K1164" s="220" t="s">
        <v>274</v>
      </c>
      <c r="L1164" s="42"/>
      <c r="M1164" s="225" t="s">
        <v>1</v>
      </c>
      <c r="N1164" s="226" t="s">
        <v>50</v>
      </c>
      <c r="O1164" s="78"/>
      <c r="P1164" s="227">
        <f>O1164*H1164</f>
        <v>0</v>
      </c>
      <c r="Q1164" s="227">
        <v>0</v>
      </c>
      <c r="R1164" s="227">
        <f>Q1164*H1164</f>
        <v>0</v>
      </c>
      <c r="S1164" s="227">
        <v>0</v>
      </c>
      <c r="T1164" s="228">
        <f>S1164*H1164</f>
        <v>0</v>
      </c>
      <c r="AR1164" s="15" t="s">
        <v>192</v>
      </c>
      <c r="AT1164" s="15" t="s">
        <v>175</v>
      </c>
      <c r="AU1164" s="15" t="s">
        <v>90</v>
      </c>
      <c r="AY1164" s="15" t="s">
        <v>174</v>
      </c>
      <c r="BE1164" s="229">
        <f>IF(N1164="základní",J1164,0)</f>
        <v>0</v>
      </c>
      <c r="BF1164" s="229">
        <f>IF(N1164="snížená",J1164,0)</f>
        <v>0</v>
      </c>
      <c r="BG1164" s="229">
        <f>IF(N1164="zákl. přenesená",J1164,0)</f>
        <v>0</v>
      </c>
      <c r="BH1164" s="229">
        <f>IF(N1164="sníž. přenesená",J1164,0)</f>
        <v>0</v>
      </c>
      <c r="BI1164" s="229">
        <f>IF(N1164="nulová",J1164,0)</f>
        <v>0</v>
      </c>
      <c r="BJ1164" s="15" t="s">
        <v>87</v>
      </c>
      <c r="BK1164" s="229">
        <f>ROUND(I1164*H1164,2)</f>
        <v>0</v>
      </c>
      <c r="BL1164" s="15" t="s">
        <v>192</v>
      </c>
      <c r="BM1164" s="15" t="s">
        <v>2436</v>
      </c>
    </row>
    <row r="1165" s="1" customFormat="1">
      <c r="B1165" s="37"/>
      <c r="C1165" s="38"/>
      <c r="D1165" s="230" t="s">
        <v>181</v>
      </c>
      <c r="E1165" s="38"/>
      <c r="F1165" s="231" t="s">
        <v>1104</v>
      </c>
      <c r="G1165" s="38"/>
      <c r="H1165" s="38"/>
      <c r="I1165" s="142"/>
      <c r="J1165" s="38"/>
      <c r="K1165" s="38"/>
      <c r="L1165" s="42"/>
      <c r="M1165" s="232"/>
      <c r="N1165" s="78"/>
      <c r="O1165" s="78"/>
      <c r="P1165" s="78"/>
      <c r="Q1165" s="78"/>
      <c r="R1165" s="78"/>
      <c r="S1165" s="78"/>
      <c r="T1165" s="79"/>
      <c r="AT1165" s="15" t="s">
        <v>181</v>
      </c>
      <c r="AU1165" s="15" t="s">
        <v>90</v>
      </c>
    </row>
    <row r="1166" s="12" customFormat="1">
      <c r="B1166" s="236"/>
      <c r="C1166" s="237"/>
      <c r="D1166" s="230" t="s">
        <v>287</v>
      </c>
      <c r="E1166" s="238" t="s">
        <v>1</v>
      </c>
      <c r="F1166" s="239" t="s">
        <v>2433</v>
      </c>
      <c r="G1166" s="237"/>
      <c r="H1166" s="240">
        <v>899.57000000000005</v>
      </c>
      <c r="I1166" s="241"/>
      <c r="J1166" s="237"/>
      <c r="K1166" s="237"/>
      <c r="L1166" s="242"/>
      <c r="M1166" s="243"/>
      <c r="N1166" s="244"/>
      <c r="O1166" s="244"/>
      <c r="P1166" s="244"/>
      <c r="Q1166" s="244"/>
      <c r="R1166" s="244"/>
      <c r="S1166" s="244"/>
      <c r="T1166" s="245"/>
      <c r="AT1166" s="246" t="s">
        <v>287</v>
      </c>
      <c r="AU1166" s="246" t="s">
        <v>90</v>
      </c>
      <c r="AV1166" s="12" t="s">
        <v>90</v>
      </c>
      <c r="AW1166" s="12" t="s">
        <v>40</v>
      </c>
      <c r="AX1166" s="12" t="s">
        <v>79</v>
      </c>
      <c r="AY1166" s="246" t="s">
        <v>174</v>
      </c>
    </row>
    <row r="1167" s="12" customFormat="1">
      <c r="B1167" s="236"/>
      <c r="C1167" s="237"/>
      <c r="D1167" s="230" t="s">
        <v>287</v>
      </c>
      <c r="E1167" s="238" t="s">
        <v>1</v>
      </c>
      <c r="F1167" s="239" t="s">
        <v>2434</v>
      </c>
      <c r="G1167" s="237"/>
      <c r="H1167" s="240">
        <v>898.60000000000002</v>
      </c>
      <c r="I1167" s="241"/>
      <c r="J1167" s="237"/>
      <c r="K1167" s="237"/>
      <c r="L1167" s="242"/>
      <c r="M1167" s="243"/>
      <c r="N1167" s="244"/>
      <c r="O1167" s="244"/>
      <c r="P1167" s="244"/>
      <c r="Q1167" s="244"/>
      <c r="R1167" s="244"/>
      <c r="S1167" s="244"/>
      <c r="T1167" s="245"/>
      <c r="AT1167" s="246" t="s">
        <v>287</v>
      </c>
      <c r="AU1167" s="246" t="s">
        <v>90</v>
      </c>
      <c r="AV1167" s="12" t="s">
        <v>90</v>
      </c>
      <c r="AW1167" s="12" t="s">
        <v>40</v>
      </c>
      <c r="AX1167" s="12" t="s">
        <v>79</v>
      </c>
      <c r="AY1167" s="246" t="s">
        <v>174</v>
      </c>
    </row>
    <row r="1168" s="1" customFormat="1" ht="16.5" customHeight="1">
      <c r="B1168" s="37"/>
      <c r="C1168" s="218" t="s">
        <v>2437</v>
      </c>
      <c r="D1168" s="218" t="s">
        <v>175</v>
      </c>
      <c r="E1168" s="219" t="s">
        <v>1107</v>
      </c>
      <c r="F1168" s="220" t="s">
        <v>1108</v>
      </c>
      <c r="G1168" s="221" t="s">
        <v>417</v>
      </c>
      <c r="H1168" s="222">
        <v>19779.869999999999</v>
      </c>
      <c r="I1168" s="223"/>
      <c r="J1168" s="224">
        <f>ROUND(I1168*H1168,2)</f>
        <v>0</v>
      </c>
      <c r="K1168" s="220" t="s">
        <v>274</v>
      </c>
      <c r="L1168" s="42"/>
      <c r="M1168" s="225" t="s">
        <v>1</v>
      </c>
      <c r="N1168" s="226" t="s">
        <v>50</v>
      </c>
      <c r="O1168" s="78"/>
      <c r="P1168" s="227">
        <f>O1168*H1168</f>
        <v>0</v>
      </c>
      <c r="Q1168" s="227">
        <v>0</v>
      </c>
      <c r="R1168" s="227">
        <f>Q1168*H1168</f>
        <v>0</v>
      </c>
      <c r="S1168" s="227">
        <v>0</v>
      </c>
      <c r="T1168" s="228">
        <f>S1168*H1168</f>
        <v>0</v>
      </c>
      <c r="AR1168" s="15" t="s">
        <v>192</v>
      </c>
      <c r="AT1168" s="15" t="s">
        <v>175</v>
      </c>
      <c r="AU1168" s="15" t="s">
        <v>90</v>
      </c>
      <c r="AY1168" s="15" t="s">
        <v>174</v>
      </c>
      <c r="BE1168" s="229">
        <f>IF(N1168="základní",J1168,0)</f>
        <v>0</v>
      </c>
      <c r="BF1168" s="229">
        <f>IF(N1168="snížená",J1168,0)</f>
        <v>0</v>
      </c>
      <c r="BG1168" s="229">
        <f>IF(N1168="zákl. přenesená",J1168,0)</f>
        <v>0</v>
      </c>
      <c r="BH1168" s="229">
        <f>IF(N1168="sníž. přenesená",J1168,0)</f>
        <v>0</v>
      </c>
      <c r="BI1168" s="229">
        <f>IF(N1168="nulová",J1168,0)</f>
        <v>0</v>
      </c>
      <c r="BJ1168" s="15" t="s">
        <v>87</v>
      </c>
      <c r="BK1168" s="229">
        <f>ROUND(I1168*H1168,2)</f>
        <v>0</v>
      </c>
      <c r="BL1168" s="15" t="s">
        <v>192</v>
      </c>
      <c r="BM1168" s="15" t="s">
        <v>2438</v>
      </c>
    </row>
    <row r="1169" s="1" customFormat="1">
      <c r="B1169" s="37"/>
      <c r="C1169" s="38"/>
      <c r="D1169" s="230" t="s">
        <v>181</v>
      </c>
      <c r="E1169" s="38"/>
      <c r="F1169" s="231" t="s">
        <v>1108</v>
      </c>
      <c r="G1169" s="38"/>
      <c r="H1169" s="38"/>
      <c r="I1169" s="142"/>
      <c r="J1169" s="38"/>
      <c r="K1169" s="38"/>
      <c r="L1169" s="42"/>
      <c r="M1169" s="232"/>
      <c r="N1169" s="78"/>
      <c r="O1169" s="78"/>
      <c r="P1169" s="78"/>
      <c r="Q1169" s="78"/>
      <c r="R1169" s="78"/>
      <c r="S1169" s="78"/>
      <c r="T1169" s="79"/>
      <c r="AT1169" s="15" t="s">
        <v>181</v>
      </c>
      <c r="AU1169" s="15" t="s">
        <v>90</v>
      </c>
    </row>
    <row r="1170" s="12" customFormat="1">
      <c r="B1170" s="236"/>
      <c r="C1170" s="237"/>
      <c r="D1170" s="230" t="s">
        <v>287</v>
      </c>
      <c r="E1170" s="237"/>
      <c r="F1170" s="239" t="s">
        <v>2439</v>
      </c>
      <c r="G1170" s="237"/>
      <c r="H1170" s="240">
        <v>19779.869999999999</v>
      </c>
      <c r="I1170" s="241"/>
      <c r="J1170" s="237"/>
      <c r="K1170" s="237"/>
      <c r="L1170" s="242"/>
      <c r="M1170" s="243"/>
      <c r="N1170" s="244"/>
      <c r="O1170" s="244"/>
      <c r="P1170" s="244"/>
      <c r="Q1170" s="244"/>
      <c r="R1170" s="244"/>
      <c r="S1170" s="244"/>
      <c r="T1170" s="245"/>
      <c r="AT1170" s="246" t="s">
        <v>287</v>
      </c>
      <c r="AU1170" s="246" t="s">
        <v>90</v>
      </c>
      <c r="AV1170" s="12" t="s">
        <v>90</v>
      </c>
      <c r="AW1170" s="12" t="s">
        <v>4</v>
      </c>
      <c r="AX1170" s="12" t="s">
        <v>87</v>
      </c>
      <c r="AY1170" s="246" t="s">
        <v>174</v>
      </c>
    </row>
    <row r="1171" s="1" customFormat="1" ht="16.5" customHeight="1">
      <c r="B1171" s="37"/>
      <c r="C1171" s="218" t="s">
        <v>2440</v>
      </c>
      <c r="D1171" s="218" t="s">
        <v>175</v>
      </c>
      <c r="E1171" s="219" t="s">
        <v>2441</v>
      </c>
      <c r="F1171" s="220" t="s">
        <v>2442</v>
      </c>
      <c r="G1171" s="221" t="s">
        <v>417</v>
      </c>
      <c r="H1171" s="222">
        <v>74.950000000000003</v>
      </c>
      <c r="I1171" s="223"/>
      <c r="J1171" s="224">
        <f>ROUND(I1171*H1171,2)</f>
        <v>0</v>
      </c>
      <c r="K1171" s="220" t="s">
        <v>274</v>
      </c>
      <c r="L1171" s="42"/>
      <c r="M1171" s="225" t="s">
        <v>1</v>
      </c>
      <c r="N1171" s="226" t="s">
        <v>50</v>
      </c>
      <c r="O1171" s="78"/>
      <c r="P1171" s="227">
        <f>O1171*H1171</f>
        <v>0</v>
      </c>
      <c r="Q1171" s="227">
        <v>0</v>
      </c>
      <c r="R1171" s="227">
        <f>Q1171*H1171</f>
        <v>0</v>
      </c>
      <c r="S1171" s="227">
        <v>0</v>
      </c>
      <c r="T1171" s="228">
        <f>S1171*H1171</f>
        <v>0</v>
      </c>
      <c r="AR1171" s="15" t="s">
        <v>192</v>
      </c>
      <c r="AT1171" s="15" t="s">
        <v>175</v>
      </c>
      <c r="AU1171" s="15" t="s">
        <v>90</v>
      </c>
      <c r="AY1171" s="15" t="s">
        <v>174</v>
      </c>
      <c r="BE1171" s="229">
        <f>IF(N1171="základní",J1171,0)</f>
        <v>0</v>
      </c>
      <c r="BF1171" s="229">
        <f>IF(N1171="snížená",J1171,0)</f>
        <v>0</v>
      </c>
      <c r="BG1171" s="229">
        <f>IF(N1171="zákl. přenesená",J1171,0)</f>
        <v>0</v>
      </c>
      <c r="BH1171" s="229">
        <f>IF(N1171="sníž. přenesená",J1171,0)</f>
        <v>0</v>
      </c>
      <c r="BI1171" s="229">
        <f>IF(N1171="nulová",J1171,0)</f>
        <v>0</v>
      </c>
      <c r="BJ1171" s="15" t="s">
        <v>87</v>
      </c>
      <c r="BK1171" s="229">
        <f>ROUND(I1171*H1171,2)</f>
        <v>0</v>
      </c>
      <c r="BL1171" s="15" t="s">
        <v>192</v>
      </c>
      <c r="BM1171" s="15" t="s">
        <v>2443</v>
      </c>
    </row>
    <row r="1172" s="1" customFormat="1">
      <c r="B1172" s="37"/>
      <c r="C1172" s="38"/>
      <c r="D1172" s="230" t="s">
        <v>181</v>
      </c>
      <c r="E1172" s="38"/>
      <c r="F1172" s="231" t="s">
        <v>2442</v>
      </c>
      <c r="G1172" s="38"/>
      <c r="H1172" s="38"/>
      <c r="I1172" s="142"/>
      <c r="J1172" s="38"/>
      <c r="K1172" s="38"/>
      <c r="L1172" s="42"/>
      <c r="M1172" s="232"/>
      <c r="N1172" s="78"/>
      <c r="O1172" s="78"/>
      <c r="P1172" s="78"/>
      <c r="Q1172" s="78"/>
      <c r="R1172" s="78"/>
      <c r="S1172" s="78"/>
      <c r="T1172" s="79"/>
      <c r="AT1172" s="15" t="s">
        <v>181</v>
      </c>
      <c r="AU1172" s="15" t="s">
        <v>90</v>
      </c>
    </row>
    <row r="1173" s="1" customFormat="1" ht="16.5" customHeight="1">
      <c r="B1173" s="37"/>
      <c r="C1173" s="218" t="s">
        <v>2444</v>
      </c>
      <c r="D1173" s="218" t="s">
        <v>175</v>
      </c>
      <c r="E1173" s="219" t="s">
        <v>2445</v>
      </c>
      <c r="F1173" s="220" t="s">
        <v>2446</v>
      </c>
      <c r="G1173" s="221" t="s">
        <v>417</v>
      </c>
      <c r="H1173" s="222">
        <v>899.57000000000005</v>
      </c>
      <c r="I1173" s="223"/>
      <c r="J1173" s="224">
        <f>ROUND(I1173*H1173,2)</f>
        <v>0</v>
      </c>
      <c r="K1173" s="220" t="s">
        <v>274</v>
      </c>
      <c r="L1173" s="42"/>
      <c r="M1173" s="225" t="s">
        <v>1</v>
      </c>
      <c r="N1173" s="226" t="s">
        <v>50</v>
      </c>
      <c r="O1173" s="78"/>
      <c r="P1173" s="227">
        <f>O1173*H1173</f>
        <v>0</v>
      </c>
      <c r="Q1173" s="227">
        <v>0</v>
      </c>
      <c r="R1173" s="227">
        <f>Q1173*H1173</f>
        <v>0</v>
      </c>
      <c r="S1173" s="227">
        <v>0</v>
      </c>
      <c r="T1173" s="228">
        <f>S1173*H1173</f>
        <v>0</v>
      </c>
      <c r="AR1173" s="15" t="s">
        <v>192</v>
      </c>
      <c r="AT1173" s="15" t="s">
        <v>175</v>
      </c>
      <c r="AU1173" s="15" t="s">
        <v>90</v>
      </c>
      <c r="AY1173" s="15" t="s">
        <v>174</v>
      </c>
      <c r="BE1173" s="229">
        <f>IF(N1173="základní",J1173,0)</f>
        <v>0</v>
      </c>
      <c r="BF1173" s="229">
        <f>IF(N1173="snížená",J1173,0)</f>
        <v>0</v>
      </c>
      <c r="BG1173" s="229">
        <f>IF(N1173="zákl. přenesená",J1173,0)</f>
        <v>0</v>
      </c>
      <c r="BH1173" s="229">
        <f>IF(N1173="sníž. přenesená",J1173,0)</f>
        <v>0</v>
      </c>
      <c r="BI1173" s="229">
        <f>IF(N1173="nulová",J1173,0)</f>
        <v>0</v>
      </c>
      <c r="BJ1173" s="15" t="s">
        <v>87</v>
      </c>
      <c r="BK1173" s="229">
        <f>ROUND(I1173*H1173,2)</f>
        <v>0</v>
      </c>
      <c r="BL1173" s="15" t="s">
        <v>192</v>
      </c>
      <c r="BM1173" s="15" t="s">
        <v>2447</v>
      </c>
    </row>
    <row r="1174" s="1" customFormat="1">
      <c r="B1174" s="37"/>
      <c r="C1174" s="38"/>
      <c r="D1174" s="230" t="s">
        <v>181</v>
      </c>
      <c r="E1174" s="38"/>
      <c r="F1174" s="231" t="s">
        <v>2446</v>
      </c>
      <c r="G1174" s="38"/>
      <c r="H1174" s="38"/>
      <c r="I1174" s="142"/>
      <c r="J1174" s="38"/>
      <c r="K1174" s="38"/>
      <c r="L1174" s="42"/>
      <c r="M1174" s="232"/>
      <c r="N1174" s="78"/>
      <c r="O1174" s="78"/>
      <c r="P1174" s="78"/>
      <c r="Q1174" s="78"/>
      <c r="R1174" s="78"/>
      <c r="S1174" s="78"/>
      <c r="T1174" s="79"/>
      <c r="AT1174" s="15" t="s">
        <v>181</v>
      </c>
      <c r="AU1174" s="15" t="s">
        <v>90</v>
      </c>
    </row>
    <row r="1175" s="12" customFormat="1">
      <c r="B1175" s="236"/>
      <c r="C1175" s="237"/>
      <c r="D1175" s="230" t="s">
        <v>287</v>
      </c>
      <c r="E1175" s="238" t="s">
        <v>1</v>
      </c>
      <c r="F1175" s="239" t="s">
        <v>2433</v>
      </c>
      <c r="G1175" s="237"/>
      <c r="H1175" s="240">
        <v>899.57000000000005</v>
      </c>
      <c r="I1175" s="241"/>
      <c r="J1175" s="237"/>
      <c r="K1175" s="237"/>
      <c r="L1175" s="242"/>
      <c r="M1175" s="243"/>
      <c r="N1175" s="244"/>
      <c r="O1175" s="244"/>
      <c r="P1175" s="244"/>
      <c r="Q1175" s="244"/>
      <c r="R1175" s="244"/>
      <c r="S1175" s="244"/>
      <c r="T1175" s="245"/>
      <c r="AT1175" s="246" t="s">
        <v>287</v>
      </c>
      <c r="AU1175" s="246" t="s">
        <v>90</v>
      </c>
      <c r="AV1175" s="12" t="s">
        <v>90</v>
      </c>
      <c r="AW1175" s="12" t="s">
        <v>40</v>
      </c>
      <c r="AX1175" s="12" t="s">
        <v>87</v>
      </c>
      <c r="AY1175" s="246" t="s">
        <v>174</v>
      </c>
    </row>
    <row r="1176" s="1" customFormat="1" ht="16.5" customHeight="1">
      <c r="B1176" s="37"/>
      <c r="C1176" s="218" t="s">
        <v>2448</v>
      </c>
      <c r="D1176" s="218" t="s">
        <v>175</v>
      </c>
      <c r="E1176" s="219" t="s">
        <v>2449</v>
      </c>
      <c r="F1176" s="220" t="s">
        <v>2450</v>
      </c>
      <c r="G1176" s="221" t="s">
        <v>417</v>
      </c>
      <c r="H1176" s="222">
        <v>898.60000000000002</v>
      </c>
      <c r="I1176" s="223"/>
      <c r="J1176" s="224">
        <f>ROUND(I1176*H1176,2)</f>
        <v>0</v>
      </c>
      <c r="K1176" s="220" t="s">
        <v>274</v>
      </c>
      <c r="L1176" s="42"/>
      <c r="M1176" s="225" t="s">
        <v>1</v>
      </c>
      <c r="N1176" s="226" t="s">
        <v>50</v>
      </c>
      <c r="O1176" s="78"/>
      <c r="P1176" s="227">
        <f>O1176*H1176</f>
        <v>0</v>
      </c>
      <c r="Q1176" s="227">
        <v>0</v>
      </c>
      <c r="R1176" s="227">
        <f>Q1176*H1176</f>
        <v>0</v>
      </c>
      <c r="S1176" s="227">
        <v>0</v>
      </c>
      <c r="T1176" s="228">
        <f>S1176*H1176</f>
        <v>0</v>
      </c>
      <c r="AR1176" s="15" t="s">
        <v>192</v>
      </c>
      <c r="AT1176" s="15" t="s">
        <v>175</v>
      </c>
      <c r="AU1176" s="15" t="s">
        <v>90</v>
      </c>
      <c r="AY1176" s="15" t="s">
        <v>174</v>
      </c>
      <c r="BE1176" s="229">
        <f>IF(N1176="základní",J1176,0)</f>
        <v>0</v>
      </c>
      <c r="BF1176" s="229">
        <f>IF(N1176="snížená",J1176,0)</f>
        <v>0</v>
      </c>
      <c r="BG1176" s="229">
        <f>IF(N1176="zákl. přenesená",J1176,0)</f>
        <v>0</v>
      </c>
      <c r="BH1176" s="229">
        <f>IF(N1176="sníž. přenesená",J1176,0)</f>
        <v>0</v>
      </c>
      <c r="BI1176" s="229">
        <f>IF(N1176="nulová",J1176,0)</f>
        <v>0</v>
      </c>
      <c r="BJ1176" s="15" t="s">
        <v>87</v>
      </c>
      <c r="BK1176" s="229">
        <f>ROUND(I1176*H1176,2)</f>
        <v>0</v>
      </c>
      <c r="BL1176" s="15" t="s">
        <v>192</v>
      </c>
      <c r="BM1176" s="15" t="s">
        <v>2451</v>
      </c>
    </row>
    <row r="1177" s="1" customFormat="1">
      <c r="B1177" s="37"/>
      <c r="C1177" s="38"/>
      <c r="D1177" s="230" t="s">
        <v>181</v>
      </c>
      <c r="E1177" s="38"/>
      <c r="F1177" s="231" t="s">
        <v>2450</v>
      </c>
      <c r="G1177" s="38"/>
      <c r="H1177" s="38"/>
      <c r="I1177" s="142"/>
      <c r="J1177" s="38"/>
      <c r="K1177" s="38"/>
      <c r="L1177" s="42"/>
      <c r="M1177" s="232"/>
      <c r="N1177" s="78"/>
      <c r="O1177" s="78"/>
      <c r="P1177" s="78"/>
      <c r="Q1177" s="78"/>
      <c r="R1177" s="78"/>
      <c r="S1177" s="78"/>
      <c r="T1177" s="79"/>
      <c r="AT1177" s="15" t="s">
        <v>181</v>
      </c>
      <c r="AU1177" s="15" t="s">
        <v>90</v>
      </c>
    </row>
    <row r="1178" s="12" customFormat="1">
      <c r="B1178" s="236"/>
      <c r="C1178" s="237"/>
      <c r="D1178" s="230" t="s">
        <v>287</v>
      </c>
      <c r="E1178" s="238" t="s">
        <v>1</v>
      </c>
      <c r="F1178" s="239" t="s">
        <v>2434</v>
      </c>
      <c r="G1178" s="237"/>
      <c r="H1178" s="240">
        <v>898.60000000000002</v>
      </c>
      <c r="I1178" s="241"/>
      <c r="J1178" s="237"/>
      <c r="K1178" s="237"/>
      <c r="L1178" s="242"/>
      <c r="M1178" s="243"/>
      <c r="N1178" s="244"/>
      <c r="O1178" s="244"/>
      <c r="P1178" s="244"/>
      <c r="Q1178" s="244"/>
      <c r="R1178" s="244"/>
      <c r="S1178" s="244"/>
      <c r="T1178" s="245"/>
      <c r="AT1178" s="246" t="s">
        <v>287</v>
      </c>
      <c r="AU1178" s="246" t="s">
        <v>90</v>
      </c>
      <c r="AV1178" s="12" t="s">
        <v>90</v>
      </c>
      <c r="AW1178" s="12" t="s">
        <v>40</v>
      </c>
      <c r="AX1178" s="12" t="s">
        <v>87</v>
      </c>
      <c r="AY1178" s="246" t="s">
        <v>174</v>
      </c>
    </row>
    <row r="1179" s="11" customFormat="1" ht="22.8" customHeight="1">
      <c r="B1179" s="202"/>
      <c r="C1179" s="203"/>
      <c r="D1179" s="204" t="s">
        <v>78</v>
      </c>
      <c r="E1179" s="216" t="s">
        <v>1229</v>
      </c>
      <c r="F1179" s="216" t="s">
        <v>935</v>
      </c>
      <c r="G1179" s="203"/>
      <c r="H1179" s="203"/>
      <c r="I1179" s="206"/>
      <c r="J1179" s="217">
        <f>BK1179</f>
        <v>0</v>
      </c>
      <c r="K1179" s="203"/>
      <c r="L1179" s="208"/>
      <c r="M1179" s="209"/>
      <c r="N1179" s="210"/>
      <c r="O1179" s="210"/>
      <c r="P1179" s="211">
        <f>SUM(P1180:P1182)</f>
        <v>0</v>
      </c>
      <c r="Q1179" s="210"/>
      <c r="R1179" s="211">
        <f>SUM(R1180:R1182)</f>
        <v>0</v>
      </c>
      <c r="S1179" s="210"/>
      <c r="T1179" s="212">
        <f>SUM(T1180:T1182)</f>
        <v>0</v>
      </c>
      <c r="AR1179" s="213" t="s">
        <v>87</v>
      </c>
      <c r="AT1179" s="214" t="s">
        <v>78</v>
      </c>
      <c r="AU1179" s="214" t="s">
        <v>87</v>
      </c>
      <c r="AY1179" s="213" t="s">
        <v>174</v>
      </c>
      <c r="BK1179" s="215">
        <f>SUM(BK1180:BK1182)</f>
        <v>0</v>
      </c>
    </row>
    <row r="1180" s="1" customFormat="1" ht="16.5" customHeight="1">
      <c r="B1180" s="37"/>
      <c r="C1180" s="218" t="s">
        <v>2452</v>
      </c>
      <c r="D1180" s="218" t="s">
        <v>175</v>
      </c>
      <c r="E1180" s="219" t="s">
        <v>2453</v>
      </c>
      <c r="F1180" s="220" t="s">
        <v>2454</v>
      </c>
      <c r="G1180" s="221" t="s">
        <v>417</v>
      </c>
      <c r="H1180" s="222">
        <v>1455.0750000000001</v>
      </c>
      <c r="I1180" s="223"/>
      <c r="J1180" s="224">
        <f>ROUND(I1180*H1180,2)</f>
        <v>0</v>
      </c>
      <c r="K1180" s="220" t="s">
        <v>274</v>
      </c>
      <c r="L1180" s="42"/>
      <c r="M1180" s="225" t="s">
        <v>1</v>
      </c>
      <c r="N1180" s="226" t="s">
        <v>50</v>
      </c>
      <c r="O1180" s="78"/>
      <c r="P1180" s="227">
        <f>O1180*H1180</f>
        <v>0</v>
      </c>
      <c r="Q1180" s="227">
        <v>0</v>
      </c>
      <c r="R1180" s="227">
        <f>Q1180*H1180</f>
        <v>0</v>
      </c>
      <c r="S1180" s="227">
        <v>0</v>
      </c>
      <c r="T1180" s="228">
        <f>S1180*H1180</f>
        <v>0</v>
      </c>
      <c r="AR1180" s="15" t="s">
        <v>192</v>
      </c>
      <c r="AT1180" s="15" t="s">
        <v>175</v>
      </c>
      <c r="AU1180" s="15" t="s">
        <v>90</v>
      </c>
      <c r="AY1180" s="15" t="s">
        <v>174</v>
      </c>
      <c r="BE1180" s="229">
        <f>IF(N1180="základní",J1180,0)</f>
        <v>0</v>
      </c>
      <c r="BF1180" s="229">
        <f>IF(N1180="snížená",J1180,0)</f>
        <v>0</v>
      </c>
      <c r="BG1180" s="229">
        <f>IF(N1180="zákl. přenesená",J1180,0)</f>
        <v>0</v>
      </c>
      <c r="BH1180" s="229">
        <f>IF(N1180="sníž. přenesená",J1180,0)</f>
        <v>0</v>
      </c>
      <c r="BI1180" s="229">
        <f>IF(N1180="nulová",J1180,0)</f>
        <v>0</v>
      </c>
      <c r="BJ1180" s="15" t="s">
        <v>87</v>
      </c>
      <c r="BK1180" s="229">
        <f>ROUND(I1180*H1180,2)</f>
        <v>0</v>
      </c>
      <c r="BL1180" s="15" t="s">
        <v>192</v>
      </c>
      <c r="BM1180" s="15" t="s">
        <v>2455</v>
      </c>
    </row>
    <row r="1181" s="1" customFormat="1">
      <c r="B1181" s="37"/>
      <c r="C1181" s="38"/>
      <c r="D1181" s="230" t="s">
        <v>181</v>
      </c>
      <c r="E1181" s="38"/>
      <c r="F1181" s="231" t="s">
        <v>2456</v>
      </c>
      <c r="G1181" s="38"/>
      <c r="H1181" s="38"/>
      <c r="I1181" s="142"/>
      <c r="J1181" s="38"/>
      <c r="K1181" s="38"/>
      <c r="L1181" s="42"/>
      <c r="M1181" s="232"/>
      <c r="N1181" s="78"/>
      <c r="O1181" s="78"/>
      <c r="P1181" s="78"/>
      <c r="Q1181" s="78"/>
      <c r="R1181" s="78"/>
      <c r="S1181" s="78"/>
      <c r="T1181" s="79"/>
      <c r="AT1181" s="15" t="s">
        <v>181</v>
      </c>
      <c r="AU1181" s="15" t="s">
        <v>90</v>
      </c>
    </row>
    <row r="1182" s="12" customFormat="1">
      <c r="B1182" s="236"/>
      <c r="C1182" s="237"/>
      <c r="D1182" s="230" t="s">
        <v>287</v>
      </c>
      <c r="E1182" s="237"/>
      <c r="F1182" s="239" t="s">
        <v>2457</v>
      </c>
      <c r="G1182" s="237"/>
      <c r="H1182" s="240">
        <v>1455.0750000000001</v>
      </c>
      <c r="I1182" s="241"/>
      <c r="J1182" s="237"/>
      <c r="K1182" s="237"/>
      <c r="L1182" s="242"/>
      <c r="M1182" s="243"/>
      <c r="N1182" s="244"/>
      <c r="O1182" s="244"/>
      <c r="P1182" s="244"/>
      <c r="Q1182" s="244"/>
      <c r="R1182" s="244"/>
      <c r="S1182" s="244"/>
      <c r="T1182" s="245"/>
      <c r="AT1182" s="246" t="s">
        <v>287</v>
      </c>
      <c r="AU1182" s="246" t="s">
        <v>90</v>
      </c>
      <c r="AV1182" s="12" t="s">
        <v>90</v>
      </c>
      <c r="AW1182" s="12" t="s">
        <v>4</v>
      </c>
      <c r="AX1182" s="12" t="s">
        <v>87</v>
      </c>
      <c r="AY1182" s="246" t="s">
        <v>174</v>
      </c>
    </row>
    <row r="1183" s="11" customFormat="1" ht="25.92" customHeight="1">
      <c r="B1183" s="202"/>
      <c r="C1183" s="203"/>
      <c r="D1183" s="204" t="s">
        <v>78</v>
      </c>
      <c r="E1183" s="205" t="s">
        <v>520</v>
      </c>
      <c r="F1183" s="205" t="s">
        <v>521</v>
      </c>
      <c r="G1183" s="203"/>
      <c r="H1183" s="203"/>
      <c r="I1183" s="206"/>
      <c r="J1183" s="207">
        <f>BK1183</f>
        <v>0</v>
      </c>
      <c r="K1183" s="203"/>
      <c r="L1183" s="208"/>
      <c r="M1183" s="209"/>
      <c r="N1183" s="210"/>
      <c r="O1183" s="210"/>
      <c r="P1183" s="211">
        <f>P1184</f>
        <v>0</v>
      </c>
      <c r="Q1183" s="210"/>
      <c r="R1183" s="211">
        <f>R1184</f>
        <v>25.359000000000002</v>
      </c>
      <c r="S1183" s="210"/>
      <c r="T1183" s="212">
        <f>T1184</f>
        <v>0</v>
      </c>
      <c r="AR1183" s="213" t="s">
        <v>90</v>
      </c>
      <c r="AT1183" s="214" t="s">
        <v>78</v>
      </c>
      <c r="AU1183" s="214" t="s">
        <v>79</v>
      </c>
      <c r="AY1183" s="213" t="s">
        <v>174</v>
      </c>
      <c r="BK1183" s="215">
        <f>BK1184</f>
        <v>0</v>
      </c>
    </row>
    <row r="1184" s="11" customFormat="1" ht="22.8" customHeight="1">
      <c r="B1184" s="202"/>
      <c r="C1184" s="203"/>
      <c r="D1184" s="204" t="s">
        <v>78</v>
      </c>
      <c r="E1184" s="216" t="s">
        <v>2458</v>
      </c>
      <c r="F1184" s="216" t="s">
        <v>2459</v>
      </c>
      <c r="G1184" s="203"/>
      <c r="H1184" s="203"/>
      <c r="I1184" s="206"/>
      <c r="J1184" s="217">
        <f>BK1184</f>
        <v>0</v>
      </c>
      <c r="K1184" s="203"/>
      <c r="L1184" s="208"/>
      <c r="M1184" s="209"/>
      <c r="N1184" s="210"/>
      <c r="O1184" s="210"/>
      <c r="P1184" s="211">
        <f>SUM(P1185:P1187)</f>
        <v>0</v>
      </c>
      <c r="Q1184" s="210"/>
      <c r="R1184" s="211">
        <f>SUM(R1185:R1187)</f>
        <v>25.359000000000002</v>
      </c>
      <c r="S1184" s="210"/>
      <c r="T1184" s="212">
        <f>SUM(T1185:T1187)</f>
        <v>0</v>
      </c>
      <c r="AR1184" s="213" t="s">
        <v>90</v>
      </c>
      <c r="AT1184" s="214" t="s">
        <v>78</v>
      </c>
      <c r="AU1184" s="214" t="s">
        <v>87</v>
      </c>
      <c r="AY1184" s="213" t="s">
        <v>174</v>
      </c>
      <c r="BK1184" s="215">
        <f>SUM(BK1185:BK1187)</f>
        <v>0</v>
      </c>
    </row>
    <row r="1185" s="1" customFormat="1" ht="16.5" customHeight="1">
      <c r="B1185" s="37"/>
      <c r="C1185" s="247" t="s">
        <v>2460</v>
      </c>
      <c r="D1185" s="247" t="s">
        <v>312</v>
      </c>
      <c r="E1185" s="248" t="s">
        <v>2461</v>
      </c>
      <c r="F1185" s="249" t="s">
        <v>2462</v>
      </c>
      <c r="G1185" s="250" t="s">
        <v>284</v>
      </c>
      <c r="H1185" s="251">
        <v>25.359000000000002</v>
      </c>
      <c r="I1185" s="252"/>
      <c r="J1185" s="253">
        <f>ROUND(I1185*H1185,2)</f>
        <v>0</v>
      </c>
      <c r="K1185" s="249" t="s">
        <v>274</v>
      </c>
      <c r="L1185" s="254"/>
      <c r="M1185" s="255" t="s">
        <v>1</v>
      </c>
      <c r="N1185" s="256" t="s">
        <v>50</v>
      </c>
      <c r="O1185" s="78"/>
      <c r="P1185" s="227">
        <f>O1185*H1185</f>
        <v>0</v>
      </c>
      <c r="Q1185" s="227">
        <v>1</v>
      </c>
      <c r="R1185" s="227">
        <f>Q1185*H1185</f>
        <v>25.359000000000002</v>
      </c>
      <c r="S1185" s="227">
        <v>0</v>
      </c>
      <c r="T1185" s="228">
        <f>S1185*H1185</f>
        <v>0</v>
      </c>
      <c r="AR1185" s="15" t="s">
        <v>209</v>
      </c>
      <c r="AT1185" s="15" t="s">
        <v>312</v>
      </c>
      <c r="AU1185" s="15" t="s">
        <v>90</v>
      </c>
      <c r="AY1185" s="15" t="s">
        <v>174</v>
      </c>
      <c r="BE1185" s="229">
        <f>IF(N1185="základní",J1185,0)</f>
        <v>0</v>
      </c>
      <c r="BF1185" s="229">
        <f>IF(N1185="snížená",J1185,0)</f>
        <v>0</v>
      </c>
      <c r="BG1185" s="229">
        <f>IF(N1185="zákl. přenesená",J1185,0)</f>
        <v>0</v>
      </c>
      <c r="BH1185" s="229">
        <f>IF(N1185="sníž. přenesená",J1185,0)</f>
        <v>0</v>
      </c>
      <c r="BI1185" s="229">
        <f>IF(N1185="nulová",J1185,0)</f>
        <v>0</v>
      </c>
      <c r="BJ1185" s="15" t="s">
        <v>87</v>
      </c>
      <c r="BK1185" s="229">
        <f>ROUND(I1185*H1185,2)</f>
        <v>0</v>
      </c>
      <c r="BL1185" s="15" t="s">
        <v>192</v>
      </c>
      <c r="BM1185" s="15" t="s">
        <v>2463</v>
      </c>
    </row>
    <row r="1186" s="1" customFormat="1">
      <c r="B1186" s="37"/>
      <c r="C1186" s="38"/>
      <c r="D1186" s="230" t="s">
        <v>181</v>
      </c>
      <c r="E1186" s="38"/>
      <c r="F1186" s="231" t="s">
        <v>2464</v>
      </c>
      <c r="G1186" s="38"/>
      <c r="H1186" s="38"/>
      <c r="I1186" s="142"/>
      <c r="J1186" s="38"/>
      <c r="K1186" s="38"/>
      <c r="L1186" s="42"/>
      <c r="M1186" s="232"/>
      <c r="N1186" s="78"/>
      <c r="O1186" s="78"/>
      <c r="P1186" s="78"/>
      <c r="Q1186" s="78"/>
      <c r="R1186" s="78"/>
      <c r="S1186" s="78"/>
      <c r="T1186" s="79"/>
      <c r="AT1186" s="15" t="s">
        <v>181</v>
      </c>
      <c r="AU1186" s="15" t="s">
        <v>90</v>
      </c>
    </row>
    <row r="1187" s="12" customFormat="1">
      <c r="B1187" s="236"/>
      <c r="C1187" s="237"/>
      <c r="D1187" s="230" t="s">
        <v>287</v>
      </c>
      <c r="E1187" s="238" t="s">
        <v>1</v>
      </c>
      <c r="F1187" s="239" t="s">
        <v>2465</v>
      </c>
      <c r="G1187" s="237"/>
      <c r="H1187" s="240">
        <v>25.359000000000002</v>
      </c>
      <c r="I1187" s="241"/>
      <c r="J1187" s="237"/>
      <c r="K1187" s="237"/>
      <c r="L1187" s="242"/>
      <c r="M1187" s="243"/>
      <c r="N1187" s="244"/>
      <c r="O1187" s="244"/>
      <c r="P1187" s="244"/>
      <c r="Q1187" s="244"/>
      <c r="R1187" s="244"/>
      <c r="S1187" s="244"/>
      <c r="T1187" s="245"/>
      <c r="AT1187" s="246" t="s">
        <v>287</v>
      </c>
      <c r="AU1187" s="246" t="s">
        <v>90</v>
      </c>
      <c r="AV1187" s="12" t="s">
        <v>90</v>
      </c>
      <c r="AW1187" s="12" t="s">
        <v>40</v>
      </c>
      <c r="AX1187" s="12" t="s">
        <v>87</v>
      </c>
      <c r="AY1187" s="246" t="s">
        <v>174</v>
      </c>
    </row>
    <row r="1188" s="11" customFormat="1" ht="25.92" customHeight="1">
      <c r="B1188" s="202"/>
      <c r="C1188" s="203"/>
      <c r="D1188" s="204" t="s">
        <v>78</v>
      </c>
      <c r="E1188" s="205" t="s">
        <v>312</v>
      </c>
      <c r="F1188" s="205" t="s">
        <v>1135</v>
      </c>
      <c r="G1188" s="203"/>
      <c r="H1188" s="203"/>
      <c r="I1188" s="206"/>
      <c r="J1188" s="207">
        <f>BK1188</f>
        <v>0</v>
      </c>
      <c r="K1188" s="203"/>
      <c r="L1188" s="208"/>
      <c r="M1188" s="209"/>
      <c r="N1188" s="210"/>
      <c r="O1188" s="210"/>
      <c r="P1188" s="211">
        <f>P1189</f>
        <v>0</v>
      </c>
      <c r="Q1188" s="210"/>
      <c r="R1188" s="211">
        <f>R1189</f>
        <v>0</v>
      </c>
      <c r="S1188" s="210"/>
      <c r="T1188" s="212">
        <f>T1189</f>
        <v>0</v>
      </c>
      <c r="AR1188" s="213" t="s">
        <v>187</v>
      </c>
      <c r="AT1188" s="214" t="s">
        <v>78</v>
      </c>
      <c r="AU1188" s="214" t="s">
        <v>79</v>
      </c>
      <c r="AY1188" s="213" t="s">
        <v>174</v>
      </c>
      <c r="BK1188" s="215">
        <f>BK1189</f>
        <v>0</v>
      </c>
    </row>
    <row r="1189" s="11" customFormat="1" ht="22.8" customHeight="1">
      <c r="B1189" s="202"/>
      <c r="C1189" s="203"/>
      <c r="D1189" s="204" t="s">
        <v>78</v>
      </c>
      <c r="E1189" s="216" t="s">
        <v>2466</v>
      </c>
      <c r="F1189" s="216" t="s">
        <v>2467</v>
      </c>
      <c r="G1189" s="203"/>
      <c r="H1189" s="203"/>
      <c r="I1189" s="206"/>
      <c r="J1189" s="217">
        <f>BK1189</f>
        <v>0</v>
      </c>
      <c r="K1189" s="203"/>
      <c r="L1189" s="208"/>
      <c r="M1189" s="209"/>
      <c r="N1189" s="210"/>
      <c r="O1189" s="210"/>
      <c r="P1189" s="211">
        <f>SUM(P1190:P1203)</f>
        <v>0</v>
      </c>
      <c r="Q1189" s="210"/>
      <c r="R1189" s="211">
        <f>SUM(R1190:R1203)</f>
        <v>0</v>
      </c>
      <c r="S1189" s="210"/>
      <c r="T1189" s="212">
        <f>SUM(T1190:T1203)</f>
        <v>0</v>
      </c>
      <c r="AR1189" s="213" t="s">
        <v>187</v>
      </c>
      <c r="AT1189" s="214" t="s">
        <v>78</v>
      </c>
      <c r="AU1189" s="214" t="s">
        <v>87</v>
      </c>
      <c r="AY1189" s="213" t="s">
        <v>174</v>
      </c>
      <c r="BK1189" s="215">
        <f>SUM(BK1190:BK1203)</f>
        <v>0</v>
      </c>
    </row>
    <row r="1190" s="1" customFormat="1" ht="16.5" customHeight="1">
      <c r="B1190" s="37"/>
      <c r="C1190" s="218" t="s">
        <v>2468</v>
      </c>
      <c r="D1190" s="218" t="s">
        <v>175</v>
      </c>
      <c r="E1190" s="219" t="s">
        <v>2469</v>
      </c>
      <c r="F1190" s="220" t="s">
        <v>2470</v>
      </c>
      <c r="G1190" s="221" t="s">
        <v>463</v>
      </c>
      <c r="H1190" s="222">
        <v>3103.1999999999998</v>
      </c>
      <c r="I1190" s="223"/>
      <c r="J1190" s="224">
        <f>ROUND(I1190*H1190,2)</f>
        <v>0</v>
      </c>
      <c r="K1190" s="220" t="s">
        <v>274</v>
      </c>
      <c r="L1190" s="42"/>
      <c r="M1190" s="225" t="s">
        <v>1</v>
      </c>
      <c r="N1190" s="226" t="s">
        <v>50</v>
      </c>
      <c r="O1190" s="78"/>
      <c r="P1190" s="227">
        <f>O1190*H1190</f>
        <v>0</v>
      </c>
      <c r="Q1190" s="227">
        <v>0</v>
      </c>
      <c r="R1190" s="227">
        <f>Q1190*H1190</f>
        <v>0</v>
      </c>
      <c r="S1190" s="227">
        <v>0</v>
      </c>
      <c r="T1190" s="228">
        <f>S1190*H1190</f>
        <v>0</v>
      </c>
      <c r="AR1190" s="15" t="s">
        <v>612</v>
      </c>
      <c r="AT1190" s="15" t="s">
        <v>175</v>
      </c>
      <c r="AU1190" s="15" t="s">
        <v>90</v>
      </c>
      <c r="AY1190" s="15" t="s">
        <v>174</v>
      </c>
      <c r="BE1190" s="229">
        <f>IF(N1190="základní",J1190,0)</f>
        <v>0</v>
      </c>
      <c r="BF1190" s="229">
        <f>IF(N1190="snížená",J1190,0)</f>
        <v>0</v>
      </c>
      <c r="BG1190" s="229">
        <f>IF(N1190="zákl. přenesená",J1190,0)</f>
        <v>0</v>
      </c>
      <c r="BH1190" s="229">
        <f>IF(N1190="sníž. přenesená",J1190,0)</f>
        <v>0</v>
      </c>
      <c r="BI1190" s="229">
        <f>IF(N1190="nulová",J1190,0)</f>
        <v>0</v>
      </c>
      <c r="BJ1190" s="15" t="s">
        <v>87</v>
      </c>
      <c r="BK1190" s="229">
        <f>ROUND(I1190*H1190,2)</f>
        <v>0</v>
      </c>
      <c r="BL1190" s="15" t="s">
        <v>612</v>
      </c>
      <c r="BM1190" s="15" t="s">
        <v>2471</v>
      </c>
    </row>
    <row r="1191" s="1" customFormat="1">
      <c r="B1191" s="37"/>
      <c r="C1191" s="38"/>
      <c r="D1191" s="230" t="s">
        <v>181</v>
      </c>
      <c r="E1191" s="38"/>
      <c r="F1191" s="231" t="s">
        <v>2472</v>
      </c>
      <c r="G1191" s="38"/>
      <c r="H1191" s="38"/>
      <c r="I1191" s="142"/>
      <c r="J1191" s="38"/>
      <c r="K1191" s="38"/>
      <c r="L1191" s="42"/>
      <c r="M1191" s="232"/>
      <c r="N1191" s="78"/>
      <c r="O1191" s="78"/>
      <c r="P1191" s="78"/>
      <c r="Q1191" s="78"/>
      <c r="R1191" s="78"/>
      <c r="S1191" s="78"/>
      <c r="T1191" s="79"/>
      <c r="AT1191" s="15" t="s">
        <v>181</v>
      </c>
      <c r="AU1191" s="15" t="s">
        <v>90</v>
      </c>
    </row>
    <row r="1192" s="12" customFormat="1">
      <c r="B1192" s="236"/>
      <c r="C1192" s="237"/>
      <c r="D1192" s="230" t="s">
        <v>287</v>
      </c>
      <c r="E1192" s="238" t="s">
        <v>1</v>
      </c>
      <c r="F1192" s="239" t="s">
        <v>1911</v>
      </c>
      <c r="G1192" s="237"/>
      <c r="H1192" s="240">
        <v>1038</v>
      </c>
      <c r="I1192" s="241"/>
      <c r="J1192" s="237"/>
      <c r="K1192" s="237"/>
      <c r="L1192" s="242"/>
      <c r="M1192" s="243"/>
      <c r="N1192" s="244"/>
      <c r="O1192" s="244"/>
      <c r="P1192" s="244"/>
      <c r="Q1192" s="244"/>
      <c r="R1192" s="244"/>
      <c r="S1192" s="244"/>
      <c r="T1192" s="245"/>
      <c r="AT1192" s="246" t="s">
        <v>287</v>
      </c>
      <c r="AU1192" s="246" t="s">
        <v>90</v>
      </c>
      <c r="AV1192" s="12" t="s">
        <v>90</v>
      </c>
      <c r="AW1192" s="12" t="s">
        <v>40</v>
      </c>
      <c r="AX1192" s="12" t="s">
        <v>79</v>
      </c>
      <c r="AY1192" s="246" t="s">
        <v>174</v>
      </c>
    </row>
    <row r="1193" s="12" customFormat="1">
      <c r="B1193" s="236"/>
      <c r="C1193" s="237"/>
      <c r="D1193" s="230" t="s">
        <v>287</v>
      </c>
      <c r="E1193" s="238" t="s">
        <v>1</v>
      </c>
      <c r="F1193" s="239" t="s">
        <v>1912</v>
      </c>
      <c r="G1193" s="237"/>
      <c r="H1193" s="240">
        <v>47</v>
      </c>
      <c r="I1193" s="241"/>
      <c r="J1193" s="237"/>
      <c r="K1193" s="237"/>
      <c r="L1193" s="242"/>
      <c r="M1193" s="243"/>
      <c r="N1193" s="244"/>
      <c r="O1193" s="244"/>
      <c r="P1193" s="244"/>
      <c r="Q1193" s="244"/>
      <c r="R1193" s="244"/>
      <c r="S1193" s="244"/>
      <c r="T1193" s="245"/>
      <c r="AT1193" s="246" t="s">
        <v>287</v>
      </c>
      <c r="AU1193" s="246" t="s">
        <v>90</v>
      </c>
      <c r="AV1193" s="12" t="s">
        <v>90</v>
      </c>
      <c r="AW1193" s="12" t="s">
        <v>40</v>
      </c>
      <c r="AX1193" s="12" t="s">
        <v>79</v>
      </c>
      <c r="AY1193" s="246" t="s">
        <v>174</v>
      </c>
    </row>
    <row r="1194" s="12" customFormat="1">
      <c r="B1194" s="236"/>
      <c r="C1194" s="237"/>
      <c r="D1194" s="230" t="s">
        <v>287</v>
      </c>
      <c r="E1194" s="238" t="s">
        <v>1</v>
      </c>
      <c r="F1194" s="239" t="s">
        <v>1913</v>
      </c>
      <c r="G1194" s="237"/>
      <c r="H1194" s="240">
        <v>10</v>
      </c>
      <c r="I1194" s="241"/>
      <c r="J1194" s="237"/>
      <c r="K1194" s="237"/>
      <c r="L1194" s="242"/>
      <c r="M1194" s="243"/>
      <c r="N1194" s="244"/>
      <c r="O1194" s="244"/>
      <c r="P1194" s="244"/>
      <c r="Q1194" s="244"/>
      <c r="R1194" s="244"/>
      <c r="S1194" s="244"/>
      <c r="T1194" s="245"/>
      <c r="AT1194" s="246" t="s">
        <v>287</v>
      </c>
      <c r="AU1194" s="246" t="s">
        <v>90</v>
      </c>
      <c r="AV1194" s="12" t="s">
        <v>90</v>
      </c>
      <c r="AW1194" s="12" t="s">
        <v>40</v>
      </c>
      <c r="AX1194" s="12" t="s">
        <v>79</v>
      </c>
      <c r="AY1194" s="246" t="s">
        <v>174</v>
      </c>
    </row>
    <row r="1195" s="12" customFormat="1">
      <c r="B1195" s="236"/>
      <c r="C1195" s="237"/>
      <c r="D1195" s="230" t="s">
        <v>287</v>
      </c>
      <c r="E1195" s="238" t="s">
        <v>1</v>
      </c>
      <c r="F1195" s="239" t="s">
        <v>1914</v>
      </c>
      <c r="G1195" s="237"/>
      <c r="H1195" s="240">
        <v>160</v>
      </c>
      <c r="I1195" s="241"/>
      <c r="J1195" s="237"/>
      <c r="K1195" s="237"/>
      <c r="L1195" s="242"/>
      <c r="M1195" s="243"/>
      <c r="N1195" s="244"/>
      <c r="O1195" s="244"/>
      <c r="P1195" s="244"/>
      <c r="Q1195" s="244"/>
      <c r="R1195" s="244"/>
      <c r="S1195" s="244"/>
      <c r="T1195" s="245"/>
      <c r="AT1195" s="246" t="s">
        <v>287</v>
      </c>
      <c r="AU1195" s="246" t="s">
        <v>90</v>
      </c>
      <c r="AV1195" s="12" t="s">
        <v>90</v>
      </c>
      <c r="AW1195" s="12" t="s">
        <v>40</v>
      </c>
      <c r="AX1195" s="12" t="s">
        <v>79</v>
      </c>
      <c r="AY1195" s="246" t="s">
        <v>174</v>
      </c>
    </row>
    <row r="1196" s="12" customFormat="1">
      <c r="B1196" s="236"/>
      <c r="C1196" s="237"/>
      <c r="D1196" s="230" t="s">
        <v>287</v>
      </c>
      <c r="E1196" s="238" t="s">
        <v>1</v>
      </c>
      <c r="F1196" s="239" t="s">
        <v>1915</v>
      </c>
      <c r="G1196" s="237"/>
      <c r="H1196" s="240">
        <v>169</v>
      </c>
      <c r="I1196" s="241"/>
      <c r="J1196" s="237"/>
      <c r="K1196" s="237"/>
      <c r="L1196" s="242"/>
      <c r="M1196" s="243"/>
      <c r="N1196" s="244"/>
      <c r="O1196" s="244"/>
      <c r="P1196" s="244"/>
      <c r="Q1196" s="244"/>
      <c r="R1196" s="244"/>
      <c r="S1196" s="244"/>
      <c r="T1196" s="245"/>
      <c r="AT1196" s="246" t="s">
        <v>287</v>
      </c>
      <c r="AU1196" s="246" t="s">
        <v>90</v>
      </c>
      <c r="AV1196" s="12" t="s">
        <v>90</v>
      </c>
      <c r="AW1196" s="12" t="s">
        <v>40</v>
      </c>
      <c r="AX1196" s="12" t="s">
        <v>79</v>
      </c>
      <c r="AY1196" s="246" t="s">
        <v>174</v>
      </c>
    </row>
    <row r="1197" s="12" customFormat="1">
      <c r="B1197" s="236"/>
      <c r="C1197" s="237"/>
      <c r="D1197" s="230" t="s">
        <v>287</v>
      </c>
      <c r="E1197" s="238" t="s">
        <v>1</v>
      </c>
      <c r="F1197" s="239" t="s">
        <v>1916</v>
      </c>
      <c r="G1197" s="237"/>
      <c r="H1197" s="240">
        <v>208</v>
      </c>
      <c r="I1197" s="241"/>
      <c r="J1197" s="237"/>
      <c r="K1197" s="237"/>
      <c r="L1197" s="242"/>
      <c r="M1197" s="243"/>
      <c r="N1197" s="244"/>
      <c r="O1197" s="244"/>
      <c r="P1197" s="244"/>
      <c r="Q1197" s="244"/>
      <c r="R1197" s="244"/>
      <c r="S1197" s="244"/>
      <c r="T1197" s="245"/>
      <c r="AT1197" s="246" t="s">
        <v>287</v>
      </c>
      <c r="AU1197" s="246" t="s">
        <v>90</v>
      </c>
      <c r="AV1197" s="12" t="s">
        <v>90</v>
      </c>
      <c r="AW1197" s="12" t="s">
        <v>40</v>
      </c>
      <c r="AX1197" s="12" t="s">
        <v>79</v>
      </c>
      <c r="AY1197" s="246" t="s">
        <v>174</v>
      </c>
    </row>
    <row r="1198" s="12" customFormat="1">
      <c r="B1198" s="236"/>
      <c r="C1198" s="237"/>
      <c r="D1198" s="230" t="s">
        <v>287</v>
      </c>
      <c r="E1198" s="238" t="s">
        <v>1</v>
      </c>
      <c r="F1198" s="239" t="s">
        <v>1917</v>
      </c>
      <c r="G1198" s="237"/>
      <c r="H1198" s="240">
        <v>51</v>
      </c>
      <c r="I1198" s="241"/>
      <c r="J1198" s="237"/>
      <c r="K1198" s="237"/>
      <c r="L1198" s="242"/>
      <c r="M1198" s="243"/>
      <c r="N1198" s="244"/>
      <c r="O1198" s="244"/>
      <c r="P1198" s="244"/>
      <c r="Q1198" s="244"/>
      <c r="R1198" s="244"/>
      <c r="S1198" s="244"/>
      <c r="T1198" s="245"/>
      <c r="AT1198" s="246" t="s">
        <v>287</v>
      </c>
      <c r="AU1198" s="246" t="s">
        <v>90</v>
      </c>
      <c r="AV1198" s="12" t="s">
        <v>90</v>
      </c>
      <c r="AW1198" s="12" t="s">
        <v>40</v>
      </c>
      <c r="AX1198" s="12" t="s">
        <v>79</v>
      </c>
      <c r="AY1198" s="246" t="s">
        <v>174</v>
      </c>
    </row>
    <row r="1199" s="12" customFormat="1">
      <c r="B1199" s="236"/>
      <c r="C1199" s="237"/>
      <c r="D1199" s="230" t="s">
        <v>287</v>
      </c>
      <c r="E1199" s="238" t="s">
        <v>1</v>
      </c>
      <c r="F1199" s="239" t="s">
        <v>1918</v>
      </c>
      <c r="G1199" s="237"/>
      <c r="H1199" s="240">
        <v>71</v>
      </c>
      <c r="I1199" s="241"/>
      <c r="J1199" s="237"/>
      <c r="K1199" s="237"/>
      <c r="L1199" s="242"/>
      <c r="M1199" s="243"/>
      <c r="N1199" s="244"/>
      <c r="O1199" s="244"/>
      <c r="P1199" s="244"/>
      <c r="Q1199" s="244"/>
      <c r="R1199" s="244"/>
      <c r="S1199" s="244"/>
      <c r="T1199" s="245"/>
      <c r="AT1199" s="246" t="s">
        <v>287</v>
      </c>
      <c r="AU1199" s="246" t="s">
        <v>90</v>
      </c>
      <c r="AV1199" s="12" t="s">
        <v>90</v>
      </c>
      <c r="AW1199" s="12" t="s">
        <v>40</v>
      </c>
      <c r="AX1199" s="12" t="s">
        <v>79</v>
      </c>
      <c r="AY1199" s="246" t="s">
        <v>174</v>
      </c>
    </row>
    <row r="1200" s="12" customFormat="1">
      <c r="B1200" s="236"/>
      <c r="C1200" s="237"/>
      <c r="D1200" s="230" t="s">
        <v>287</v>
      </c>
      <c r="E1200" s="238" t="s">
        <v>1</v>
      </c>
      <c r="F1200" s="239" t="s">
        <v>1919</v>
      </c>
      <c r="G1200" s="237"/>
      <c r="H1200" s="240">
        <v>129</v>
      </c>
      <c r="I1200" s="241"/>
      <c r="J1200" s="237"/>
      <c r="K1200" s="237"/>
      <c r="L1200" s="242"/>
      <c r="M1200" s="243"/>
      <c r="N1200" s="244"/>
      <c r="O1200" s="244"/>
      <c r="P1200" s="244"/>
      <c r="Q1200" s="244"/>
      <c r="R1200" s="244"/>
      <c r="S1200" s="244"/>
      <c r="T1200" s="245"/>
      <c r="AT1200" s="246" t="s">
        <v>287</v>
      </c>
      <c r="AU1200" s="246" t="s">
        <v>90</v>
      </c>
      <c r="AV1200" s="12" t="s">
        <v>90</v>
      </c>
      <c r="AW1200" s="12" t="s">
        <v>40</v>
      </c>
      <c r="AX1200" s="12" t="s">
        <v>79</v>
      </c>
      <c r="AY1200" s="246" t="s">
        <v>174</v>
      </c>
    </row>
    <row r="1201" s="12" customFormat="1">
      <c r="B1201" s="236"/>
      <c r="C1201" s="237"/>
      <c r="D1201" s="230" t="s">
        <v>287</v>
      </c>
      <c r="E1201" s="238" t="s">
        <v>1</v>
      </c>
      <c r="F1201" s="239" t="s">
        <v>1920</v>
      </c>
      <c r="G1201" s="237"/>
      <c r="H1201" s="240">
        <v>492</v>
      </c>
      <c r="I1201" s="241"/>
      <c r="J1201" s="237"/>
      <c r="K1201" s="237"/>
      <c r="L1201" s="242"/>
      <c r="M1201" s="243"/>
      <c r="N1201" s="244"/>
      <c r="O1201" s="244"/>
      <c r="P1201" s="244"/>
      <c r="Q1201" s="244"/>
      <c r="R1201" s="244"/>
      <c r="S1201" s="244"/>
      <c r="T1201" s="245"/>
      <c r="AT1201" s="246" t="s">
        <v>287</v>
      </c>
      <c r="AU1201" s="246" t="s">
        <v>90</v>
      </c>
      <c r="AV1201" s="12" t="s">
        <v>90</v>
      </c>
      <c r="AW1201" s="12" t="s">
        <v>40</v>
      </c>
      <c r="AX1201" s="12" t="s">
        <v>79</v>
      </c>
      <c r="AY1201" s="246" t="s">
        <v>174</v>
      </c>
    </row>
    <row r="1202" s="12" customFormat="1">
      <c r="B1202" s="236"/>
      <c r="C1202" s="237"/>
      <c r="D1202" s="230" t="s">
        <v>287</v>
      </c>
      <c r="E1202" s="238" t="s">
        <v>1</v>
      </c>
      <c r="F1202" s="239" t="s">
        <v>1921</v>
      </c>
      <c r="G1202" s="237"/>
      <c r="H1202" s="240">
        <v>43</v>
      </c>
      <c r="I1202" s="241"/>
      <c r="J1202" s="237"/>
      <c r="K1202" s="237"/>
      <c r="L1202" s="242"/>
      <c r="M1202" s="243"/>
      <c r="N1202" s="244"/>
      <c r="O1202" s="244"/>
      <c r="P1202" s="244"/>
      <c r="Q1202" s="244"/>
      <c r="R1202" s="244"/>
      <c r="S1202" s="244"/>
      <c r="T1202" s="245"/>
      <c r="AT1202" s="246" t="s">
        <v>287</v>
      </c>
      <c r="AU1202" s="246" t="s">
        <v>90</v>
      </c>
      <c r="AV1202" s="12" t="s">
        <v>90</v>
      </c>
      <c r="AW1202" s="12" t="s">
        <v>40</v>
      </c>
      <c r="AX1202" s="12" t="s">
        <v>79</v>
      </c>
      <c r="AY1202" s="246" t="s">
        <v>174</v>
      </c>
    </row>
    <row r="1203" s="12" customFormat="1">
      <c r="B1203" s="236"/>
      <c r="C1203" s="237"/>
      <c r="D1203" s="230" t="s">
        <v>287</v>
      </c>
      <c r="E1203" s="238" t="s">
        <v>1</v>
      </c>
      <c r="F1203" s="239" t="s">
        <v>1947</v>
      </c>
      <c r="G1203" s="237"/>
      <c r="H1203" s="240">
        <v>685.20000000000005</v>
      </c>
      <c r="I1203" s="241"/>
      <c r="J1203" s="237"/>
      <c r="K1203" s="237"/>
      <c r="L1203" s="242"/>
      <c r="M1203" s="257"/>
      <c r="N1203" s="258"/>
      <c r="O1203" s="258"/>
      <c r="P1203" s="258"/>
      <c r="Q1203" s="258"/>
      <c r="R1203" s="258"/>
      <c r="S1203" s="258"/>
      <c r="T1203" s="259"/>
      <c r="AT1203" s="246" t="s">
        <v>287</v>
      </c>
      <c r="AU1203" s="246" t="s">
        <v>90</v>
      </c>
      <c r="AV1203" s="12" t="s">
        <v>90</v>
      </c>
      <c r="AW1203" s="12" t="s">
        <v>40</v>
      </c>
      <c r="AX1203" s="12" t="s">
        <v>79</v>
      </c>
      <c r="AY1203" s="246" t="s">
        <v>174</v>
      </c>
    </row>
    <row r="1204" s="1" customFormat="1" ht="6.96" customHeight="1">
      <c r="B1204" s="56"/>
      <c r="C1204" s="57"/>
      <c r="D1204" s="57"/>
      <c r="E1204" s="57"/>
      <c r="F1204" s="57"/>
      <c r="G1204" s="57"/>
      <c r="H1204" s="57"/>
      <c r="I1204" s="169"/>
      <c r="J1204" s="57"/>
      <c r="K1204" s="57"/>
      <c r="L1204" s="42"/>
    </row>
  </sheetData>
  <sheetProtection sheet="1" autoFilter="0" formatColumns="0" formatRows="0" objects="1" scenarios="1" spinCount="100000" saltValue="jV04RXG0jrmYdck7DFNVL5DRhKu1I7txRMJypYxSZ9GAlxEoltdgZFdUwz6qkGjA/VKN8NtnMTo2+a7zmGmvBw==" hashValue="R3I/+Bd5eRBR0qxTN/7KWqzY9jTnw1lptUufefXwvHfjo0y51GPy63YL4gP51PorJHJZlhMqd0nSfvvTHiMNJg==" algorithmName="SHA-512" password="CC35"/>
  <autoFilter ref="C98:K120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7:H87"/>
    <mergeCell ref="E89:H89"/>
    <mergeCell ref="E91:H9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DESKTOP-S576JH1\Dvorakp</dc:creator>
  <cp:lastModifiedBy>DESKTOP-S576JH1\Dvorakp</cp:lastModifiedBy>
  <dcterms:created xsi:type="dcterms:W3CDTF">2019-03-27T13:57:49Z</dcterms:created>
  <dcterms:modified xsi:type="dcterms:W3CDTF">2019-03-27T13:58:11Z</dcterms:modified>
</cp:coreProperties>
</file>